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omments7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4240" windowHeight="13740" activeTab="1"/>
  </bookViews>
  <sheets>
    <sheet name="Pokyny pro vyplnění" sheetId="11" r:id="rId1"/>
    <sheet name="Stavba" sheetId="1" r:id="rId2"/>
    <sheet name="VzorPolozky" sheetId="10" state="hidden" r:id="rId3"/>
    <sheet name="1 01 Pol" sheetId="12" r:id="rId4"/>
    <sheet name="1 02 Pol" sheetId="13" r:id="rId5"/>
    <sheet name="1 03 Pol" sheetId="14" r:id="rId6"/>
    <sheet name="1 04 Pol" sheetId="15" r:id="rId7"/>
    <sheet name="1 05 Pol" sheetId="16" r:id="rId8"/>
    <sheet name="1 06 Pol" sheetId="17" r:id="rId9"/>
    <sheet name="1 07 Pol" sheetId="18" r:id="rId10"/>
    <sheet name="1 08 Pol" sheetId="19" r:id="rId11"/>
    <sheet name="1 09 Pol" sheetId="20" r:id="rId12"/>
    <sheet name="1 10 Pol" sheetId="21" r:id="rId13"/>
    <sheet name="1 11 Pol" sheetId="22" r:id="rId14"/>
    <sheet name="1 12 Pol" sheetId="23" r:id="rId15"/>
    <sheet name="1 13 Pol" sheetId="24" r:id="rId16"/>
    <sheet name="1 14 Pol" sheetId="25" r:id="rId17"/>
    <sheet name="1 15 Pol" sheetId="26" r:id="rId18"/>
    <sheet name="1 16 Pol" sheetId="27" r:id="rId19"/>
    <sheet name="1 17 Pol" sheetId="28" r:id="rId20"/>
    <sheet name="1 18 Pol" sheetId="29" r:id="rId21"/>
    <sheet name="1 19 Pol" sheetId="30" r:id="rId22"/>
    <sheet name="1 20 Pol" sheetId="31" r:id="rId23"/>
    <sheet name="1 21 Pol" sheetId="32" r:id="rId24"/>
    <sheet name="2 1 Pol" sheetId="33" r:id="rId25"/>
    <sheet name="3 1 Pol" sheetId="34" r:id="rId26"/>
    <sheet name="4 1 Pol" sheetId="35" r:id="rId27"/>
    <sheet name="5 1 Pol" sheetId="36" r:id="rId28"/>
  </sheets>
  <externalReferences>
    <externalReference r:id="rId29"/>
  </externalReferences>
  <definedNames>
    <definedName name="CelkemDPHVypocet" localSheetId="1">Stavba!$H$71</definedName>
    <definedName name="CenaCelkem">Stavba!$G$29</definedName>
    <definedName name="CenaCelkemBezDPH">Stavba!$G$28</definedName>
    <definedName name="CenaCelkemVypocet" localSheetId="1">Stavba!$I$71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_xlnm.Print_Area" localSheetId="3">'1 01 Pol'!$A$1:$X$314</definedName>
    <definedName name="_xlnm.Print_Area" localSheetId="4">'1 02 Pol'!$A$1:$X$256</definedName>
    <definedName name="_xlnm.Print_Area" localSheetId="5">'1 03 Pol'!$A$1:$X$181</definedName>
    <definedName name="_xlnm.Print_Area" localSheetId="6">'1 04 Pol'!$A$1:$X$314</definedName>
    <definedName name="_xlnm.Print_Area" localSheetId="7">'1 05 Pol'!$A$1:$X$343</definedName>
    <definedName name="_xlnm.Print_Area" localSheetId="8">'1 06 Pol'!$A$1:$X$195</definedName>
    <definedName name="_xlnm.Print_Area" localSheetId="9">'1 07 Pol'!$A$1:$X$288</definedName>
    <definedName name="_xlnm.Print_Area" localSheetId="10">'1 08 Pol'!$A$1:$X$253</definedName>
    <definedName name="_xlnm.Print_Area" localSheetId="11">'1 09 Pol'!$A$1:$X$316</definedName>
    <definedName name="_xlnm.Print_Area" localSheetId="12">'1 10 Pol'!$A$1:$X$184</definedName>
    <definedName name="_xlnm.Print_Area" localSheetId="13">'1 11 Pol'!$A$1:$X$337</definedName>
    <definedName name="_xlnm.Print_Area" localSheetId="14">'1 12 Pol'!$A$1:$X$255</definedName>
    <definedName name="_xlnm.Print_Area" localSheetId="15">'1 13 Pol'!$A$1:$X$277</definedName>
    <definedName name="_xlnm.Print_Area" localSheetId="16">'1 14 Pol'!$A$1:$X$303</definedName>
    <definedName name="_xlnm.Print_Area" localSheetId="17">'1 15 Pol'!$A$1:$X$310</definedName>
    <definedName name="_xlnm.Print_Area" localSheetId="18">'1 16 Pol'!$A$1:$X$154</definedName>
    <definedName name="_xlnm.Print_Area" localSheetId="19">'1 17 Pol'!$A$1:$X$106</definedName>
    <definedName name="_xlnm.Print_Area" localSheetId="20">'1 18 Pol'!$A$1:$X$154</definedName>
    <definedName name="_xlnm.Print_Area" localSheetId="21">'1 19 Pol'!$A$1:$X$154</definedName>
    <definedName name="_xlnm.Print_Area" localSheetId="22">'1 20 Pol'!$A$1:$X$154</definedName>
    <definedName name="_xlnm.Print_Area" localSheetId="23">'1 21 Pol'!$A$1:$X$154</definedName>
    <definedName name="_xlnm.Print_Area" localSheetId="24">'2 1 Pol'!$A$1:$X$16</definedName>
    <definedName name="_xlnm.Print_Area" localSheetId="25">'3 1 Pol'!$A$1:$X$12</definedName>
    <definedName name="_xlnm.Print_Area" localSheetId="26">'4 1 Pol'!$A$1:$X$16</definedName>
    <definedName name="_xlnm.Print_Area" localSheetId="27">'5 1 Pol'!$A$1:$X$59</definedName>
    <definedName name="_xlnm.Print_Area" localSheetId="1">Stavba!$A$1:$J$91</definedName>
    <definedName name="_xlnm.Print_Titles" localSheetId="3">'1 01 Pol'!$1:$7</definedName>
    <definedName name="_xlnm.Print_Titles" localSheetId="4">'1 02 Pol'!$1:$7</definedName>
    <definedName name="_xlnm.Print_Titles" localSheetId="5">'1 03 Pol'!$1:$7</definedName>
    <definedName name="_xlnm.Print_Titles" localSheetId="6">'1 04 Pol'!$1:$7</definedName>
    <definedName name="_xlnm.Print_Titles" localSheetId="7">'1 05 Pol'!$1:$7</definedName>
    <definedName name="_xlnm.Print_Titles" localSheetId="8">'1 06 Pol'!$1:$7</definedName>
    <definedName name="_xlnm.Print_Titles" localSheetId="9">'1 07 Pol'!$1:$7</definedName>
    <definedName name="_xlnm.Print_Titles" localSheetId="10">'1 08 Pol'!$1:$7</definedName>
    <definedName name="_xlnm.Print_Titles" localSheetId="11">'1 09 Pol'!$1:$7</definedName>
    <definedName name="_xlnm.Print_Titles" localSheetId="12">'1 10 Pol'!$1:$7</definedName>
    <definedName name="_xlnm.Print_Titles" localSheetId="13">'1 11 Pol'!$1:$7</definedName>
    <definedName name="_xlnm.Print_Titles" localSheetId="14">'1 12 Pol'!$1:$7</definedName>
    <definedName name="_xlnm.Print_Titles" localSheetId="15">'1 13 Pol'!$1:$7</definedName>
    <definedName name="_xlnm.Print_Titles" localSheetId="16">'1 14 Pol'!$1:$7</definedName>
    <definedName name="_xlnm.Print_Titles" localSheetId="17">'1 15 Pol'!$1:$7</definedName>
    <definedName name="_xlnm.Print_Titles" localSheetId="18">'1 16 Pol'!$1:$7</definedName>
    <definedName name="_xlnm.Print_Titles" localSheetId="19">'1 17 Pol'!$1:$7</definedName>
    <definedName name="_xlnm.Print_Titles" localSheetId="20">'1 18 Pol'!$1:$7</definedName>
    <definedName name="_xlnm.Print_Titles" localSheetId="21">'1 19 Pol'!$1:$7</definedName>
    <definedName name="_xlnm.Print_Titles" localSheetId="22">'1 20 Pol'!$1:$7</definedName>
    <definedName name="_xlnm.Print_Titles" localSheetId="23">'1 21 Pol'!$1:$7</definedName>
    <definedName name="_xlnm.Print_Titles" localSheetId="24">'2 1 Pol'!$1:$7</definedName>
    <definedName name="_xlnm.Print_Titles" localSheetId="25">'3 1 Pol'!$1:$7</definedName>
    <definedName name="_xlnm.Print_Titles" localSheetId="26">'4 1 Pol'!$1:$7</definedName>
    <definedName name="_xlnm.Print_Titles" localSheetId="27">'5 1 Pol'!$1:$7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Stavba!$F$71</definedName>
    <definedName name="ZakladDPHZakl">Stavba!$G$25</definedName>
    <definedName name="ZakladDPHZaklVypocet" localSheetId="1">Stavba!$G$71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0" i="1"/>
  <c r="I89"/>
  <c r="I88"/>
  <c r="I87"/>
  <c r="I86"/>
  <c r="I85"/>
  <c r="I84"/>
  <c r="I83"/>
  <c r="I82"/>
  <c r="I81"/>
  <c r="I80"/>
  <c r="I79"/>
  <c r="I78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39"/>
  <c r="F39"/>
  <c r="G58" i="36"/>
  <c r="BA54"/>
  <c r="G9"/>
  <c r="G8"/>
  <c r="I9"/>
  <c r="I8"/>
  <c r="K9"/>
  <c r="K8"/>
  <c r="O9"/>
  <c r="O8"/>
  <c r="Q9"/>
  <c r="Q8"/>
  <c r="V9"/>
  <c r="V8"/>
  <c r="G12"/>
  <c r="I12"/>
  <c r="K12"/>
  <c r="M12"/>
  <c r="O12"/>
  <c r="Q12"/>
  <c r="V12"/>
  <c r="G15"/>
  <c r="I15"/>
  <c r="K15"/>
  <c r="M15"/>
  <c r="O15"/>
  <c r="Q15"/>
  <c r="V15"/>
  <c r="G18"/>
  <c r="I18"/>
  <c r="K18"/>
  <c r="M18"/>
  <c r="O18"/>
  <c r="Q18"/>
  <c r="V18"/>
  <c r="G21"/>
  <c r="M21"/>
  <c r="I21"/>
  <c r="K21"/>
  <c r="O21"/>
  <c r="Q21"/>
  <c r="V21"/>
  <c r="G25"/>
  <c r="G24"/>
  <c r="I25"/>
  <c r="K25"/>
  <c r="K24"/>
  <c r="M25"/>
  <c r="M24"/>
  <c r="O25"/>
  <c r="O24"/>
  <c r="Q25"/>
  <c r="V25"/>
  <c r="V24"/>
  <c r="G28"/>
  <c r="I28"/>
  <c r="K28"/>
  <c r="M28"/>
  <c r="O28"/>
  <c r="Q28"/>
  <c r="V28"/>
  <c r="G31"/>
  <c r="M31"/>
  <c r="I31"/>
  <c r="K31"/>
  <c r="O31"/>
  <c r="Q31"/>
  <c r="V31"/>
  <c r="G34"/>
  <c r="I34"/>
  <c r="I24"/>
  <c r="K34"/>
  <c r="M34"/>
  <c r="O34"/>
  <c r="Q34"/>
  <c r="Q24"/>
  <c r="V34"/>
  <c r="G37"/>
  <c r="I37"/>
  <c r="K37"/>
  <c r="M37"/>
  <c r="O37"/>
  <c r="Q37"/>
  <c r="V37"/>
  <c r="G40"/>
  <c r="I40"/>
  <c r="K40"/>
  <c r="M40"/>
  <c r="O40"/>
  <c r="Q40"/>
  <c r="V40"/>
  <c r="G43"/>
  <c r="M43"/>
  <c r="I43"/>
  <c r="K43"/>
  <c r="O43"/>
  <c r="Q43"/>
  <c r="V43"/>
  <c r="G46"/>
  <c r="I46"/>
  <c r="K46"/>
  <c r="M46"/>
  <c r="O46"/>
  <c r="Q46"/>
  <c r="V46"/>
  <c r="G49"/>
  <c r="I49"/>
  <c r="K49"/>
  <c r="M49"/>
  <c r="O49"/>
  <c r="Q49"/>
  <c r="V49"/>
  <c r="G53"/>
  <c r="I53"/>
  <c r="K53"/>
  <c r="M53"/>
  <c r="O53"/>
  <c r="Q53"/>
  <c r="V53"/>
  <c r="AE58"/>
  <c r="AF58"/>
  <c r="G15" i="35"/>
  <c r="G9"/>
  <c r="M9"/>
  <c r="I9"/>
  <c r="I8"/>
  <c r="K9"/>
  <c r="K8"/>
  <c r="O9"/>
  <c r="Q9"/>
  <c r="Q8"/>
  <c r="V9"/>
  <c r="V8"/>
  <c r="G10"/>
  <c r="I10"/>
  <c r="K10"/>
  <c r="M10"/>
  <c r="O10"/>
  <c r="Q10"/>
  <c r="V10"/>
  <c r="G11"/>
  <c r="I11"/>
  <c r="K11"/>
  <c r="M11"/>
  <c r="O11"/>
  <c r="Q11"/>
  <c r="V11"/>
  <c r="G12"/>
  <c r="G8"/>
  <c r="I12"/>
  <c r="K12"/>
  <c r="O12"/>
  <c r="O8"/>
  <c r="Q12"/>
  <c r="V12"/>
  <c r="G13"/>
  <c r="M13"/>
  <c r="I13"/>
  <c r="K13"/>
  <c r="O13"/>
  <c r="Q13"/>
  <c r="V13"/>
  <c r="AE15"/>
  <c r="G11" i="34"/>
  <c r="G8"/>
  <c r="O8"/>
  <c r="G9"/>
  <c r="M9"/>
  <c r="M8"/>
  <c r="I9"/>
  <c r="I8"/>
  <c r="K9"/>
  <c r="K8"/>
  <c r="O9"/>
  <c r="Q9"/>
  <c r="Q8"/>
  <c r="V9"/>
  <c r="V8"/>
  <c r="AE11"/>
  <c r="AF11"/>
  <c r="G15" i="33"/>
  <c r="G9"/>
  <c r="M9"/>
  <c r="I9"/>
  <c r="I8"/>
  <c r="K9"/>
  <c r="K8"/>
  <c r="O9"/>
  <c r="Q9"/>
  <c r="Q8"/>
  <c r="V9"/>
  <c r="V8"/>
  <c r="G10"/>
  <c r="I10"/>
  <c r="K10"/>
  <c r="M10"/>
  <c r="O10"/>
  <c r="Q10"/>
  <c r="V10"/>
  <c r="G11"/>
  <c r="I11"/>
  <c r="K11"/>
  <c r="M11"/>
  <c r="O11"/>
  <c r="Q11"/>
  <c r="V11"/>
  <c r="G12"/>
  <c r="G8"/>
  <c r="I12"/>
  <c r="K12"/>
  <c r="O12"/>
  <c r="O8"/>
  <c r="Q12"/>
  <c r="V12"/>
  <c r="G13"/>
  <c r="M13"/>
  <c r="I13"/>
  <c r="K13"/>
  <c r="O13"/>
  <c r="Q13"/>
  <c r="V13"/>
  <c r="AE15"/>
  <c r="G153" i="32"/>
  <c r="BA150"/>
  <c r="BA88"/>
  <c r="BA73"/>
  <c r="BA38"/>
  <c r="BA34"/>
  <c r="BA30"/>
  <c r="BA26"/>
  <c r="BA22"/>
  <c r="BA18"/>
  <c r="BA14"/>
  <c r="BA10"/>
  <c r="G9"/>
  <c r="M9"/>
  <c r="I9"/>
  <c r="I8"/>
  <c r="K9"/>
  <c r="K8"/>
  <c r="O9"/>
  <c r="Q9"/>
  <c r="Q8"/>
  <c r="V9"/>
  <c r="V8"/>
  <c r="G13"/>
  <c r="I13"/>
  <c r="K13"/>
  <c r="M13"/>
  <c r="O13"/>
  <c r="Q13"/>
  <c r="V13"/>
  <c r="G17"/>
  <c r="I17"/>
  <c r="K17"/>
  <c r="M17"/>
  <c r="O17"/>
  <c r="Q17"/>
  <c r="V17"/>
  <c r="G21"/>
  <c r="M21"/>
  <c r="I21"/>
  <c r="K21"/>
  <c r="O21"/>
  <c r="O8"/>
  <c r="Q21"/>
  <c r="V21"/>
  <c r="G25"/>
  <c r="M25"/>
  <c r="I25"/>
  <c r="K25"/>
  <c r="O25"/>
  <c r="Q25"/>
  <c r="V25"/>
  <c r="G29"/>
  <c r="I29"/>
  <c r="K29"/>
  <c r="M29"/>
  <c r="O29"/>
  <c r="Q29"/>
  <c r="V29"/>
  <c r="G33"/>
  <c r="I33"/>
  <c r="K33"/>
  <c r="M33"/>
  <c r="O33"/>
  <c r="Q33"/>
  <c r="V33"/>
  <c r="G37"/>
  <c r="M37"/>
  <c r="I37"/>
  <c r="K37"/>
  <c r="O37"/>
  <c r="Q37"/>
  <c r="V37"/>
  <c r="G42"/>
  <c r="I42"/>
  <c r="K42"/>
  <c r="M42"/>
  <c r="O42"/>
  <c r="Q42"/>
  <c r="V42"/>
  <c r="G48"/>
  <c r="I48"/>
  <c r="K48"/>
  <c r="M48"/>
  <c r="O48"/>
  <c r="Q48"/>
  <c r="V48"/>
  <c r="G53"/>
  <c r="I53"/>
  <c r="K53"/>
  <c r="M53"/>
  <c r="O53"/>
  <c r="Q53"/>
  <c r="V53"/>
  <c r="G58"/>
  <c r="M58"/>
  <c r="I58"/>
  <c r="K58"/>
  <c r="O58"/>
  <c r="Q58"/>
  <c r="V58"/>
  <c r="G68"/>
  <c r="I68"/>
  <c r="K68"/>
  <c r="M68"/>
  <c r="O68"/>
  <c r="Q68"/>
  <c r="V68"/>
  <c r="G72"/>
  <c r="I72"/>
  <c r="K72"/>
  <c r="M72"/>
  <c r="O72"/>
  <c r="Q72"/>
  <c r="V72"/>
  <c r="G76"/>
  <c r="I76"/>
  <c r="K76"/>
  <c r="M76"/>
  <c r="O76"/>
  <c r="Q76"/>
  <c r="V76"/>
  <c r="G79"/>
  <c r="M79"/>
  <c r="I79"/>
  <c r="K79"/>
  <c r="O79"/>
  <c r="Q79"/>
  <c r="V79"/>
  <c r="G82"/>
  <c r="I82"/>
  <c r="K82"/>
  <c r="M82"/>
  <c r="O82"/>
  <c r="Q82"/>
  <c r="V82"/>
  <c r="G87"/>
  <c r="I87"/>
  <c r="I86"/>
  <c r="K87"/>
  <c r="M87"/>
  <c r="O87"/>
  <c r="Q87"/>
  <c r="Q86"/>
  <c r="V87"/>
  <c r="G91"/>
  <c r="G86"/>
  <c r="I91"/>
  <c r="K91"/>
  <c r="O91"/>
  <c r="O86"/>
  <c r="Q91"/>
  <c r="V91"/>
  <c r="G95"/>
  <c r="I95"/>
  <c r="K95"/>
  <c r="M95"/>
  <c r="O95"/>
  <c r="Q95"/>
  <c r="V95"/>
  <c r="G100"/>
  <c r="M100"/>
  <c r="I100"/>
  <c r="K100"/>
  <c r="K86"/>
  <c r="O100"/>
  <c r="Q100"/>
  <c r="V100"/>
  <c r="V86"/>
  <c r="G104"/>
  <c r="I104"/>
  <c r="K104"/>
  <c r="M104"/>
  <c r="O104"/>
  <c r="Q104"/>
  <c r="V104"/>
  <c r="G108"/>
  <c r="M108"/>
  <c r="I108"/>
  <c r="K108"/>
  <c r="O108"/>
  <c r="Q108"/>
  <c r="V108"/>
  <c r="G111"/>
  <c r="I111"/>
  <c r="K111"/>
  <c r="M111"/>
  <c r="O111"/>
  <c r="Q111"/>
  <c r="V111"/>
  <c r="G114"/>
  <c r="M114"/>
  <c r="I114"/>
  <c r="K114"/>
  <c r="O114"/>
  <c r="Q114"/>
  <c r="V114"/>
  <c r="G117"/>
  <c r="I117"/>
  <c r="K117"/>
  <c r="M117"/>
  <c r="O117"/>
  <c r="Q117"/>
  <c r="V117"/>
  <c r="G120"/>
  <c r="M120"/>
  <c r="I120"/>
  <c r="K120"/>
  <c r="O120"/>
  <c r="Q120"/>
  <c r="V120"/>
  <c r="G124"/>
  <c r="I124"/>
  <c r="K124"/>
  <c r="M124"/>
  <c r="O124"/>
  <c r="Q124"/>
  <c r="V124"/>
  <c r="G125"/>
  <c r="M125"/>
  <c r="I125"/>
  <c r="K125"/>
  <c r="O125"/>
  <c r="Q125"/>
  <c r="V125"/>
  <c r="G128"/>
  <c r="I128"/>
  <c r="K128"/>
  <c r="M128"/>
  <c r="O128"/>
  <c r="Q128"/>
  <c r="V128"/>
  <c r="G132"/>
  <c r="M132"/>
  <c r="I132"/>
  <c r="K132"/>
  <c r="O132"/>
  <c r="Q132"/>
  <c r="V132"/>
  <c r="G136"/>
  <c r="I136"/>
  <c r="K136"/>
  <c r="M136"/>
  <c r="O136"/>
  <c r="Q136"/>
  <c r="V136"/>
  <c r="G140"/>
  <c r="I140"/>
  <c r="I139"/>
  <c r="K140"/>
  <c r="M140"/>
  <c r="O140"/>
  <c r="Q140"/>
  <c r="Q139"/>
  <c r="V140"/>
  <c r="G142"/>
  <c r="G139"/>
  <c r="I142"/>
  <c r="K142"/>
  <c r="K139"/>
  <c r="O142"/>
  <c r="O139"/>
  <c r="Q142"/>
  <c r="V142"/>
  <c r="V139"/>
  <c r="G143"/>
  <c r="I143"/>
  <c r="K143"/>
  <c r="M143"/>
  <c r="O143"/>
  <c r="Q143"/>
  <c r="V143"/>
  <c r="G144"/>
  <c r="O144"/>
  <c r="G145"/>
  <c r="I145"/>
  <c r="I144"/>
  <c r="K145"/>
  <c r="M145"/>
  <c r="O145"/>
  <c r="Q145"/>
  <c r="Q144"/>
  <c r="V145"/>
  <c r="G146"/>
  <c r="M146"/>
  <c r="I146"/>
  <c r="K146"/>
  <c r="K144"/>
  <c r="O146"/>
  <c r="Q146"/>
  <c r="V146"/>
  <c r="V144"/>
  <c r="I147"/>
  <c r="Q147"/>
  <c r="G148"/>
  <c r="M148"/>
  <c r="M147"/>
  <c r="I148"/>
  <c r="K148"/>
  <c r="K147"/>
  <c r="O148"/>
  <c r="O147"/>
  <c r="Q148"/>
  <c r="V148"/>
  <c r="V147"/>
  <c r="AE153"/>
  <c r="AF153"/>
  <c r="G153" i="31"/>
  <c r="BA150"/>
  <c r="BA88"/>
  <c r="BA73"/>
  <c r="BA38"/>
  <c r="BA34"/>
  <c r="BA30"/>
  <c r="BA26"/>
  <c r="BA22"/>
  <c r="BA18"/>
  <c r="BA14"/>
  <c r="BA10"/>
  <c r="G9"/>
  <c r="M9"/>
  <c r="I9"/>
  <c r="K9"/>
  <c r="K8"/>
  <c r="O9"/>
  <c r="O8"/>
  <c r="Q9"/>
  <c r="V9"/>
  <c r="V8"/>
  <c r="G13"/>
  <c r="I13"/>
  <c r="K13"/>
  <c r="M13"/>
  <c r="O13"/>
  <c r="Q13"/>
  <c r="V13"/>
  <c r="G17"/>
  <c r="M17"/>
  <c r="I17"/>
  <c r="K17"/>
  <c r="O17"/>
  <c r="Q17"/>
  <c r="V17"/>
  <c r="G21"/>
  <c r="I21"/>
  <c r="I8"/>
  <c r="K21"/>
  <c r="M21"/>
  <c r="O21"/>
  <c r="Q21"/>
  <c r="Q8"/>
  <c r="V21"/>
  <c r="G25"/>
  <c r="M25"/>
  <c r="I25"/>
  <c r="K25"/>
  <c r="O25"/>
  <c r="Q25"/>
  <c r="V25"/>
  <c r="G29"/>
  <c r="I29"/>
  <c r="K29"/>
  <c r="M29"/>
  <c r="O29"/>
  <c r="Q29"/>
  <c r="V29"/>
  <c r="G33"/>
  <c r="M33"/>
  <c r="I33"/>
  <c r="K33"/>
  <c r="O33"/>
  <c r="Q33"/>
  <c r="V33"/>
  <c r="G37"/>
  <c r="I37"/>
  <c r="K37"/>
  <c r="M37"/>
  <c r="O37"/>
  <c r="Q37"/>
  <c r="V37"/>
  <c r="G42"/>
  <c r="M42"/>
  <c r="I42"/>
  <c r="K42"/>
  <c r="O42"/>
  <c r="Q42"/>
  <c r="V42"/>
  <c r="G48"/>
  <c r="I48"/>
  <c r="K48"/>
  <c r="M48"/>
  <c r="O48"/>
  <c r="Q48"/>
  <c r="V48"/>
  <c r="G53"/>
  <c r="M53"/>
  <c r="I53"/>
  <c r="K53"/>
  <c r="O53"/>
  <c r="Q53"/>
  <c r="V53"/>
  <c r="G58"/>
  <c r="I58"/>
  <c r="K58"/>
  <c r="M58"/>
  <c r="O58"/>
  <c r="Q58"/>
  <c r="V58"/>
  <c r="G68"/>
  <c r="M68"/>
  <c r="I68"/>
  <c r="K68"/>
  <c r="O68"/>
  <c r="Q68"/>
  <c r="V68"/>
  <c r="G72"/>
  <c r="I72"/>
  <c r="K72"/>
  <c r="M72"/>
  <c r="O72"/>
  <c r="Q72"/>
  <c r="V72"/>
  <c r="G76"/>
  <c r="M76"/>
  <c r="I76"/>
  <c r="K76"/>
  <c r="O76"/>
  <c r="Q76"/>
  <c r="V76"/>
  <c r="G79"/>
  <c r="I79"/>
  <c r="K79"/>
  <c r="M79"/>
  <c r="O79"/>
  <c r="Q79"/>
  <c r="V79"/>
  <c r="G82"/>
  <c r="M82"/>
  <c r="I82"/>
  <c r="K82"/>
  <c r="O82"/>
  <c r="Q82"/>
  <c r="V82"/>
  <c r="G87"/>
  <c r="G86"/>
  <c r="I87"/>
  <c r="I86"/>
  <c r="K87"/>
  <c r="K86"/>
  <c r="O87"/>
  <c r="O86"/>
  <c r="Q87"/>
  <c r="Q86"/>
  <c r="V87"/>
  <c r="V86"/>
  <c r="G91"/>
  <c r="I91"/>
  <c r="K91"/>
  <c r="M91"/>
  <c r="O91"/>
  <c r="Q91"/>
  <c r="V91"/>
  <c r="G95"/>
  <c r="I95"/>
  <c r="K95"/>
  <c r="M95"/>
  <c r="O95"/>
  <c r="Q95"/>
  <c r="V95"/>
  <c r="G100"/>
  <c r="I100"/>
  <c r="K100"/>
  <c r="M100"/>
  <c r="O100"/>
  <c r="Q100"/>
  <c r="V100"/>
  <c r="G104"/>
  <c r="M104"/>
  <c r="I104"/>
  <c r="K104"/>
  <c r="O104"/>
  <c r="Q104"/>
  <c r="V104"/>
  <c r="G108"/>
  <c r="I108"/>
  <c r="K108"/>
  <c r="M108"/>
  <c r="O108"/>
  <c r="Q108"/>
  <c r="V108"/>
  <c r="G111"/>
  <c r="I111"/>
  <c r="K111"/>
  <c r="M111"/>
  <c r="O111"/>
  <c r="Q111"/>
  <c r="V111"/>
  <c r="G114"/>
  <c r="I114"/>
  <c r="K114"/>
  <c r="M114"/>
  <c r="O114"/>
  <c r="Q114"/>
  <c r="V114"/>
  <c r="G117"/>
  <c r="M117"/>
  <c r="I117"/>
  <c r="K117"/>
  <c r="O117"/>
  <c r="Q117"/>
  <c r="V117"/>
  <c r="G120"/>
  <c r="I120"/>
  <c r="K120"/>
  <c r="M120"/>
  <c r="O120"/>
  <c r="Q120"/>
  <c r="V120"/>
  <c r="G124"/>
  <c r="I124"/>
  <c r="K124"/>
  <c r="M124"/>
  <c r="O124"/>
  <c r="Q124"/>
  <c r="V124"/>
  <c r="G125"/>
  <c r="I125"/>
  <c r="K125"/>
  <c r="M125"/>
  <c r="O125"/>
  <c r="Q125"/>
  <c r="V125"/>
  <c r="G128"/>
  <c r="M128"/>
  <c r="I128"/>
  <c r="K128"/>
  <c r="O128"/>
  <c r="Q128"/>
  <c r="V128"/>
  <c r="G132"/>
  <c r="I132"/>
  <c r="K132"/>
  <c r="M132"/>
  <c r="O132"/>
  <c r="Q132"/>
  <c r="V132"/>
  <c r="G136"/>
  <c r="I136"/>
  <c r="K136"/>
  <c r="M136"/>
  <c r="O136"/>
  <c r="Q136"/>
  <c r="V136"/>
  <c r="G140"/>
  <c r="G139"/>
  <c r="I140"/>
  <c r="I139"/>
  <c r="K140"/>
  <c r="K139"/>
  <c r="O140"/>
  <c r="O139"/>
  <c r="Q140"/>
  <c r="Q139"/>
  <c r="V140"/>
  <c r="V139"/>
  <c r="G142"/>
  <c r="I142"/>
  <c r="K142"/>
  <c r="M142"/>
  <c r="O142"/>
  <c r="Q142"/>
  <c r="V142"/>
  <c r="G143"/>
  <c r="I143"/>
  <c r="K143"/>
  <c r="M143"/>
  <c r="O143"/>
  <c r="Q143"/>
  <c r="V143"/>
  <c r="G144"/>
  <c r="O144"/>
  <c r="G145"/>
  <c r="M145"/>
  <c r="M144"/>
  <c r="I145"/>
  <c r="I144"/>
  <c r="K145"/>
  <c r="K144"/>
  <c r="O145"/>
  <c r="Q145"/>
  <c r="Q144"/>
  <c r="V145"/>
  <c r="V144"/>
  <c r="G146"/>
  <c r="I146"/>
  <c r="K146"/>
  <c r="M146"/>
  <c r="O146"/>
  <c r="Q146"/>
  <c r="V146"/>
  <c r="G147"/>
  <c r="K147"/>
  <c r="O147"/>
  <c r="V147"/>
  <c r="G148"/>
  <c r="M148"/>
  <c r="M147"/>
  <c r="I148"/>
  <c r="I147"/>
  <c r="K148"/>
  <c r="O148"/>
  <c r="Q148"/>
  <c r="Q147"/>
  <c r="V148"/>
  <c r="AE153"/>
  <c r="AF153"/>
  <c r="G153" i="30"/>
  <c r="BA150"/>
  <c r="BA88"/>
  <c r="BA73"/>
  <c r="BA38"/>
  <c r="BA34"/>
  <c r="BA30"/>
  <c r="BA26"/>
  <c r="BA22"/>
  <c r="BA18"/>
  <c r="BA14"/>
  <c r="BA10"/>
  <c r="G9"/>
  <c r="M9"/>
  <c r="M8"/>
  <c r="I9"/>
  <c r="I8"/>
  <c r="K9"/>
  <c r="K8"/>
  <c r="O9"/>
  <c r="O8"/>
  <c r="Q9"/>
  <c r="Q8"/>
  <c r="V9"/>
  <c r="V8"/>
  <c r="G13"/>
  <c r="I13"/>
  <c r="K13"/>
  <c r="M13"/>
  <c r="O13"/>
  <c r="Q13"/>
  <c r="V13"/>
  <c r="G17"/>
  <c r="I17"/>
  <c r="K17"/>
  <c r="M17"/>
  <c r="O17"/>
  <c r="Q17"/>
  <c r="V17"/>
  <c r="G21"/>
  <c r="I21"/>
  <c r="K21"/>
  <c r="M21"/>
  <c r="O21"/>
  <c r="Q21"/>
  <c r="V21"/>
  <c r="G25"/>
  <c r="M25"/>
  <c r="I25"/>
  <c r="K25"/>
  <c r="O25"/>
  <c r="Q25"/>
  <c r="V25"/>
  <c r="G29"/>
  <c r="I29"/>
  <c r="K29"/>
  <c r="M29"/>
  <c r="O29"/>
  <c r="Q29"/>
  <c r="V29"/>
  <c r="G33"/>
  <c r="I33"/>
  <c r="K33"/>
  <c r="M33"/>
  <c r="O33"/>
  <c r="Q33"/>
  <c r="V33"/>
  <c r="G37"/>
  <c r="I37"/>
  <c r="K37"/>
  <c r="M37"/>
  <c r="O37"/>
  <c r="Q37"/>
  <c r="V37"/>
  <c r="G42"/>
  <c r="M42"/>
  <c r="I42"/>
  <c r="K42"/>
  <c r="O42"/>
  <c r="Q42"/>
  <c r="V42"/>
  <c r="G48"/>
  <c r="I48"/>
  <c r="K48"/>
  <c r="M48"/>
  <c r="O48"/>
  <c r="Q48"/>
  <c r="V48"/>
  <c r="G53"/>
  <c r="I53"/>
  <c r="K53"/>
  <c r="M53"/>
  <c r="O53"/>
  <c r="Q53"/>
  <c r="V53"/>
  <c r="G58"/>
  <c r="I58"/>
  <c r="K58"/>
  <c r="M58"/>
  <c r="O58"/>
  <c r="Q58"/>
  <c r="V58"/>
  <c r="G68"/>
  <c r="M68"/>
  <c r="I68"/>
  <c r="K68"/>
  <c r="O68"/>
  <c r="Q68"/>
  <c r="V68"/>
  <c r="G72"/>
  <c r="I72"/>
  <c r="K72"/>
  <c r="M72"/>
  <c r="O72"/>
  <c r="Q72"/>
  <c r="V72"/>
  <c r="G76"/>
  <c r="I76"/>
  <c r="K76"/>
  <c r="M76"/>
  <c r="O76"/>
  <c r="Q76"/>
  <c r="V76"/>
  <c r="G79"/>
  <c r="I79"/>
  <c r="K79"/>
  <c r="M79"/>
  <c r="O79"/>
  <c r="Q79"/>
  <c r="V79"/>
  <c r="G82"/>
  <c r="M82"/>
  <c r="I82"/>
  <c r="K82"/>
  <c r="O82"/>
  <c r="Q82"/>
  <c r="V82"/>
  <c r="G87"/>
  <c r="I87"/>
  <c r="K87"/>
  <c r="K86"/>
  <c r="M87"/>
  <c r="O87"/>
  <c r="Q87"/>
  <c r="V87"/>
  <c r="V86"/>
  <c r="G91"/>
  <c r="I91"/>
  <c r="K91"/>
  <c r="M91"/>
  <c r="O91"/>
  <c r="Q91"/>
  <c r="V91"/>
  <c r="G95"/>
  <c r="G86"/>
  <c r="I95"/>
  <c r="K95"/>
  <c r="O95"/>
  <c r="O86"/>
  <c r="Q95"/>
  <c r="V95"/>
  <c r="G100"/>
  <c r="M100"/>
  <c r="I100"/>
  <c r="I86"/>
  <c r="K100"/>
  <c r="O100"/>
  <c r="Q100"/>
  <c r="Q86"/>
  <c r="V100"/>
  <c r="G104"/>
  <c r="I104"/>
  <c r="K104"/>
  <c r="M104"/>
  <c r="O104"/>
  <c r="Q104"/>
  <c r="V104"/>
  <c r="G108"/>
  <c r="I108"/>
  <c r="K108"/>
  <c r="M108"/>
  <c r="O108"/>
  <c r="Q108"/>
  <c r="V108"/>
  <c r="G111"/>
  <c r="M111"/>
  <c r="I111"/>
  <c r="K111"/>
  <c r="O111"/>
  <c r="Q111"/>
  <c r="V111"/>
  <c r="G114"/>
  <c r="M114"/>
  <c r="I114"/>
  <c r="K114"/>
  <c r="O114"/>
  <c r="Q114"/>
  <c r="V114"/>
  <c r="G117"/>
  <c r="I117"/>
  <c r="K117"/>
  <c r="M117"/>
  <c r="O117"/>
  <c r="Q117"/>
  <c r="V117"/>
  <c r="G120"/>
  <c r="I120"/>
  <c r="K120"/>
  <c r="M120"/>
  <c r="O120"/>
  <c r="Q120"/>
  <c r="V120"/>
  <c r="G124"/>
  <c r="M124"/>
  <c r="I124"/>
  <c r="K124"/>
  <c r="O124"/>
  <c r="Q124"/>
  <c r="V124"/>
  <c r="G125"/>
  <c r="M125"/>
  <c r="I125"/>
  <c r="K125"/>
  <c r="O125"/>
  <c r="Q125"/>
  <c r="V125"/>
  <c r="G128"/>
  <c r="I128"/>
  <c r="K128"/>
  <c r="M128"/>
  <c r="O128"/>
  <c r="Q128"/>
  <c r="V128"/>
  <c r="G132"/>
  <c r="I132"/>
  <c r="K132"/>
  <c r="M132"/>
  <c r="O132"/>
  <c r="Q132"/>
  <c r="V132"/>
  <c r="G136"/>
  <c r="M136"/>
  <c r="I136"/>
  <c r="K136"/>
  <c r="O136"/>
  <c r="Q136"/>
  <c r="V136"/>
  <c r="I139"/>
  <c r="Q139"/>
  <c r="G140"/>
  <c r="I140"/>
  <c r="K140"/>
  <c r="K139"/>
  <c r="M140"/>
  <c r="O140"/>
  <c r="Q140"/>
  <c r="V140"/>
  <c r="V139"/>
  <c r="G142"/>
  <c r="I142"/>
  <c r="K142"/>
  <c r="M142"/>
  <c r="O142"/>
  <c r="Q142"/>
  <c r="V142"/>
  <c r="G143"/>
  <c r="G139"/>
  <c r="I143"/>
  <c r="K143"/>
  <c r="O143"/>
  <c r="O139"/>
  <c r="Q143"/>
  <c r="V143"/>
  <c r="G144"/>
  <c r="I144"/>
  <c r="O144"/>
  <c r="Q144"/>
  <c r="G145"/>
  <c r="I145"/>
  <c r="K145"/>
  <c r="K144"/>
  <c r="M145"/>
  <c r="M144"/>
  <c r="O145"/>
  <c r="Q145"/>
  <c r="V145"/>
  <c r="V144"/>
  <c r="G146"/>
  <c r="I146"/>
  <c r="K146"/>
  <c r="M146"/>
  <c r="O146"/>
  <c r="Q146"/>
  <c r="V146"/>
  <c r="G147"/>
  <c r="O147"/>
  <c r="G148"/>
  <c r="M148"/>
  <c r="M147"/>
  <c r="I148"/>
  <c r="I147"/>
  <c r="K148"/>
  <c r="K147"/>
  <c r="O148"/>
  <c r="Q148"/>
  <c r="Q147"/>
  <c r="V148"/>
  <c r="V147"/>
  <c r="AE153"/>
  <c r="G153" i="29"/>
  <c r="BA150"/>
  <c r="BA88"/>
  <c r="BA73"/>
  <c r="BA38"/>
  <c r="BA34"/>
  <c r="BA30"/>
  <c r="BA26"/>
  <c r="BA22"/>
  <c r="BA18"/>
  <c r="BA14"/>
  <c r="BA10"/>
  <c r="G9"/>
  <c r="I9"/>
  <c r="K9"/>
  <c r="K8"/>
  <c r="M9"/>
  <c r="O9"/>
  <c r="Q9"/>
  <c r="V9"/>
  <c r="V8"/>
  <c r="G13"/>
  <c r="G8"/>
  <c r="I13"/>
  <c r="K13"/>
  <c r="M13"/>
  <c r="O13"/>
  <c r="O8"/>
  <c r="Q13"/>
  <c r="V13"/>
  <c r="G17"/>
  <c r="M17"/>
  <c r="I17"/>
  <c r="K17"/>
  <c r="O17"/>
  <c r="Q17"/>
  <c r="V17"/>
  <c r="G21"/>
  <c r="M21"/>
  <c r="I21"/>
  <c r="I8"/>
  <c r="K21"/>
  <c r="O21"/>
  <c r="Q21"/>
  <c r="Q8"/>
  <c r="V21"/>
  <c r="G25"/>
  <c r="I25"/>
  <c r="K25"/>
  <c r="M25"/>
  <c r="O25"/>
  <c r="Q25"/>
  <c r="V25"/>
  <c r="G29"/>
  <c r="I29"/>
  <c r="K29"/>
  <c r="M29"/>
  <c r="O29"/>
  <c r="Q29"/>
  <c r="V29"/>
  <c r="G33"/>
  <c r="M33"/>
  <c r="I33"/>
  <c r="K33"/>
  <c r="O33"/>
  <c r="Q33"/>
  <c r="V33"/>
  <c r="G37"/>
  <c r="M37"/>
  <c r="I37"/>
  <c r="K37"/>
  <c r="O37"/>
  <c r="Q37"/>
  <c r="V37"/>
  <c r="G42"/>
  <c r="I42"/>
  <c r="K42"/>
  <c r="M42"/>
  <c r="O42"/>
  <c r="Q42"/>
  <c r="V42"/>
  <c r="G48"/>
  <c r="I48"/>
  <c r="K48"/>
  <c r="M48"/>
  <c r="O48"/>
  <c r="Q48"/>
  <c r="V48"/>
  <c r="G53"/>
  <c r="M53"/>
  <c r="I53"/>
  <c r="K53"/>
  <c r="O53"/>
  <c r="Q53"/>
  <c r="V53"/>
  <c r="G58"/>
  <c r="M58"/>
  <c r="I58"/>
  <c r="K58"/>
  <c r="O58"/>
  <c r="Q58"/>
  <c r="V58"/>
  <c r="G68"/>
  <c r="I68"/>
  <c r="K68"/>
  <c r="M68"/>
  <c r="O68"/>
  <c r="Q68"/>
  <c r="V68"/>
  <c r="G72"/>
  <c r="I72"/>
  <c r="K72"/>
  <c r="M72"/>
  <c r="O72"/>
  <c r="Q72"/>
  <c r="V72"/>
  <c r="G76"/>
  <c r="M76"/>
  <c r="I76"/>
  <c r="K76"/>
  <c r="O76"/>
  <c r="Q76"/>
  <c r="V76"/>
  <c r="G79"/>
  <c r="M79"/>
  <c r="I79"/>
  <c r="K79"/>
  <c r="O79"/>
  <c r="Q79"/>
  <c r="V79"/>
  <c r="G82"/>
  <c r="I82"/>
  <c r="K82"/>
  <c r="M82"/>
  <c r="O82"/>
  <c r="Q82"/>
  <c r="V82"/>
  <c r="G87"/>
  <c r="M87"/>
  <c r="I87"/>
  <c r="I86"/>
  <c r="K87"/>
  <c r="O87"/>
  <c r="Q87"/>
  <c r="Q86"/>
  <c r="V87"/>
  <c r="G91"/>
  <c r="M91"/>
  <c r="I91"/>
  <c r="K91"/>
  <c r="K86"/>
  <c r="O91"/>
  <c r="Q91"/>
  <c r="V91"/>
  <c r="V86"/>
  <c r="G95"/>
  <c r="I95"/>
  <c r="K95"/>
  <c r="M95"/>
  <c r="O95"/>
  <c r="Q95"/>
  <c r="V95"/>
  <c r="G100"/>
  <c r="M100"/>
  <c r="I100"/>
  <c r="K100"/>
  <c r="O100"/>
  <c r="O86"/>
  <c r="Q100"/>
  <c r="V100"/>
  <c r="G104"/>
  <c r="M104"/>
  <c r="I104"/>
  <c r="K104"/>
  <c r="O104"/>
  <c r="Q104"/>
  <c r="V104"/>
  <c r="G108"/>
  <c r="M108"/>
  <c r="I108"/>
  <c r="K108"/>
  <c r="O108"/>
  <c r="Q108"/>
  <c r="V108"/>
  <c r="G111"/>
  <c r="I111"/>
  <c r="K111"/>
  <c r="M111"/>
  <c r="O111"/>
  <c r="Q111"/>
  <c r="V111"/>
  <c r="G114"/>
  <c r="M114"/>
  <c r="I114"/>
  <c r="K114"/>
  <c r="O114"/>
  <c r="Q114"/>
  <c r="V114"/>
  <c r="G117"/>
  <c r="M117"/>
  <c r="I117"/>
  <c r="K117"/>
  <c r="O117"/>
  <c r="Q117"/>
  <c r="V117"/>
  <c r="G120"/>
  <c r="M120"/>
  <c r="I120"/>
  <c r="K120"/>
  <c r="O120"/>
  <c r="Q120"/>
  <c r="V120"/>
  <c r="G124"/>
  <c r="I124"/>
  <c r="K124"/>
  <c r="M124"/>
  <c r="O124"/>
  <c r="Q124"/>
  <c r="V124"/>
  <c r="G125"/>
  <c r="M125"/>
  <c r="I125"/>
  <c r="K125"/>
  <c r="O125"/>
  <c r="Q125"/>
  <c r="V125"/>
  <c r="G128"/>
  <c r="M128"/>
  <c r="I128"/>
  <c r="K128"/>
  <c r="O128"/>
  <c r="Q128"/>
  <c r="V128"/>
  <c r="G132"/>
  <c r="M132"/>
  <c r="I132"/>
  <c r="K132"/>
  <c r="O132"/>
  <c r="Q132"/>
  <c r="V132"/>
  <c r="G136"/>
  <c r="I136"/>
  <c r="K136"/>
  <c r="M136"/>
  <c r="O136"/>
  <c r="Q136"/>
  <c r="V136"/>
  <c r="G139"/>
  <c r="O139"/>
  <c r="G140"/>
  <c r="M140"/>
  <c r="M139"/>
  <c r="I140"/>
  <c r="I139"/>
  <c r="K140"/>
  <c r="O140"/>
  <c r="Q140"/>
  <c r="Q139"/>
  <c r="V140"/>
  <c r="G142"/>
  <c r="M142"/>
  <c r="I142"/>
  <c r="K142"/>
  <c r="K139"/>
  <c r="O142"/>
  <c r="Q142"/>
  <c r="V142"/>
  <c r="V139"/>
  <c r="G143"/>
  <c r="I143"/>
  <c r="K143"/>
  <c r="M143"/>
  <c r="O143"/>
  <c r="Q143"/>
  <c r="V143"/>
  <c r="G144"/>
  <c r="O144"/>
  <c r="G145"/>
  <c r="M145"/>
  <c r="I145"/>
  <c r="I144"/>
  <c r="K145"/>
  <c r="O145"/>
  <c r="Q145"/>
  <c r="Q144"/>
  <c r="V145"/>
  <c r="G146"/>
  <c r="M146"/>
  <c r="I146"/>
  <c r="K146"/>
  <c r="K144"/>
  <c r="O146"/>
  <c r="Q146"/>
  <c r="V146"/>
  <c r="V144"/>
  <c r="K147"/>
  <c r="V147"/>
  <c r="G148"/>
  <c r="M148"/>
  <c r="M147"/>
  <c r="I148"/>
  <c r="I147"/>
  <c r="K148"/>
  <c r="O148"/>
  <c r="O147"/>
  <c r="Q148"/>
  <c r="Q147"/>
  <c r="V148"/>
  <c r="AE153"/>
  <c r="AF153"/>
  <c r="G105" i="28"/>
  <c r="BA72"/>
  <c r="BA64"/>
  <c r="BA30"/>
  <c r="BA26"/>
  <c r="BA22"/>
  <c r="BA18"/>
  <c r="BA14"/>
  <c r="BA12"/>
  <c r="BA10"/>
  <c r="G9"/>
  <c r="M9"/>
  <c r="I9"/>
  <c r="I8"/>
  <c r="K9"/>
  <c r="K8"/>
  <c r="O9"/>
  <c r="Q9"/>
  <c r="Q8"/>
  <c r="V9"/>
  <c r="V8"/>
  <c r="G11"/>
  <c r="I11"/>
  <c r="K11"/>
  <c r="M11"/>
  <c r="O11"/>
  <c r="Q11"/>
  <c r="V11"/>
  <c r="G13"/>
  <c r="I13"/>
  <c r="K13"/>
  <c r="M13"/>
  <c r="O13"/>
  <c r="Q13"/>
  <c r="V13"/>
  <c r="G17"/>
  <c r="M17"/>
  <c r="I17"/>
  <c r="K17"/>
  <c r="O17"/>
  <c r="O8"/>
  <c r="Q17"/>
  <c r="V17"/>
  <c r="G21"/>
  <c r="M21"/>
  <c r="I21"/>
  <c r="K21"/>
  <c r="O21"/>
  <c r="Q21"/>
  <c r="V21"/>
  <c r="G25"/>
  <c r="I25"/>
  <c r="K25"/>
  <c r="M25"/>
  <c r="O25"/>
  <c r="Q25"/>
  <c r="V25"/>
  <c r="G29"/>
  <c r="I29"/>
  <c r="K29"/>
  <c r="M29"/>
  <c r="O29"/>
  <c r="Q29"/>
  <c r="V29"/>
  <c r="G33"/>
  <c r="M33"/>
  <c r="I33"/>
  <c r="K33"/>
  <c r="O33"/>
  <c r="Q33"/>
  <c r="V33"/>
  <c r="G40"/>
  <c r="M40"/>
  <c r="I40"/>
  <c r="K40"/>
  <c r="O40"/>
  <c r="Q40"/>
  <c r="V40"/>
  <c r="G45"/>
  <c r="I45"/>
  <c r="K45"/>
  <c r="M45"/>
  <c r="O45"/>
  <c r="Q45"/>
  <c r="V45"/>
  <c r="G49"/>
  <c r="I49"/>
  <c r="K49"/>
  <c r="M49"/>
  <c r="O49"/>
  <c r="Q49"/>
  <c r="V49"/>
  <c r="G53"/>
  <c r="M53"/>
  <c r="I53"/>
  <c r="K53"/>
  <c r="O53"/>
  <c r="Q53"/>
  <c r="V53"/>
  <c r="G63"/>
  <c r="M63"/>
  <c r="I63"/>
  <c r="K63"/>
  <c r="O63"/>
  <c r="Q63"/>
  <c r="V63"/>
  <c r="G67"/>
  <c r="I67"/>
  <c r="K67"/>
  <c r="M67"/>
  <c r="O67"/>
  <c r="Q67"/>
  <c r="V67"/>
  <c r="G71"/>
  <c r="I71"/>
  <c r="K71"/>
  <c r="M71"/>
  <c r="O71"/>
  <c r="Q71"/>
  <c r="V71"/>
  <c r="G75"/>
  <c r="M75"/>
  <c r="I75"/>
  <c r="K75"/>
  <c r="O75"/>
  <c r="Q75"/>
  <c r="V75"/>
  <c r="G78"/>
  <c r="M78"/>
  <c r="I78"/>
  <c r="K78"/>
  <c r="O78"/>
  <c r="Q78"/>
  <c r="V78"/>
  <c r="G81"/>
  <c r="I81"/>
  <c r="K81"/>
  <c r="M81"/>
  <c r="O81"/>
  <c r="Q81"/>
  <c r="V81"/>
  <c r="K85"/>
  <c r="V85"/>
  <c r="G86"/>
  <c r="M86"/>
  <c r="M85"/>
  <c r="I86"/>
  <c r="I85"/>
  <c r="K86"/>
  <c r="O86"/>
  <c r="O85"/>
  <c r="Q86"/>
  <c r="Q85"/>
  <c r="V86"/>
  <c r="G91"/>
  <c r="I91"/>
  <c r="I90"/>
  <c r="K91"/>
  <c r="K90"/>
  <c r="M91"/>
  <c r="M90"/>
  <c r="O91"/>
  <c r="Q91"/>
  <c r="Q90"/>
  <c r="V91"/>
  <c r="V90"/>
  <c r="G93"/>
  <c r="I93"/>
  <c r="K93"/>
  <c r="M93"/>
  <c r="O93"/>
  <c r="Q93"/>
  <c r="V93"/>
  <c r="G95"/>
  <c r="G90"/>
  <c r="I95"/>
  <c r="K95"/>
  <c r="M95"/>
  <c r="O95"/>
  <c r="O90"/>
  <c r="Q95"/>
  <c r="V95"/>
  <c r="G96"/>
  <c r="M96"/>
  <c r="I96"/>
  <c r="K96"/>
  <c r="O96"/>
  <c r="Q96"/>
  <c r="V96"/>
  <c r="G97"/>
  <c r="I97"/>
  <c r="K97"/>
  <c r="M97"/>
  <c r="O97"/>
  <c r="Q97"/>
  <c r="V97"/>
  <c r="G98"/>
  <c r="I98"/>
  <c r="K98"/>
  <c r="M98"/>
  <c r="O98"/>
  <c r="Q98"/>
  <c r="V98"/>
  <c r="G101"/>
  <c r="O101"/>
  <c r="G102"/>
  <c r="M102"/>
  <c r="M101"/>
  <c r="I102"/>
  <c r="I101"/>
  <c r="K102"/>
  <c r="K101"/>
  <c r="O102"/>
  <c r="Q102"/>
  <c r="Q101"/>
  <c r="V102"/>
  <c r="V101"/>
  <c r="AE105"/>
  <c r="AF105"/>
  <c r="G153" i="27"/>
  <c r="BA150"/>
  <c r="BA88"/>
  <c r="BA73"/>
  <c r="BA38"/>
  <c r="BA34"/>
  <c r="BA30"/>
  <c r="BA26"/>
  <c r="BA22"/>
  <c r="BA18"/>
  <c r="BA14"/>
  <c r="BA10"/>
  <c r="G9"/>
  <c r="M9"/>
  <c r="I9"/>
  <c r="I8"/>
  <c r="K9"/>
  <c r="K8"/>
  <c r="O9"/>
  <c r="Q9"/>
  <c r="Q8"/>
  <c r="V9"/>
  <c r="V8"/>
  <c r="G13"/>
  <c r="I13"/>
  <c r="K13"/>
  <c r="M13"/>
  <c r="O13"/>
  <c r="Q13"/>
  <c r="V13"/>
  <c r="G17"/>
  <c r="I17"/>
  <c r="K17"/>
  <c r="M17"/>
  <c r="O17"/>
  <c r="Q17"/>
  <c r="V17"/>
  <c r="G21"/>
  <c r="M21"/>
  <c r="I21"/>
  <c r="K21"/>
  <c r="O21"/>
  <c r="O8"/>
  <c r="Q21"/>
  <c r="V21"/>
  <c r="G25"/>
  <c r="M25"/>
  <c r="I25"/>
  <c r="K25"/>
  <c r="O25"/>
  <c r="Q25"/>
  <c r="V25"/>
  <c r="G29"/>
  <c r="I29"/>
  <c r="K29"/>
  <c r="M29"/>
  <c r="O29"/>
  <c r="Q29"/>
  <c r="V29"/>
  <c r="G33"/>
  <c r="I33"/>
  <c r="K33"/>
  <c r="M33"/>
  <c r="O33"/>
  <c r="Q33"/>
  <c r="V33"/>
  <c r="G37"/>
  <c r="M37"/>
  <c r="I37"/>
  <c r="K37"/>
  <c r="O37"/>
  <c r="Q37"/>
  <c r="V37"/>
  <c r="G42"/>
  <c r="I42"/>
  <c r="K42"/>
  <c r="M42"/>
  <c r="O42"/>
  <c r="Q42"/>
  <c r="V42"/>
  <c r="G48"/>
  <c r="I48"/>
  <c r="K48"/>
  <c r="M48"/>
  <c r="O48"/>
  <c r="Q48"/>
  <c r="V48"/>
  <c r="G53"/>
  <c r="I53"/>
  <c r="K53"/>
  <c r="M53"/>
  <c r="O53"/>
  <c r="Q53"/>
  <c r="V53"/>
  <c r="G58"/>
  <c r="M58"/>
  <c r="I58"/>
  <c r="K58"/>
  <c r="O58"/>
  <c r="Q58"/>
  <c r="V58"/>
  <c r="G68"/>
  <c r="I68"/>
  <c r="K68"/>
  <c r="M68"/>
  <c r="O68"/>
  <c r="Q68"/>
  <c r="V68"/>
  <c r="G72"/>
  <c r="I72"/>
  <c r="K72"/>
  <c r="M72"/>
  <c r="O72"/>
  <c r="Q72"/>
  <c r="V72"/>
  <c r="G76"/>
  <c r="I76"/>
  <c r="K76"/>
  <c r="M76"/>
  <c r="O76"/>
  <c r="Q76"/>
  <c r="V76"/>
  <c r="G79"/>
  <c r="M79"/>
  <c r="I79"/>
  <c r="K79"/>
  <c r="O79"/>
  <c r="Q79"/>
  <c r="V79"/>
  <c r="G82"/>
  <c r="I82"/>
  <c r="K82"/>
  <c r="M82"/>
  <c r="O82"/>
  <c r="Q82"/>
  <c r="V82"/>
  <c r="G87"/>
  <c r="I87"/>
  <c r="I86"/>
  <c r="K87"/>
  <c r="M87"/>
  <c r="O87"/>
  <c r="Q87"/>
  <c r="Q86"/>
  <c r="V87"/>
  <c r="G91"/>
  <c r="G86"/>
  <c r="I91"/>
  <c r="K91"/>
  <c r="O91"/>
  <c r="O86"/>
  <c r="Q91"/>
  <c r="V91"/>
  <c r="G95"/>
  <c r="I95"/>
  <c r="K95"/>
  <c r="M95"/>
  <c r="O95"/>
  <c r="Q95"/>
  <c r="V95"/>
  <c r="G100"/>
  <c r="M100"/>
  <c r="I100"/>
  <c r="K100"/>
  <c r="K86"/>
  <c r="O100"/>
  <c r="Q100"/>
  <c r="V100"/>
  <c r="V86"/>
  <c r="G104"/>
  <c r="I104"/>
  <c r="K104"/>
  <c r="M104"/>
  <c r="O104"/>
  <c r="Q104"/>
  <c r="V104"/>
  <c r="G108"/>
  <c r="M108"/>
  <c r="I108"/>
  <c r="K108"/>
  <c r="O108"/>
  <c r="Q108"/>
  <c r="V108"/>
  <c r="G111"/>
  <c r="I111"/>
  <c r="K111"/>
  <c r="M111"/>
  <c r="O111"/>
  <c r="Q111"/>
  <c r="V111"/>
  <c r="G114"/>
  <c r="M114"/>
  <c r="I114"/>
  <c r="K114"/>
  <c r="O114"/>
  <c r="Q114"/>
  <c r="V114"/>
  <c r="G117"/>
  <c r="I117"/>
  <c r="K117"/>
  <c r="M117"/>
  <c r="O117"/>
  <c r="Q117"/>
  <c r="V117"/>
  <c r="G120"/>
  <c r="M120"/>
  <c r="I120"/>
  <c r="K120"/>
  <c r="O120"/>
  <c r="Q120"/>
  <c r="V120"/>
  <c r="G124"/>
  <c r="I124"/>
  <c r="K124"/>
  <c r="M124"/>
  <c r="O124"/>
  <c r="Q124"/>
  <c r="V124"/>
  <c r="G125"/>
  <c r="M125"/>
  <c r="I125"/>
  <c r="K125"/>
  <c r="O125"/>
  <c r="Q125"/>
  <c r="V125"/>
  <c r="G128"/>
  <c r="I128"/>
  <c r="K128"/>
  <c r="M128"/>
  <c r="O128"/>
  <c r="Q128"/>
  <c r="V128"/>
  <c r="G132"/>
  <c r="M132"/>
  <c r="I132"/>
  <c r="K132"/>
  <c r="O132"/>
  <c r="Q132"/>
  <c r="V132"/>
  <c r="G136"/>
  <c r="I136"/>
  <c r="K136"/>
  <c r="M136"/>
  <c r="O136"/>
  <c r="Q136"/>
  <c r="V136"/>
  <c r="G140"/>
  <c r="I140"/>
  <c r="I139"/>
  <c r="K140"/>
  <c r="M140"/>
  <c r="O140"/>
  <c r="Q140"/>
  <c r="Q139"/>
  <c r="V140"/>
  <c r="G142"/>
  <c r="G139"/>
  <c r="I142"/>
  <c r="K142"/>
  <c r="K139"/>
  <c r="O142"/>
  <c r="O139"/>
  <c r="Q142"/>
  <c r="V142"/>
  <c r="V139"/>
  <c r="G143"/>
  <c r="I143"/>
  <c r="K143"/>
  <c r="M143"/>
  <c r="O143"/>
  <c r="Q143"/>
  <c r="V143"/>
  <c r="G144"/>
  <c r="O144"/>
  <c r="G145"/>
  <c r="I145"/>
  <c r="I144"/>
  <c r="K145"/>
  <c r="M145"/>
  <c r="O145"/>
  <c r="Q145"/>
  <c r="Q144"/>
  <c r="V145"/>
  <c r="G146"/>
  <c r="M146"/>
  <c r="I146"/>
  <c r="K146"/>
  <c r="K144"/>
  <c r="O146"/>
  <c r="Q146"/>
  <c r="V146"/>
  <c r="V144"/>
  <c r="I147"/>
  <c r="Q147"/>
  <c r="G148"/>
  <c r="M148"/>
  <c r="M147"/>
  <c r="I148"/>
  <c r="K148"/>
  <c r="K147"/>
  <c r="O148"/>
  <c r="O147"/>
  <c r="Q148"/>
  <c r="V148"/>
  <c r="V147"/>
  <c r="AE153"/>
  <c r="AF153"/>
  <c r="G309" i="26"/>
  <c r="BA303"/>
  <c r="BA151"/>
  <c r="BA131"/>
  <c r="BA122"/>
  <c r="BA83"/>
  <c r="BA70"/>
  <c r="BA64"/>
  <c r="BA60"/>
  <c r="BA54"/>
  <c r="BA50"/>
  <c r="BA46"/>
  <c r="BA44"/>
  <c r="BA42"/>
  <c r="BA40"/>
  <c r="BA31"/>
  <c r="G9"/>
  <c r="M9"/>
  <c r="I9"/>
  <c r="K9"/>
  <c r="K8"/>
  <c r="O9"/>
  <c r="O8"/>
  <c r="Q9"/>
  <c r="V9"/>
  <c r="V8"/>
  <c r="G13"/>
  <c r="I13"/>
  <c r="I8"/>
  <c r="K13"/>
  <c r="M13"/>
  <c r="O13"/>
  <c r="Q13"/>
  <c r="Q8"/>
  <c r="V13"/>
  <c r="G18"/>
  <c r="M18"/>
  <c r="I18"/>
  <c r="K18"/>
  <c r="O18"/>
  <c r="Q18"/>
  <c r="V18"/>
  <c r="G22"/>
  <c r="I22"/>
  <c r="K22"/>
  <c r="M22"/>
  <c r="O22"/>
  <c r="Q22"/>
  <c r="V22"/>
  <c r="G26"/>
  <c r="M26"/>
  <c r="I26"/>
  <c r="K26"/>
  <c r="O26"/>
  <c r="Q26"/>
  <c r="V26"/>
  <c r="G30"/>
  <c r="I30"/>
  <c r="K30"/>
  <c r="M30"/>
  <c r="O30"/>
  <c r="Q30"/>
  <c r="V30"/>
  <c r="G35"/>
  <c r="M35"/>
  <c r="I35"/>
  <c r="K35"/>
  <c r="O35"/>
  <c r="Q35"/>
  <c r="V35"/>
  <c r="G36"/>
  <c r="I36"/>
  <c r="K36"/>
  <c r="M36"/>
  <c r="O36"/>
  <c r="Q36"/>
  <c r="V36"/>
  <c r="G37"/>
  <c r="M37"/>
  <c r="I37"/>
  <c r="K37"/>
  <c r="O37"/>
  <c r="Q37"/>
  <c r="V37"/>
  <c r="G38"/>
  <c r="I38"/>
  <c r="K38"/>
  <c r="M38"/>
  <c r="O38"/>
  <c r="Q38"/>
  <c r="V38"/>
  <c r="G39"/>
  <c r="M39"/>
  <c r="I39"/>
  <c r="K39"/>
  <c r="O39"/>
  <c r="Q39"/>
  <c r="V39"/>
  <c r="G41"/>
  <c r="I41"/>
  <c r="K41"/>
  <c r="M41"/>
  <c r="O41"/>
  <c r="Q41"/>
  <c r="V41"/>
  <c r="G43"/>
  <c r="M43"/>
  <c r="I43"/>
  <c r="K43"/>
  <c r="O43"/>
  <c r="Q43"/>
  <c r="V43"/>
  <c r="G45"/>
  <c r="I45"/>
  <c r="K45"/>
  <c r="M45"/>
  <c r="O45"/>
  <c r="Q45"/>
  <c r="V45"/>
  <c r="G49"/>
  <c r="M49"/>
  <c r="I49"/>
  <c r="K49"/>
  <c r="O49"/>
  <c r="Q49"/>
  <c r="V49"/>
  <c r="G53"/>
  <c r="I53"/>
  <c r="K53"/>
  <c r="M53"/>
  <c r="O53"/>
  <c r="Q53"/>
  <c r="V53"/>
  <c r="G59"/>
  <c r="M59"/>
  <c r="I59"/>
  <c r="K59"/>
  <c r="O59"/>
  <c r="Q59"/>
  <c r="V59"/>
  <c r="G63"/>
  <c r="I63"/>
  <c r="K63"/>
  <c r="M63"/>
  <c r="O63"/>
  <c r="Q63"/>
  <c r="V63"/>
  <c r="G69"/>
  <c r="M69"/>
  <c r="I69"/>
  <c r="K69"/>
  <c r="O69"/>
  <c r="Q69"/>
  <c r="V69"/>
  <c r="G73"/>
  <c r="I73"/>
  <c r="K73"/>
  <c r="M73"/>
  <c r="O73"/>
  <c r="Q73"/>
  <c r="V73"/>
  <c r="G78"/>
  <c r="M78"/>
  <c r="I78"/>
  <c r="K78"/>
  <c r="O78"/>
  <c r="Q78"/>
  <c r="V78"/>
  <c r="G82"/>
  <c r="I82"/>
  <c r="K82"/>
  <c r="M82"/>
  <c r="O82"/>
  <c r="Q82"/>
  <c r="V82"/>
  <c r="G87"/>
  <c r="M87"/>
  <c r="I87"/>
  <c r="K87"/>
  <c r="O87"/>
  <c r="Q87"/>
  <c r="V87"/>
  <c r="G93"/>
  <c r="I93"/>
  <c r="K93"/>
  <c r="M93"/>
  <c r="O93"/>
  <c r="Q93"/>
  <c r="V93"/>
  <c r="G98"/>
  <c r="M98"/>
  <c r="I98"/>
  <c r="K98"/>
  <c r="O98"/>
  <c r="Q98"/>
  <c r="V98"/>
  <c r="G103"/>
  <c r="I103"/>
  <c r="K103"/>
  <c r="M103"/>
  <c r="O103"/>
  <c r="Q103"/>
  <c r="V103"/>
  <c r="G106"/>
  <c r="M106"/>
  <c r="I106"/>
  <c r="K106"/>
  <c r="O106"/>
  <c r="Q106"/>
  <c r="V106"/>
  <c r="G113"/>
  <c r="I113"/>
  <c r="K113"/>
  <c r="M113"/>
  <c r="O113"/>
  <c r="Q113"/>
  <c r="V113"/>
  <c r="G121"/>
  <c r="M121"/>
  <c r="I121"/>
  <c r="K121"/>
  <c r="O121"/>
  <c r="Q121"/>
  <c r="V121"/>
  <c r="G126"/>
  <c r="I126"/>
  <c r="K126"/>
  <c r="M126"/>
  <c r="O126"/>
  <c r="Q126"/>
  <c r="V126"/>
  <c r="G130"/>
  <c r="M130"/>
  <c r="I130"/>
  <c r="K130"/>
  <c r="O130"/>
  <c r="Q130"/>
  <c r="V130"/>
  <c r="G134"/>
  <c r="I134"/>
  <c r="K134"/>
  <c r="M134"/>
  <c r="O134"/>
  <c r="Q134"/>
  <c r="V134"/>
  <c r="G137"/>
  <c r="M137"/>
  <c r="I137"/>
  <c r="K137"/>
  <c r="O137"/>
  <c r="Q137"/>
  <c r="V137"/>
  <c r="G140"/>
  <c r="I140"/>
  <c r="K140"/>
  <c r="M140"/>
  <c r="O140"/>
  <c r="Q140"/>
  <c r="V140"/>
  <c r="G144"/>
  <c r="M144"/>
  <c r="I144"/>
  <c r="K144"/>
  <c r="O144"/>
  <c r="Q144"/>
  <c r="V144"/>
  <c r="G150"/>
  <c r="M150"/>
  <c r="M149"/>
  <c r="I150"/>
  <c r="K150"/>
  <c r="K149"/>
  <c r="O150"/>
  <c r="O149"/>
  <c r="Q150"/>
  <c r="V150"/>
  <c r="V149"/>
  <c r="G154"/>
  <c r="I154"/>
  <c r="I149"/>
  <c r="K154"/>
  <c r="M154"/>
  <c r="O154"/>
  <c r="Q154"/>
  <c r="Q149"/>
  <c r="V154"/>
  <c r="G158"/>
  <c r="M158"/>
  <c r="I158"/>
  <c r="K158"/>
  <c r="O158"/>
  <c r="Q158"/>
  <c r="V158"/>
  <c r="I161"/>
  <c r="Q161"/>
  <c r="G162"/>
  <c r="M162"/>
  <c r="M161"/>
  <c r="I162"/>
  <c r="K162"/>
  <c r="K161"/>
  <c r="O162"/>
  <c r="O161"/>
  <c r="Q162"/>
  <c r="V162"/>
  <c r="V161"/>
  <c r="G168"/>
  <c r="G167"/>
  <c r="I168"/>
  <c r="K168"/>
  <c r="K167"/>
  <c r="O168"/>
  <c r="O167"/>
  <c r="Q168"/>
  <c r="V168"/>
  <c r="V167"/>
  <c r="G173"/>
  <c r="I173"/>
  <c r="K173"/>
  <c r="M173"/>
  <c r="O173"/>
  <c r="Q173"/>
  <c r="V173"/>
  <c r="G178"/>
  <c r="M178"/>
  <c r="I178"/>
  <c r="K178"/>
  <c r="O178"/>
  <c r="Q178"/>
  <c r="V178"/>
  <c r="G182"/>
  <c r="I182"/>
  <c r="I167"/>
  <c r="K182"/>
  <c r="M182"/>
  <c r="O182"/>
  <c r="Q182"/>
  <c r="Q167"/>
  <c r="V182"/>
  <c r="G187"/>
  <c r="M187"/>
  <c r="I187"/>
  <c r="K187"/>
  <c r="O187"/>
  <c r="Q187"/>
  <c r="V187"/>
  <c r="G192"/>
  <c r="I192"/>
  <c r="K192"/>
  <c r="M192"/>
  <c r="O192"/>
  <c r="Q192"/>
  <c r="V192"/>
  <c r="G196"/>
  <c r="M196"/>
  <c r="I196"/>
  <c r="K196"/>
  <c r="O196"/>
  <c r="Q196"/>
  <c r="V196"/>
  <c r="G200"/>
  <c r="I200"/>
  <c r="K200"/>
  <c r="M200"/>
  <c r="O200"/>
  <c r="Q200"/>
  <c r="V200"/>
  <c r="G204"/>
  <c r="M204"/>
  <c r="I204"/>
  <c r="K204"/>
  <c r="O204"/>
  <c r="Q204"/>
  <c r="V204"/>
  <c r="G208"/>
  <c r="I208"/>
  <c r="K208"/>
  <c r="M208"/>
  <c r="O208"/>
  <c r="Q208"/>
  <c r="V208"/>
  <c r="G209"/>
  <c r="M209"/>
  <c r="I209"/>
  <c r="K209"/>
  <c r="O209"/>
  <c r="Q209"/>
  <c r="V209"/>
  <c r="G210"/>
  <c r="I210"/>
  <c r="K210"/>
  <c r="M210"/>
  <c r="O210"/>
  <c r="Q210"/>
  <c r="V210"/>
  <c r="G211"/>
  <c r="M211"/>
  <c r="I211"/>
  <c r="K211"/>
  <c r="O211"/>
  <c r="Q211"/>
  <c r="V211"/>
  <c r="G213"/>
  <c r="M213"/>
  <c r="I213"/>
  <c r="K213"/>
  <c r="K212"/>
  <c r="O213"/>
  <c r="O212"/>
  <c r="Q213"/>
  <c r="V213"/>
  <c r="V212"/>
  <c r="G216"/>
  <c r="I216"/>
  <c r="I212"/>
  <c r="K216"/>
  <c r="M216"/>
  <c r="O216"/>
  <c r="Q216"/>
  <c r="Q212"/>
  <c r="V216"/>
  <c r="G218"/>
  <c r="M218"/>
  <c r="I218"/>
  <c r="K218"/>
  <c r="O218"/>
  <c r="Q218"/>
  <c r="V218"/>
  <c r="G219"/>
  <c r="I219"/>
  <c r="K219"/>
  <c r="M219"/>
  <c r="O219"/>
  <c r="Q219"/>
  <c r="V219"/>
  <c r="G220"/>
  <c r="M220"/>
  <c r="I220"/>
  <c r="K220"/>
  <c r="O220"/>
  <c r="Q220"/>
  <c r="V220"/>
  <c r="G222"/>
  <c r="I222"/>
  <c r="K222"/>
  <c r="M222"/>
  <c r="O222"/>
  <c r="Q222"/>
  <c r="V222"/>
  <c r="G224"/>
  <c r="M224"/>
  <c r="I224"/>
  <c r="K224"/>
  <c r="O224"/>
  <c r="Q224"/>
  <c r="V224"/>
  <c r="G227"/>
  <c r="I227"/>
  <c r="K227"/>
  <c r="M227"/>
  <c r="O227"/>
  <c r="Q227"/>
  <c r="V227"/>
  <c r="G230"/>
  <c r="M230"/>
  <c r="I230"/>
  <c r="K230"/>
  <c r="O230"/>
  <c r="Q230"/>
  <c r="V230"/>
  <c r="G233"/>
  <c r="I233"/>
  <c r="K233"/>
  <c r="M233"/>
  <c r="O233"/>
  <c r="Q233"/>
  <c r="V233"/>
  <c r="G238"/>
  <c r="M238"/>
  <c r="I238"/>
  <c r="K238"/>
  <c r="O238"/>
  <c r="Q238"/>
  <c r="V238"/>
  <c r="G239"/>
  <c r="I239"/>
  <c r="K239"/>
  <c r="M239"/>
  <c r="O239"/>
  <c r="Q239"/>
  <c r="V239"/>
  <c r="G242"/>
  <c r="M242"/>
  <c r="I242"/>
  <c r="K242"/>
  <c r="O242"/>
  <c r="Q242"/>
  <c r="V242"/>
  <c r="G246"/>
  <c r="I246"/>
  <c r="K246"/>
  <c r="M246"/>
  <c r="O246"/>
  <c r="Q246"/>
  <c r="V246"/>
  <c r="G248"/>
  <c r="M248"/>
  <c r="I248"/>
  <c r="K248"/>
  <c r="O248"/>
  <c r="Q248"/>
  <c r="V248"/>
  <c r="G249"/>
  <c r="I249"/>
  <c r="K249"/>
  <c r="M249"/>
  <c r="O249"/>
  <c r="Q249"/>
  <c r="V249"/>
  <c r="G250"/>
  <c r="M250"/>
  <c r="I250"/>
  <c r="K250"/>
  <c r="O250"/>
  <c r="Q250"/>
  <c r="V250"/>
  <c r="G251"/>
  <c r="I251"/>
  <c r="K251"/>
  <c r="M251"/>
  <c r="O251"/>
  <c r="Q251"/>
  <c r="V251"/>
  <c r="G254"/>
  <c r="M254"/>
  <c r="I254"/>
  <c r="K254"/>
  <c r="O254"/>
  <c r="Q254"/>
  <c r="V254"/>
  <c r="G255"/>
  <c r="I255"/>
  <c r="K255"/>
  <c r="M255"/>
  <c r="O255"/>
  <c r="Q255"/>
  <c r="V255"/>
  <c r="G258"/>
  <c r="M258"/>
  <c r="I258"/>
  <c r="K258"/>
  <c r="O258"/>
  <c r="Q258"/>
  <c r="V258"/>
  <c r="G261"/>
  <c r="I261"/>
  <c r="K261"/>
  <c r="M261"/>
  <c r="O261"/>
  <c r="Q261"/>
  <c r="V261"/>
  <c r="G262"/>
  <c r="M262"/>
  <c r="I262"/>
  <c r="K262"/>
  <c r="O262"/>
  <c r="Q262"/>
  <c r="V262"/>
  <c r="G264"/>
  <c r="M264"/>
  <c r="M263"/>
  <c r="I264"/>
  <c r="I263"/>
  <c r="K264"/>
  <c r="K263"/>
  <c r="O264"/>
  <c r="O263"/>
  <c r="Q264"/>
  <c r="Q263"/>
  <c r="V264"/>
  <c r="V263"/>
  <c r="G268"/>
  <c r="I268"/>
  <c r="K268"/>
  <c r="M268"/>
  <c r="O268"/>
  <c r="Q268"/>
  <c r="V268"/>
  <c r="G272"/>
  <c r="I272"/>
  <c r="K272"/>
  <c r="M272"/>
  <c r="O272"/>
  <c r="Q272"/>
  <c r="V272"/>
  <c r="G277"/>
  <c r="O277"/>
  <c r="G278"/>
  <c r="M278"/>
  <c r="M277"/>
  <c r="I278"/>
  <c r="I277"/>
  <c r="K278"/>
  <c r="K277"/>
  <c r="O278"/>
  <c r="Q278"/>
  <c r="Q277"/>
  <c r="V278"/>
  <c r="V277"/>
  <c r="I280"/>
  <c r="K280"/>
  <c r="Q280"/>
  <c r="V280"/>
  <c r="G281"/>
  <c r="G280"/>
  <c r="I281"/>
  <c r="K281"/>
  <c r="M281"/>
  <c r="O281"/>
  <c r="O280"/>
  <c r="Q281"/>
  <c r="V281"/>
  <c r="G282"/>
  <c r="M282"/>
  <c r="I282"/>
  <c r="K282"/>
  <c r="O282"/>
  <c r="Q282"/>
  <c r="V282"/>
  <c r="G284"/>
  <c r="I284"/>
  <c r="I283"/>
  <c r="K284"/>
  <c r="K283"/>
  <c r="M284"/>
  <c r="M283"/>
  <c r="O284"/>
  <c r="Q284"/>
  <c r="Q283"/>
  <c r="V284"/>
  <c r="V283"/>
  <c r="G290"/>
  <c r="I290"/>
  <c r="K290"/>
  <c r="M290"/>
  <c r="O290"/>
  <c r="Q290"/>
  <c r="V290"/>
  <c r="G295"/>
  <c r="I295"/>
  <c r="K295"/>
  <c r="M295"/>
  <c r="O295"/>
  <c r="Q295"/>
  <c r="V295"/>
  <c r="G299"/>
  <c r="M299"/>
  <c r="I299"/>
  <c r="K299"/>
  <c r="O299"/>
  <c r="O283"/>
  <c r="Q299"/>
  <c r="V299"/>
  <c r="G302"/>
  <c r="I302"/>
  <c r="K302"/>
  <c r="M302"/>
  <c r="O302"/>
  <c r="Q302"/>
  <c r="V302"/>
  <c r="G305"/>
  <c r="I305"/>
  <c r="K305"/>
  <c r="M305"/>
  <c r="O305"/>
  <c r="Q305"/>
  <c r="V305"/>
  <c r="AE309"/>
  <c r="AF309"/>
  <c r="G302" i="25"/>
  <c r="BA296"/>
  <c r="BA266"/>
  <c r="BA162"/>
  <c r="BA141"/>
  <c r="BA132"/>
  <c r="BA92"/>
  <c r="BA79"/>
  <c r="BA73"/>
  <c r="BA69"/>
  <c r="BA63"/>
  <c r="BA59"/>
  <c r="BA54"/>
  <c r="BA52"/>
  <c r="BA50"/>
  <c r="BA48"/>
  <c r="BA46"/>
  <c r="BA37"/>
  <c r="G9"/>
  <c r="M9"/>
  <c r="I9"/>
  <c r="I8"/>
  <c r="K9"/>
  <c r="K8"/>
  <c r="O9"/>
  <c r="Q9"/>
  <c r="Q8"/>
  <c r="V9"/>
  <c r="V8"/>
  <c r="G14"/>
  <c r="I14"/>
  <c r="K14"/>
  <c r="M14"/>
  <c r="O14"/>
  <c r="Q14"/>
  <c r="V14"/>
  <c r="G19"/>
  <c r="I19"/>
  <c r="K19"/>
  <c r="M19"/>
  <c r="O19"/>
  <c r="Q19"/>
  <c r="V19"/>
  <c r="G24"/>
  <c r="M24"/>
  <c r="I24"/>
  <c r="K24"/>
  <c r="O24"/>
  <c r="O8"/>
  <c r="Q24"/>
  <c r="V24"/>
  <c r="G28"/>
  <c r="M28"/>
  <c r="I28"/>
  <c r="K28"/>
  <c r="O28"/>
  <c r="Q28"/>
  <c r="V28"/>
  <c r="G32"/>
  <c r="I32"/>
  <c r="K32"/>
  <c r="M32"/>
  <c r="O32"/>
  <c r="Q32"/>
  <c r="V32"/>
  <c r="G36"/>
  <c r="I36"/>
  <c r="K36"/>
  <c r="M36"/>
  <c r="O36"/>
  <c r="Q36"/>
  <c r="V36"/>
  <c r="G41"/>
  <c r="M41"/>
  <c r="I41"/>
  <c r="K41"/>
  <c r="O41"/>
  <c r="Q41"/>
  <c r="V41"/>
  <c r="G42"/>
  <c r="M42"/>
  <c r="I42"/>
  <c r="K42"/>
  <c r="O42"/>
  <c r="Q42"/>
  <c r="V42"/>
  <c r="G43"/>
  <c r="I43"/>
  <c r="K43"/>
  <c r="M43"/>
  <c r="O43"/>
  <c r="Q43"/>
  <c r="V43"/>
  <c r="G44"/>
  <c r="I44"/>
  <c r="K44"/>
  <c r="M44"/>
  <c r="O44"/>
  <c r="Q44"/>
  <c r="V44"/>
  <c r="G45"/>
  <c r="M45"/>
  <c r="I45"/>
  <c r="K45"/>
  <c r="O45"/>
  <c r="Q45"/>
  <c r="V45"/>
  <c r="G47"/>
  <c r="M47"/>
  <c r="I47"/>
  <c r="K47"/>
  <c r="O47"/>
  <c r="Q47"/>
  <c r="V47"/>
  <c r="G49"/>
  <c r="I49"/>
  <c r="K49"/>
  <c r="M49"/>
  <c r="O49"/>
  <c r="Q49"/>
  <c r="V49"/>
  <c r="G51"/>
  <c r="I51"/>
  <c r="K51"/>
  <c r="M51"/>
  <c r="O51"/>
  <c r="Q51"/>
  <c r="V51"/>
  <c r="G53"/>
  <c r="M53"/>
  <c r="I53"/>
  <c r="K53"/>
  <c r="O53"/>
  <c r="Q53"/>
  <c r="V53"/>
  <c r="G58"/>
  <c r="M58"/>
  <c r="I58"/>
  <c r="K58"/>
  <c r="O58"/>
  <c r="Q58"/>
  <c r="V58"/>
  <c r="G62"/>
  <c r="I62"/>
  <c r="K62"/>
  <c r="M62"/>
  <c r="O62"/>
  <c r="Q62"/>
  <c r="V62"/>
  <c r="G68"/>
  <c r="I68"/>
  <c r="K68"/>
  <c r="M68"/>
  <c r="O68"/>
  <c r="Q68"/>
  <c r="V68"/>
  <c r="G72"/>
  <c r="M72"/>
  <c r="I72"/>
  <c r="K72"/>
  <c r="O72"/>
  <c r="Q72"/>
  <c r="V72"/>
  <c r="G78"/>
  <c r="M78"/>
  <c r="I78"/>
  <c r="K78"/>
  <c r="O78"/>
  <c r="Q78"/>
  <c r="V78"/>
  <c r="G82"/>
  <c r="I82"/>
  <c r="K82"/>
  <c r="M82"/>
  <c r="O82"/>
  <c r="Q82"/>
  <c r="V82"/>
  <c r="G87"/>
  <c r="I87"/>
  <c r="K87"/>
  <c r="M87"/>
  <c r="O87"/>
  <c r="Q87"/>
  <c r="V87"/>
  <c r="G91"/>
  <c r="M91"/>
  <c r="I91"/>
  <c r="K91"/>
  <c r="O91"/>
  <c r="Q91"/>
  <c r="V91"/>
  <c r="G96"/>
  <c r="M96"/>
  <c r="I96"/>
  <c r="K96"/>
  <c r="O96"/>
  <c r="Q96"/>
  <c r="V96"/>
  <c r="G103"/>
  <c r="I103"/>
  <c r="K103"/>
  <c r="M103"/>
  <c r="O103"/>
  <c r="Q103"/>
  <c r="V103"/>
  <c r="G108"/>
  <c r="I108"/>
  <c r="K108"/>
  <c r="M108"/>
  <c r="O108"/>
  <c r="Q108"/>
  <c r="V108"/>
  <c r="G113"/>
  <c r="M113"/>
  <c r="I113"/>
  <c r="K113"/>
  <c r="O113"/>
  <c r="Q113"/>
  <c r="V113"/>
  <c r="G116"/>
  <c r="M116"/>
  <c r="I116"/>
  <c r="K116"/>
  <c r="O116"/>
  <c r="Q116"/>
  <c r="V116"/>
  <c r="G123"/>
  <c r="I123"/>
  <c r="K123"/>
  <c r="M123"/>
  <c r="O123"/>
  <c r="Q123"/>
  <c r="V123"/>
  <c r="G131"/>
  <c r="I131"/>
  <c r="K131"/>
  <c r="M131"/>
  <c r="O131"/>
  <c r="Q131"/>
  <c r="V131"/>
  <c r="G136"/>
  <c r="M136"/>
  <c r="I136"/>
  <c r="K136"/>
  <c r="O136"/>
  <c r="Q136"/>
  <c r="V136"/>
  <c r="G140"/>
  <c r="M140"/>
  <c r="I140"/>
  <c r="K140"/>
  <c r="O140"/>
  <c r="Q140"/>
  <c r="V140"/>
  <c r="G145"/>
  <c r="I145"/>
  <c r="K145"/>
  <c r="M145"/>
  <c r="O145"/>
  <c r="Q145"/>
  <c r="V145"/>
  <c r="G148"/>
  <c r="I148"/>
  <c r="K148"/>
  <c r="M148"/>
  <c r="O148"/>
  <c r="Q148"/>
  <c r="V148"/>
  <c r="G151"/>
  <c r="M151"/>
  <c r="I151"/>
  <c r="K151"/>
  <c r="O151"/>
  <c r="Q151"/>
  <c r="V151"/>
  <c r="G155"/>
  <c r="M155"/>
  <c r="I155"/>
  <c r="K155"/>
  <c r="O155"/>
  <c r="Q155"/>
  <c r="V155"/>
  <c r="K160"/>
  <c r="V160"/>
  <c r="G161"/>
  <c r="I161"/>
  <c r="I160"/>
  <c r="K161"/>
  <c r="M161"/>
  <c r="O161"/>
  <c r="Q161"/>
  <c r="Q160"/>
  <c r="V161"/>
  <c r="G165"/>
  <c r="M165"/>
  <c r="I165"/>
  <c r="K165"/>
  <c r="O165"/>
  <c r="O160"/>
  <c r="Q165"/>
  <c r="V165"/>
  <c r="G169"/>
  <c r="I169"/>
  <c r="K169"/>
  <c r="M169"/>
  <c r="O169"/>
  <c r="Q169"/>
  <c r="V169"/>
  <c r="G172"/>
  <c r="K172"/>
  <c r="O172"/>
  <c r="V172"/>
  <c r="G173"/>
  <c r="I173"/>
  <c r="I172"/>
  <c r="K173"/>
  <c r="M173"/>
  <c r="M172"/>
  <c r="O173"/>
  <c r="Q173"/>
  <c r="Q172"/>
  <c r="V173"/>
  <c r="G179"/>
  <c r="I179"/>
  <c r="I178"/>
  <c r="K179"/>
  <c r="M179"/>
  <c r="O179"/>
  <c r="Q179"/>
  <c r="Q178"/>
  <c r="V179"/>
  <c r="G184"/>
  <c r="M184"/>
  <c r="I184"/>
  <c r="K184"/>
  <c r="K178"/>
  <c r="O184"/>
  <c r="Q184"/>
  <c r="V184"/>
  <c r="V178"/>
  <c r="G189"/>
  <c r="I189"/>
  <c r="K189"/>
  <c r="M189"/>
  <c r="O189"/>
  <c r="Q189"/>
  <c r="V189"/>
  <c r="G194"/>
  <c r="M194"/>
  <c r="I194"/>
  <c r="K194"/>
  <c r="O194"/>
  <c r="O178"/>
  <c r="Q194"/>
  <c r="V194"/>
  <c r="G199"/>
  <c r="I199"/>
  <c r="K199"/>
  <c r="M199"/>
  <c r="O199"/>
  <c r="Q199"/>
  <c r="V199"/>
  <c r="G204"/>
  <c r="M204"/>
  <c r="I204"/>
  <c r="K204"/>
  <c r="O204"/>
  <c r="Q204"/>
  <c r="V204"/>
  <c r="G208"/>
  <c r="I208"/>
  <c r="K208"/>
  <c r="M208"/>
  <c r="O208"/>
  <c r="Q208"/>
  <c r="V208"/>
  <c r="G212"/>
  <c r="M212"/>
  <c r="I212"/>
  <c r="K212"/>
  <c r="O212"/>
  <c r="Q212"/>
  <c r="V212"/>
  <c r="G216"/>
  <c r="I216"/>
  <c r="K216"/>
  <c r="M216"/>
  <c r="O216"/>
  <c r="Q216"/>
  <c r="V216"/>
  <c r="G220"/>
  <c r="M220"/>
  <c r="I220"/>
  <c r="K220"/>
  <c r="O220"/>
  <c r="Q220"/>
  <c r="V220"/>
  <c r="G224"/>
  <c r="I224"/>
  <c r="K224"/>
  <c r="M224"/>
  <c r="O224"/>
  <c r="Q224"/>
  <c r="V224"/>
  <c r="G225"/>
  <c r="M225"/>
  <c r="I225"/>
  <c r="K225"/>
  <c r="O225"/>
  <c r="Q225"/>
  <c r="V225"/>
  <c r="G226"/>
  <c r="I226"/>
  <c r="K226"/>
  <c r="M226"/>
  <c r="O226"/>
  <c r="Q226"/>
  <c r="V226"/>
  <c r="G227"/>
  <c r="M227"/>
  <c r="I227"/>
  <c r="K227"/>
  <c r="O227"/>
  <c r="Q227"/>
  <c r="V227"/>
  <c r="G229"/>
  <c r="M229"/>
  <c r="I229"/>
  <c r="K229"/>
  <c r="K228"/>
  <c r="O229"/>
  <c r="O228"/>
  <c r="Q229"/>
  <c r="V229"/>
  <c r="V228"/>
  <c r="G231"/>
  <c r="I231"/>
  <c r="I228"/>
  <c r="K231"/>
  <c r="M231"/>
  <c r="O231"/>
  <c r="Q231"/>
  <c r="Q228"/>
  <c r="V231"/>
  <c r="G234"/>
  <c r="M234"/>
  <c r="I234"/>
  <c r="K234"/>
  <c r="O234"/>
  <c r="Q234"/>
  <c r="V234"/>
  <c r="G237"/>
  <c r="I237"/>
  <c r="K237"/>
  <c r="M237"/>
  <c r="O237"/>
  <c r="Q237"/>
  <c r="V237"/>
  <c r="G241"/>
  <c r="M241"/>
  <c r="I241"/>
  <c r="K241"/>
  <c r="O241"/>
  <c r="Q241"/>
  <c r="V241"/>
  <c r="G244"/>
  <c r="I244"/>
  <c r="K244"/>
  <c r="M244"/>
  <c r="O244"/>
  <c r="Q244"/>
  <c r="V244"/>
  <c r="G247"/>
  <c r="M247"/>
  <c r="I247"/>
  <c r="K247"/>
  <c r="O247"/>
  <c r="Q247"/>
  <c r="V247"/>
  <c r="G251"/>
  <c r="M251"/>
  <c r="M250"/>
  <c r="I251"/>
  <c r="I250"/>
  <c r="K251"/>
  <c r="K250"/>
  <c r="O251"/>
  <c r="O250"/>
  <c r="Q251"/>
  <c r="Q250"/>
  <c r="V251"/>
  <c r="V250"/>
  <c r="G255"/>
  <c r="I255"/>
  <c r="K255"/>
  <c r="M255"/>
  <c r="O255"/>
  <c r="Q255"/>
  <c r="V255"/>
  <c r="G259"/>
  <c r="I259"/>
  <c r="K259"/>
  <c r="M259"/>
  <c r="O259"/>
  <c r="Q259"/>
  <c r="V259"/>
  <c r="G265"/>
  <c r="M265"/>
  <c r="M264"/>
  <c r="I265"/>
  <c r="I264"/>
  <c r="K265"/>
  <c r="K264"/>
  <c r="O265"/>
  <c r="O264"/>
  <c r="Q265"/>
  <c r="Q264"/>
  <c r="V265"/>
  <c r="V264"/>
  <c r="G269"/>
  <c r="I269"/>
  <c r="O269"/>
  <c r="Q269"/>
  <c r="G270"/>
  <c r="I270"/>
  <c r="K270"/>
  <c r="K269"/>
  <c r="M270"/>
  <c r="M269"/>
  <c r="O270"/>
  <c r="Q270"/>
  <c r="V270"/>
  <c r="V269"/>
  <c r="K272"/>
  <c r="V272"/>
  <c r="G273"/>
  <c r="M273"/>
  <c r="I273"/>
  <c r="I272"/>
  <c r="K273"/>
  <c r="O273"/>
  <c r="O272"/>
  <c r="Q273"/>
  <c r="Q272"/>
  <c r="V273"/>
  <c r="G274"/>
  <c r="M274"/>
  <c r="I274"/>
  <c r="K274"/>
  <c r="O274"/>
  <c r="Q274"/>
  <c r="V274"/>
  <c r="G276"/>
  <c r="G275"/>
  <c r="I276"/>
  <c r="K276"/>
  <c r="M276"/>
  <c r="O276"/>
  <c r="O275"/>
  <c r="Q276"/>
  <c r="V276"/>
  <c r="G283"/>
  <c r="M283"/>
  <c r="I283"/>
  <c r="K283"/>
  <c r="O283"/>
  <c r="Q283"/>
  <c r="V283"/>
  <c r="G288"/>
  <c r="M288"/>
  <c r="I288"/>
  <c r="I275"/>
  <c r="K288"/>
  <c r="O288"/>
  <c r="Q288"/>
  <c r="Q275"/>
  <c r="V288"/>
  <c r="G292"/>
  <c r="I292"/>
  <c r="K292"/>
  <c r="K275"/>
  <c r="M292"/>
  <c r="O292"/>
  <c r="Q292"/>
  <c r="V292"/>
  <c r="V275"/>
  <c r="G295"/>
  <c r="I295"/>
  <c r="K295"/>
  <c r="M295"/>
  <c r="O295"/>
  <c r="Q295"/>
  <c r="V295"/>
  <c r="G298"/>
  <c r="M298"/>
  <c r="I298"/>
  <c r="K298"/>
  <c r="O298"/>
  <c r="Q298"/>
  <c r="V298"/>
  <c r="AE302"/>
  <c r="AF302"/>
  <c r="G276" i="24"/>
  <c r="BA270"/>
  <c r="BA151"/>
  <c r="BA131"/>
  <c r="BA122"/>
  <c r="BA83"/>
  <c r="BA70"/>
  <c r="BA64"/>
  <c r="BA60"/>
  <c r="BA54"/>
  <c r="BA50"/>
  <c r="BA46"/>
  <c r="BA44"/>
  <c r="BA42"/>
  <c r="BA40"/>
  <c r="BA31"/>
  <c r="G9"/>
  <c r="M9"/>
  <c r="I9"/>
  <c r="I8"/>
  <c r="K9"/>
  <c r="K8"/>
  <c r="O9"/>
  <c r="Q9"/>
  <c r="Q8"/>
  <c r="V9"/>
  <c r="V8"/>
  <c r="G13"/>
  <c r="I13"/>
  <c r="K13"/>
  <c r="M13"/>
  <c r="O13"/>
  <c r="Q13"/>
  <c r="V13"/>
  <c r="G18"/>
  <c r="I18"/>
  <c r="K18"/>
  <c r="M18"/>
  <c r="O18"/>
  <c r="Q18"/>
  <c r="V18"/>
  <c r="G22"/>
  <c r="M22"/>
  <c r="I22"/>
  <c r="K22"/>
  <c r="O22"/>
  <c r="O8"/>
  <c r="Q22"/>
  <c r="V22"/>
  <c r="G26"/>
  <c r="M26"/>
  <c r="I26"/>
  <c r="K26"/>
  <c r="O26"/>
  <c r="Q26"/>
  <c r="V26"/>
  <c r="G30"/>
  <c r="I30"/>
  <c r="K30"/>
  <c r="M30"/>
  <c r="O30"/>
  <c r="Q30"/>
  <c r="V30"/>
  <c r="G35"/>
  <c r="I35"/>
  <c r="K35"/>
  <c r="M35"/>
  <c r="O35"/>
  <c r="Q35"/>
  <c r="V35"/>
  <c r="G36"/>
  <c r="M36"/>
  <c r="I36"/>
  <c r="K36"/>
  <c r="O36"/>
  <c r="Q36"/>
  <c r="V36"/>
  <c r="G37"/>
  <c r="I37"/>
  <c r="K37"/>
  <c r="M37"/>
  <c r="O37"/>
  <c r="Q37"/>
  <c r="V37"/>
  <c r="G38"/>
  <c r="I38"/>
  <c r="K38"/>
  <c r="M38"/>
  <c r="O38"/>
  <c r="Q38"/>
  <c r="V38"/>
  <c r="G39"/>
  <c r="I39"/>
  <c r="K39"/>
  <c r="M39"/>
  <c r="O39"/>
  <c r="Q39"/>
  <c r="V39"/>
  <c r="G41"/>
  <c r="M41"/>
  <c r="I41"/>
  <c r="K41"/>
  <c r="O41"/>
  <c r="Q41"/>
  <c r="V41"/>
  <c r="G43"/>
  <c r="I43"/>
  <c r="K43"/>
  <c r="M43"/>
  <c r="O43"/>
  <c r="Q43"/>
  <c r="V43"/>
  <c r="G45"/>
  <c r="I45"/>
  <c r="K45"/>
  <c r="M45"/>
  <c r="O45"/>
  <c r="Q45"/>
  <c r="V45"/>
  <c r="G49"/>
  <c r="I49"/>
  <c r="K49"/>
  <c r="M49"/>
  <c r="O49"/>
  <c r="Q49"/>
  <c r="V49"/>
  <c r="G53"/>
  <c r="M53"/>
  <c r="I53"/>
  <c r="K53"/>
  <c r="O53"/>
  <c r="Q53"/>
  <c r="V53"/>
  <c r="G59"/>
  <c r="I59"/>
  <c r="K59"/>
  <c r="M59"/>
  <c r="O59"/>
  <c r="Q59"/>
  <c r="V59"/>
  <c r="G63"/>
  <c r="I63"/>
  <c r="K63"/>
  <c r="M63"/>
  <c r="O63"/>
  <c r="Q63"/>
  <c r="V63"/>
  <c r="G69"/>
  <c r="I69"/>
  <c r="K69"/>
  <c r="M69"/>
  <c r="O69"/>
  <c r="Q69"/>
  <c r="V69"/>
  <c r="G73"/>
  <c r="M73"/>
  <c r="I73"/>
  <c r="K73"/>
  <c r="O73"/>
  <c r="Q73"/>
  <c r="V73"/>
  <c r="G78"/>
  <c r="I78"/>
  <c r="K78"/>
  <c r="M78"/>
  <c r="O78"/>
  <c r="Q78"/>
  <c r="V78"/>
  <c r="G82"/>
  <c r="I82"/>
  <c r="K82"/>
  <c r="M82"/>
  <c r="O82"/>
  <c r="Q82"/>
  <c r="V82"/>
  <c r="G87"/>
  <c r="I87"/>
  <c r="K87"/>
  <c r="M87"/>
  <c r="O87"/>
  <c r="Q87"/>
  <c r="V87"/>
  <c r="G93"/>
  <c r="M93"/>
  <c r="I93"/>
  <c r="K93"/>
  <c r="O93"/>
  <c r="Q93"/>
  <c r="V93"/>
  <c r="G98"/>
  <c r="I98"/>
  <c r="K98"/>
  <c r="M98"/>
  <c r="O98"/>
  <c r="Q98"/>
  <c r="V98"/>
  <c r="G103"/>
  <c r="M103"/>
  <c r="I103"/>
  <c r="K103"/>
  <c r="O103"/>
  <c r="Q103"/>
  <c r="V103"/>
  <c r="G106"/>
  <c r="I106"/>
  <c r="K106"/>
  <c r="M106"/>
  <c r="O106"/>
  <c r="Q106"/>
  <c r="V106"/>
  <c r="G113"/>
  <c r="M113"/>
  <c r="I113"/>
  <c r="K113"/>
  <c r="O113"/>
  <c r="Q113"/>
  <c r="V113"/>
  <c r="G121"/>
  <c r="I121"/>
  <c r="K121"/>
  <c r="M121"/>
  <c r="O121"/>
  <c r="Q121"/>
  <c r="V121"/>
  <c r="G126"/>
  <c r="M126"/>
  <c r="I126"/>
  <c r="K126"/>
  <c r="O126"/>
  <c r="Q126"/>
  <c r="V126"/>
  <c r="G130"/>
  <c r="I130"/>
  <c r="K130"/>
  <c r="M130"/>
  <c r="O130"/>
  <c r="Q130"/>
  <c r="V130"/>
  <c r="G134"/>
  <c r="M134"/>
  <c r="I134"/>
  <c r="K134"/>
  <c r="O134"/>
  <c r="Q134"/>
  <c r="V134"/>
  <c r="G137"/>
  <c r="M137"/>
  <c r="I137"/>
  <c r="K137"/>
  <c r="O137"/>
  <c r="Q137"/>
  <c r="V137"/>
  <c r="G140"/>
  <c r="I140"/>
  <c r="K140"/>
  <c r="M140"/>
  <c r="O140"/>
  <c r="Q140"/>
  <c r="V140"/>
  <c r="G144"/>
  <c r="I144"/>
  <c r="K144"/>
  <c r="M144"/>
  <c r="O144"/>
  <c r="Q144"/>
  <c r="V144"/>
  <c r="G149"/>
  <c r="O149"/>
  <c r="G150"/>
  <c r="M150"/>
  <c r="M149"/>
  <c r="I150"/>
  <c r="I149"/>
  <c r="K150"/>
  <c r="K149"/>
  <c r="O150"/>
  <c r="Q150"/>
  <c r="Q149"/>
  <c r="V150"/>
  <c r="V149"/>
  <c r="G154"/>
  <c r="I154"/>
  <c r="K154"/>
  <c r="M154"/>
  <c r="O154"/>
  <c r="Q154"/>
  <c r="V154"/>
  <c r="G158"/>
  <c r="I158"/>
  <c r="K158"/>
  <c r="M158"/>
  <c r="O158"/>
  <c r="Q158"/>
  <c r="V158"/>
  <c r="G161"/>
  <c r="O161"/>
  <c r="G162"/>
  <c r="I162"/>
  <c r="I161"/>
  <c r="K162"/>
  <c r="K161"/>
  <c r="M162"/>
  <c r="M161"/>
  <c r="O162"/>
  <c r="Q162"/>
  <c r="Q161"/>
  <c r="V162"/>
  <c r="V161"/>
  <c r="G168"/>
  <c r="I168"/>
  <c r="I167"/>
  <c r="K168"/>
  <c r="M168"/>
  <c r="O168"/>
  <c r="Q168"/>
  <c r="Q167"/>
  <c r="V168"/>
  <c r="G173"/>
  <c r="G167"/>
  <c r="I173"/>
  <c r="K173"/>
  <c r="O173"/>
  <c r="O167"/>
  <c r="Q173"/>
  <c r="V173"/>
  <c r="G178"/>
  <c r="I178"/>
  <c r="K178"/>
  <c r="M178"/>
  <c r="O178"/>
  <c r="Q178"/>
  <c r="V178"/>
  <c r="G182"/>
  <c r="M182"/>
  <c r="I182"/>
  <c r="K182"/>
  <c r="K167"/>
  <c r="O182"/>
  <c r="Q182"/>
  <c r="V182"/>
  <c r="V167"/>
  <c r="G187"/>
  <c r="I187"/>
  <c r="K187"/>
  <c r="M187"/>
  <c r="O187"/>
  <c r="Q187"/>
  <c r="V187"/>
  <c r="G192"/>
  <c r="M192"/>
  <c r="I192"/>
  <c r="K192"/>
  <c r="O192"/>
  <c r="Q192"/>
  <c r="V192"/>
  <c r="G196"/>
  <c r="I196"/>
  <c r="K196"/>
  <c r="M196"/>
  <c r="O196"/>
  <c r="Q196"/>
  <c r="V196"/>
  <c r="G200"/>
  <c r="M200"/>
  <c r="I200"/>
  <c r="K200"/>
  <c r="O200"/>
  <c r="Q200"/>
  <c r="V200"/>
  <c r="G204"/>
  <c r="I204"/>
  <c r="K204"/>
  <c r="M204"/>
  <c r="O204"/>
  <c r="Q204"/>
  <c r="V204"/>
  <c r="G208"/>
  <c r="M208"/>
  <c r="I208"/>
  <c r="K208"/>
  <c r="O208"/>
  <c r="Q208"/>
  <c r="V208"/>
  <c r="G209"/>
  <c r="I209"/>
  <c r="K209"/>
  <c r="M209"/>
  <c r="O209"/>
  <c r="Q209"/>
  <c r="V209"/>
  <c r="G210"/>
  <c r="M210"/>
  <c r="I210"/>
  <c r="K210"/>
  <c r="O210"/>
  <c r="Q210"/>
  <c r="V210"/>
  <c r="G211"/>
  <c r="I211"/>
  <c r="K211"/>
  <c r="M211"/>
  <c r="O211"/>
  <c r="Q211"/>
  <c r="V211"/>
  <c r="G213"/>
  <c r="I213"/>
  <c r="I212"/>
  <c r="K213"/>
  <c r="M213"/>
  <c r="O213"/>
  <c r="Q213"/>
  <c r="Q212"/>
  <c r="V213"/>
  <c r="G215"/>
  <c r="M215"/>
  <c r="I215"/>
  <c r="K215"/>
  <c r="K212"/>
  <c r="O215"/>
  <c r="Q215"/>
  <c r="V215"/>
  <c r="V212"/>
  <c r="G218"/>
  <c r="I218"/>
  <c r="K218"/>
  <c r="M218"/>
  <c r="O218"/>
  <c r="Q218"/>
  <c r="V218"/>
  <c r="G221"/>
  <c r="M221"/>
  <c r="I221"/>
  <c r="K221"/>
  <c r="O221"/>
  <c r="O212"/>
  <c r="Q221"/>
  <c r="V221"/>
  <c r="G224"/>
  <c r="I224"/>
  <c r="K224"/>
  <c r="M224"/>
  <c r="O224"/>
  <c r="Q224"/>
  <c r="V224"/>
  <c r="G227"/>
  <c r="M227"/>
  <c r="I227"/>
  <c r="K227"/>
  <c r="O227"/>
  <c r="Q227"/>
  <c r="V227"/>
  <c r="G231"/>
  <c r="G230"/>
  <c r="I231"/>
  <c r="I230"/>
  <c r="K231"/>
  <c r="K230"/>
  <c r="O231"/>
  <c r="O230"/>
  <c r="Q231"/>
  <c r="Q230"/>
  <c r="V231"/>
  <c r="V230"/>
  <c r="G235"/>
  <c r="I235"/>
  <c r="K235"/>
  <c r="M235"/>
  <c r="O235"/>
  <c r="Q235"/>
  <c r="V235"/>
  <c r="G239"/>
  <c r="I239"/>
  <c r="K239"/>
  <c r="M239"/>
  <c r="O239"/>
  <c r="Q239"/>
  <c r="V239"/>
  <c r="G245"/>
  <c r="G244"/>
  <c r="I245"/>
  <c r="I244"/>
  <c r="K245"/>
  <c r="K244"/>
  <c r="O245"/>
  <c r="O244"/>
  <c r="Q245"/>
  <c r="Q244"/>
  <c r="V245"/>
  <c r="V244"/>
  <c r="I247"/>
  <c r="Q247"/>
  <c r="G248"/>
  <c r="G247"/>
  <c r="I248"/>
  <c r="K248"/>
  <c r="K247"/>
  <c r="M248"/>
  <c r="M247"/>
  <c r="O248"/>
  <c r="O247"/>
  <c r="Q248"/>
  <c r="V248"/>
  <c r="V247"/>
  <c r="G249"/>
  <c r="I249"/>
  <c r="K249"/>
  <c r="M249"/>
  <c r="O249"/>
  <c r="Q249"/>
  <c r="V249"/>
  <c r="G251"/>
  <c r="M251"/>
  <c r="I251"/>
  <c r="I250"/>
  <c r="K251"/>
  <c r="K250"/>
  <c r="O251"/>
  <c r="Q251"/>
  <c r="Q250"/>
  <c r="V251"/>
  <c r="V250"/>
  <c r="G257"/>
  <c r="I257"/>
  <c r="K257"/>
  <c r="M257"/>
  <c r="O257"/>
  <c r="Q257"/>
  <c r="V257"/>
  <c r="G262"/>
  <c r="I262"/>
  <c r="K262"/>
  <c r="M262"/>
  <c r="O262"/>
  <c r="Q262"/>
  <c r="V262"/>
  <c r="G266"/>
  <c r="AF276"/>
  <c r="I266"/>
  <c r="K266"/>
  <c r="O266"/>
  <c r="O250"/>
  <c r="Q266"/>
  <c r="V266"/>
  <c r="G269"/>
  <c r="M269"/>
  <c r="I269"/>
  <c r="K269"/>
  <c r="O269"/>
  <c r="Q269"/>
  <c r="V269"/>
  <c r="G272"/>
  <c r="I272"/>
  <c r="K272"/>
  <c r="M272"/>
  <c r="O272"/>
  <c r="Q272"/>
  <c r="V272"/>
  <c r="AE276"/>
  <c r="G254" i="23"/>
  <c r="BA248"/>
  <c r="BA146"/>
  <c r="BA126"/>
  <c r="BA117"/>
  <c r="BA78"/>
  <c r="BA65"/>
  <c r="BA59"/>
  <c r="BA55"/>
  <c r="BA49"/>
  <c r="BA45"/>
  <c r="BA40"/>
  <c r="BA38"/>
  <c r="BA36"/>
  <c r="BA34"/>
  <c r="BA26"/>
  <c r="G9"/>
  <c r="M9"/>
  <c r="I9"/>
  <c r="I8"/>
  <c r="K9"/>
  <c r="K8"/>
  <c r="O9"/>
  <c r="Q9"/>
  <c r="Q8"/>
  <c r="V9"/>
  <c r="V8"/>
  <c r="G12"/>
  <c r="I12"/>
  <c r="K12"/>
  <c r="M12"/>
  <c r="O12"/>
  <c r="Q12"/>
  <c r="V12"/>
  <c r="G16"/>
  <c r="I16"/>
  <c r="K16"/>
  <c r="M16"/>
  <c r="O16"/>
  <c r="Q16"/>
  <c r="V16"/>
  <c r="G19"/>
  <c r="M19"/>
  <c r="I19"/>
  <c r="K19"/>
  <c r="O19"/>
  <c r="O8"/>
  <c r="Q19"/>
  <c r="V19"/>
  <c r="G22"/>
  <c r="M22"/>
  <c r="I22"/>
  <c r="K22"/>
  <c r="O22"/>
  <c r="Q22"/>
  <c r="V22"/>
  <c r="G25"/>
  <c r="I25"/>
  <c r="K25"/>
  <c r="M25"/>
  <c r="O25"/>
  <c r="Q25"/>
  <c r="V25"/>
  <c r="G29"/>
  <c r="I29"/>
  <c r="K29"/>
  <c r="M29"/>
  <c r="O29"/>
  <c r="Q29"/>
  <c r="V29"/>
  <c r="G30"/>
  <c r="M30"/>
  <c r="I30"/>
  <c r="K30"/>
  <c r="O30"/>
  <c r="Q30"/>
  <c r="V30"/>
  <c r="G31"/>
  <c r="M31"/>
  <c r="I31"/>
  <c r="K31"/>
  <c r="O31"/>
  <c r="Q31"/>
  <c r="V31"/>
  <c r="G32"/>
  <c r="I32"/>
  <c r="K32"/>
  <c r="M32"/>
  <c r="O32"/>
  <c r="Q32"/>
  <c r="V32"/>
  <c r="G33"/>
  <c r="I33"/>
  <c r="K33"/>
  <c r="M33"/>
  <c r="O33"/>
  <c r="Q33"/>
  <c r="V33"/>
  <c r="G35"/>
  <c r="M35"/>
  <c r="I35"/>
  <c r="K35"/>
  <c r="O35"/>
  <c r="Q35"/>
  <c r="V35"/>
  <c r="G37"/>
  <c r="M37"/>
  <c r="I37"/>
  <c r="K37"/>
  <c r="O37"/>
  <c r="Q37"/>
  <c r="V37"/>
  <c r="G39"/>
  <c r="I39"/>
  <c r="K39"/>
  <c r="M39"/>
  <c r="O39"/>
  <c r="Q39"/>
  <c r="V39"/>
  <c r="G44"/>
  <c r="I44"/>
  <c r="K44"/>
  <c r="M44"/>
  <c r="O44"/>
  <c r="Q44"/>
  <c r="V44"/>
  <c r="G48"/>
  <c r="M48"/>
  <c r="I48"/>
  <c r="K48"/>
  <c r="O48"/>
  <c r="Q48"/>
  <c r="V48"/>
  <c r="G54"/>
  <c r="I54"/>
  <c r="K54"/>
  <c r="M54"/>
  <c r="O54"/>
  <c r="Q54"/>
  <c r="V54"/>
  <c r="G58"/>
  <c r="I58"/>
  <c r="K58"/>
  <c r="M58"/>
  <c r="O58"/>
  <c r="Q58"/>
  <c r="V58"/>
  <c r="G64"/>
  <c r="I64"/>
  <c r="K64"/>
  <c r="M64"/>
  <c r="O64"/>
  <c r="Q64"/>
  <c r="V64"/>
  <c r="G68"/>
  <c r="M68"/>
  <c r="I68"/>
  <c r="K68"/>
  <c r="O68"/>
  <c r="Q68"/>
  <c r="V68"/>
  <c r="G73"/>
  <c r="I73"/>
  <c r="K73"/>
  <c r="M73"/>
  <c r="O73"/>
  <c r="Q73"/>
  <c r="V73"/>
  <c r="G77"/>
  <c r="I77"/>
  <c r="K77"/>
  <c r="M77"/>
  <c r="O77"/>
  <c r="Q77"/>
  <c r="V77"/>
  <c r="G82"/>
  <c r="I82"/>
  <c r="K82"/>
  <c r="M82"/>
  <c r="O82"/>
  <c r="Q82"/>
  <c r="V82"/>
  <c r="G89"/>
  <c r="M89"/>
  <c r="I89"/>
  <c r="K89"/>
  <c r="O89"/>
  <c r="Q89"/>
  <c r="V89"/>
  <c r="G94"/>
  <c r="I94"/>
  <c r="K94"/>
  <c r="M94"/>
  <c r="O94"/>
  <c r="Q94"/>
  <c r="V94"/>
  <c r="G99"/>
  <c r="I99"/>
  <c r="K99"/>
  <c r="M99"/>
  <c r="O99"/>
  <c r="Q99"/>
  <c r="V99"/>
  <c r="G102"/>
  <c r="I102"/>
  <c r="K102"/>
  <c r="M102"/>
  <c r="O102"/>
  <c r="Q102"/>
  <c r="V102"/>
  <c r="G108"/>
  <c r="M108"/>
  <c r="I108"/>
  <c r="K108"/>
  <c r="O108"/>
  <c r="Q108"/>
  <c r="V108"/>
  <c r="G116"/>
  <c r="I116"/>
  <c r="K116"/>
  <c r="M116"/>
  <c r="O116"/>
  <c r="Q116"/>
  <c r="V116"/>
  <c r="G121"/>
  <c r="I121"/>
  <c r="K121"/>
  <c r="M121"/>
  <c r="O121"/>
  <c r="Q121"/>
  <c r="V121"/>
  <c r="G125"/>
  <c r="I125"/>
  <c r="K125"/>
  <c r="M125"/>
  <c r="O125"/>
  <c r="Q125"/>
  <c r="V125"/>
  <c r="G130"/>
  <c r="M130"/>
  <c r="I130"/>
  <c r="K130"/>
  <c r="O130"/>
  <c r="Q130"/>
  <c r="V130"/>
  <c r="G133"/>
  <c r="I133"/>
  <c r="K133"/>
  <c r="M133"/>
  <c r="O133"/>
  <c r="Q133"/>
  <c r="V133"/>
  <c r="G136"/>
  <c r="I136"/>
  <c r="K136"/>
  <c r="M136"/>
  <c r="O136"/>
  <c r="Q136"/>
  <c r="V136"/>
  <c r="G140"/>
  <c r="I140"/>
  <c r="K140"/>
  <c r="M140"/>
  <c r="O140"/>
  <c r="Q140"/>
  <c r="V140"/>
  <c r="G144"/>
  <c r="O144"/>
  <c r="G145"/>
  <c r="I145"/>
  <c r="I144"/>
  <c r="K145"/>
  <c r="K144"/>
  <c r="M145"/>
  <c r="M144"/>
  <c r="O145"/>
  <c r="Q145"/>
  <c r="Q144"/>
  <c r="V145"/>
  <c r="V144"/>
  <c r="G149"/>
  <c r="I149"/>
  <c r="K149"/>
  <c r="M149"/>
  <c r="O149"/>
  <c r="Q149"/>
  <c r="V149"/>
  <c r="G153"/>
  <c r="I153"/>
  <c r="K153"/>
  <c r="M153"/>
  <c r="O153"/>
  <c r="Q153"/>
  <c r="V153"/>
  <c r="G156"/>
  <c r="O156"/>
  <c r="G157"/>
  <c r="I157"/>
  <c r="I156"/>
  <c r="K157"/>
  <c r="K156"/>
  <c r="M157"/>
  <c r="M156"/>
  <c r="O157"/>
  <c r="Q157"/>
  <c r="Q156"/>
  <c r="V157"/>
  <c r="V156"/>
  <c r="G163"/>
  <c r="I163"/>
  <c r="I162"/>
  <c r="K163"/>
  <c r="M163"/>
  <c r="O163"/>
  <c r="Q163"/>
  <c r="Q162"/>
  <c r="V163"/>
  <c r="G167"/>
  <c r="G162"/>
  <c r="I167"/>
  <c r="K167"/>
  <c r="O167"/>
  <c r="O162"/>
  <c r="Q167"/>
  <c r="V167"/>
  <c r="G171"/>
  <c r="I171"/>
  <c r="K171"/>
  <c r="M171"/>
  <c r="O171"/>
  <c r="Q171"/>
  <c r="V171"/>
  <c r="G174"/>
  <c r="M174"/>
  <c r="I174"/>
  <c r="K174"/>
  <c r="K162"/>
  <c r="O174"/>
  <c r="Q174"/>
  <c r="V174"/>
  <c r="V162"/>
  <c r="G178"/>
  <c r="I178"/>
  <c r="K178"/>
  <c r="M178"/>
  <c r="O178"/>
  <c r="Q178"/>
  <c r="V178"/>
  <c r="G182"/>
  <c r="M182"/>
  <c r="I182"/>
  <c r="K182"/>
  <c r="O182"/>
  <c r="Q182"/>
  <c r="V182"/>
  <c r="G185"/>
  <c r="I185"/>
  <c r="K185"/>
  <c r="M185"/>
  <c r="O185"/>
  <c r="Q185"/>
  <c r="V185"/>
  <c r="G188"/>
  <c r="M188"/>
  <c r="I188"/>
  <c r="K188"/>
  <c r="O188"/>
  <c r="Q188"/>
  <c r="V188"/>
  <c r="G191"/>
  <c r="I191"/>
  <c r="K191"/>
  <c r="M191"/>
  <c r="O191"/>
  <c r="Q191"/>
  <c r="V191"/>
  <c r="G194"/>
  <c r="M194"/>
  <c r="I194"/>
  <c r="K194"/>
  <c r="O194"/>
  <c r="Q194"/>
  <c r="V194"/>
  <c r="G195"/>
  <c r="I195"/>
  <c r="K195"/>
  <c r="M195"/>
  <c r="O195"/>
  <c r="Q195"/>
  <c r="V195"/>
  <c r="G196"/>
  <c r="M196"/>
  <c r="I196"/>
  <c r="K196"/>
  <c r="O196"/>
  <c r="Q196"/>
  <c r="V196"/>
  <c r="G197"/>
  <c r="I197"/>
  <c r="K197"/>
  <c r="M197"/>
  <c r="O197"/>
  <c r="Q197"/>
  <c r="V197"/>
  <c r="G199"/>
  <c r="I199"/>
  <c r="I198"/>
  <c r="K199"/>
  <c r="M199"/>
  <c r="O199"/>
  <c r="Q199"/>
  <c r="Q198"/>
  <c r="V199"/>
  <c r="G201"/>
  <c r="M201"/>
  <c r="I201"/>
  <c r="K201"/>
  <c r="K198"/>
  <c r="O201"/>
  <c r="Q201"/>
  <c r="V201"/>
  <c r="V198"/>
  <c r="G204"/>
  <c r="I204"/>
  <c r="K204"/>
  <c r="M204"/>
  <c r="O204"/>
  <c r="Q204"/>
  <c r="V204"/>
  <c r="G207"/>
  <c r="M207"/>
  <c r="I207"/>
  <c r="K207"/>
  <c r="O207"/>
  <c r="O198"/>
  <c r="Q207"/>
  <c r="V207"/>
  <c r="I210"/>
  <c r="Q210"/>
  <c r="G211"/>
  <c r="M211"/>
  <c r="M210"/>
  <c r="I211"/>
  <c r="K211"/>
  <c r="K210"/>
  <c r="O211"/>
  <c r="O210"/>
  <c r="Q211"/>
  <c r="V211"/>
  <c r="V210"/>
  <c r="G215"/>
  <c r="I215"/>
  <c r="K215"/>
  <c r="M215"/>
  <c r="O215"/>
  <c r="Q215"/>
  <c r="V215"/>
  <c r="G219"/>
  <c r="M219"/>
  <c r="I219"/>
  <c r="K219"/>
  <c r="O219"/>
  <c r="Q219"/>
  <c r="V219"/>
  <c r="G223"/>
  <c r="I223"/>
  <c r="O223"/>
  <c r="Q223"/>
  <c r="G224"/>
  <c r="M224"/>
  <c r="M223"/>
  <c r="I224"/>
  <c r="K224"/>
  <c r="K223"/>
  <c r="O224"/>
  <c r="Q224"/>
  <c r="V224"/>
  <c r="V223"/>
  <c r="K226"/>
  <c r="V226"/>
  <c r="G227"/>
  <c r="G226"/>
  <c r="I227"/>
  <c r="I226"/>
  <c r="K227"/>
  <c r="O227"/>
  <c r="O226"/>
  <c r="Q227"/>
  <c r="Q226"/>
  <c r="V227"/>
  <c r="G229"/>
  <c r="I229"/>
  <c r="K229"/>
  <c r="K228"/>
  <c r="M229"/>
  <c r="O229"/>
  <c r="Q229"/>
  <c r="V229"/>
  <c r="V228"/>
  <c r="G235"/>
  <c r="I235"/>
  <c r="K235"/>
  <c r="M235"/>
  <c r="O235"/>
  <c r="Q235"/>
  <c r="V235"/>
  <c r="G240"/>
  <c r="G228"/>
  <c r="I240"/>
  <c r="K240"/>
  <c r="O240"/>
  <c r="O228"/>
  <c r="Q240"/>
  <c r="V240"/>
  <c r="G244"/>
  <c r="M244"/>
  <c r="I244"/>
  <c r="I228"/>
  <c r="K244"/>
  <c r="O244"/>
  <c r="Q244"/>
  <c r="Q228"/>
  <c r="V244"/>
  <c r="G247"/>
  <c r="I247"/>
  <c r="K247"/>
  <c r="M247"/>
  <c r="O247"/>
  <c r="Q247"/>
  <c r="V247"/>
  <c r="G250"/>
  <c r="I250"/>
  <c r="K250"/>
  <c r="M250"/>
  <c r="O250"/>
  <c r="Q250"/>
  <c r="V250"/>
  <c r="AE254"/>
  <c r="AF254"/>
  <c r="G336" i="22"/>
  <c r="BA330"/>
  <c r="BA176"/>
  <c r="BA156"/>
  <c r="BA147"/>
  <c r="BA102"/>
  <c r="BA87"/>
  <c r="BA83"/>
  <c r="BA77"/>
  <c r="BA73"/>
  <c r="BA67"/>
  <c r="BA63"/>
  <c r="BA58"/>
  <c r="BA54"/>
  <c r="BA49"/>
  <c r="BA45"/>
  <c r="BA40"/>
  <c r="BA38"/>
  <c r="BA36"/>
  <c r="BA34"/>
  <c r="BA26"/>
  <c r="G9"/>
  <c r="M9"/>
  <c r="I9"/>
  <c r="I8"/>
  <c r="K9"/>
  <c r="K8"/>
  <c r="O9"/>
  <c r="Q9"/>
  <c r="Q8"/>
  <c r="V9"/>
  <c r="V8"/>
  <c r="G12"/>
  <c r="I12"/>
  <c r="K12"/>
  <c r="M12"/>
  <c r="O12"/>
  <c r="Q12"/>
  <c r="V12"/>
  <c r="G16"/>
  <c r="I16"/>
  <c r="K16"/>
  <c r="M16"/>
  <c r="O16"/>
  <c r="Q16"/>
  <c r="V16"/>
  <c r="G19"/>
  <c r="G8"/>
  <c r="I19"/>
  <c r="K19"/>
  <c r="O19"/>
  <c r="O8"/>
  <c r="Q19"/>
  <c r="V19"/>
  <c r="G22"/>
  <c r="M22"/>
  <c r="I22"/>
  <c r="K22"/>
  <c r="O22"/>
  <c r="Q22"/>
  <c r="V22"/>
  <c r="G25"/>
  <c r="I25"/>
  <c r="K25"/>
  <c r="M25"/>
  <c r="O25"/>
  <c r="Q25"/>
  <c r="V25"/>
  <c r="G29"/>
  <c r="I29"/>
  <c r="K29"/>
  <c r="M29"/>
  <c r="O29"/>
  <c r="Q29"/>
  <c r="V29"/>
  <c r="G30"/>
  <c r="M30"/>
  <c r="I30"/>
  <c r="K30"/>
  <c r="O30"/>
  <c r="Q30"/>
  <c r="V30"/>
  <c r="G31"/>
  <c r="M31"/>
  <c r="I31"/>
  <c r="K31"/>
  <c r="O31"/>
  <c r="Q31"/>
  <c r="V31"/>
  <c r="G32"/>
  <c r="I32"/>
  <c r="K32"/>
  <c r="M32"/>
  <c r="O32"/>
  <c r="Q32"/>
  <c r="V32"/>
  <c r="G33"/>
  <c r="I33"/>
  <c r="K33"/>
  <c r="M33"/>
  <c r="O33"/>
  <c r="Q33"/>
  <c r="V33"/>
  <c r="G35"/>
  <c r="M35"/>
  <c r="I35"/>
  <c r="K35"/>
  <c r="O35"/>
  <c r="Q35"/>
  <c r="V35"/>
  <c r="G37"/>
  <c r="M37"/>
  <c r="I37"/>
  <c r="K37"/>
  <c r="O37"/>
  <c r="Q37"/>
  <c r="V37"/>
  <c r="G39"/>
  <c r="I39"/>
  <c r="K39"/>
  <c r="M39"/>
  <c r="O39"/>
  <c r="Q39"/>
  <c r="V39"/>
  <c r="G44"/>
  <c r="I44"/>
  <c r="K44"/>
  <c r="M44"/>
  <c r="O44"/>
  <c r="Q44"/>
  <c r="V44"/>
  <c r="G48"/>
  <c r="M48"/>
  <c r="I48"/>
  <c r="K48"/>
  <c r="O48"/>
  <c r="Q48"/>
  <c r="V48"/>
  <c r="G53"/>
  <c r="I53"/>
  <c r="K53"/>
  <c r="M53"/>
  <c r="O53"/>
  <c r="Q53"/>
  <c r="V53"/>
  <c r="G57"/>
  <c r="M57"/>
  <c r="I57"/>
  <c r="K57"/>
  <c r="O57"/>
  <c r="Q57"/>
  <c r="V57"/>
  <c r="G62"/>
  <c r="I62"/>
  <c r="K62"/>
  <c r="M62"/>
  <c r="O62"/>
  <c r="Q62"/>
  <c r="V62"/>
  <c r="G66"/>
  <c r="M66"/>
  <c r="I66"/>
  <c r="K66"/>
  <c r="O66"/>
  <c r="Q66"/>
  <c r="V66"/>
  <c r="G72"/>
  <c r="I72"/>
  <c r="K72"/>
  <c r="M72"/>
  <c r="O72"/>
  <c r="Q72"/>
  <c r="V72"/>
  <c r="G76"/>
  <c r="M76"/>
  <c r="I76"/>
  <c r="K76"/>
  <c r="O76"/>
  <c r="Q76"/>
  <c r="V76"/>
  <c r="G82"/>
  <c r="I82"/>
  <c r="K82"/>
  <c r="M82"/>
  <c r="O82"/>
  <c r="Q82"/>
  <c r="V82"/>
  <c r="G86"/>
  <c r="M86"/>
  <c r="I86"/>
  <c r="K86"/>
  <c r="O86"/>
  <c r="Q86"/>
  <c r="V86"/>
  <c r="G90"/>
  <c r="I90"/>
  <c r="K90"/>
  <c r="M90"/>
  <c r="O90"/>
  <c r="Q90"/>
  <c r="V90"/>
  <c r="G97"/>
  <c r="I97"/>
  <c r="K97"/>
  <c r="M97"/>
  <c r="O97"/>
  <c r="Q97"/>
  <c r="V97"/>
  <c r="G101"/>
  <c r="I101"/>
  <c r="K101"/>
  <c r="M101"/>
  <c r="O101"/>
  <c r="Q101"/>
  <c r="V101"/>
  <c r="G108"/>
  <c r="M108"/>
  <c r="I108"/>
  <c r="K108"/>
  <c r="O108"/>
  <c r="Q108"/>
  <c r="V108"/>
  <c r="G117"/>
  <c r="I117"/>
  <c r="K117"/>
  <c r="M117"/>
  <c r="O117"/>
  <c r="Q117"/>
  <c r="V117"/>
  <c r="G122"/>
  <c r="M122"/>
  <c r="I122"/>
  <c r="K122"/>
  <c r="O122"/>
  <c r="Q122"/>
  <c r="V122"/>
  <c r="G127"/>
  <c r="I127"/>
  <c r="K127"/>
  <c r="M127"/>
  <c r="O127"/>
  <c r="Q127"/>
  <c r="V127"/>
  <c r="G130"/>
  <c r="M130"/>
  <c r="I130"/>
  <c r="K130"/>
  <c r="O130"/>
  <c r="Q130"/>
  <c r="V130"/>
  <c r="G136"/>
  <c r="I136"/>
  <c r="K136"/>
  <c r="M136"/>
  <c r="O136"/>
  <c r="Q136"/>
  <c r="V136"/>
  <c r="G146"/>
  <c r="I146"/>
  <c r="K146"/>
  <c r="M146"/>
  <c r="O146"/>
  <c r="Q146"/>
  <c r="V146"/>
  <c r="G151"/>
  <c r="I151"/>
  <c r="K151"/>
  <c r="M151"/>
  <c r="O151"/>
  <c r="Q151"/>
  <c r="V151"/>
  <c r="G155"/>
  <c r="M155"/>
  <c r="I155"/>
  <c r="K155"/>
  <c r="O155"/>
  <c r="Q155"/>
  <c r="V155"/>
  <c r="G160"/>
  <c r="I160"/>
  <c r="K160"/>
  <c r="M160"/>
  <c r="O160"/>
  <c r="Q160"/>
  <c r="V160"/>
  <c r="G163"/>
  <c r="M163"/>
  <c r="I163"/>
  <c r="K163"/>
  <c r="O163"/>
  <c r="Q163"/>
  <c r="V163"/>
  <c r="G166"/>
  <c r="I166"/>
  <c r="K166"/>
  <c r="M166"/>
  <c r="O166"/>
  <c r="Q166"/>
  <c r="V166"/>
  <c r="G170"/>
  <c r="M170"/>
  <c r="I170"/>
  <c r="K170"/>
  <c r="O170"/>
  <c r="Q170"/>
  <c r="V170"/>
  <c r="G175"/>
  <c r="I175"/>
  <c r="K175"/>
  <c r="K174"/>
  <c r="M175"/>
  <c r="O175"/>
  <c r="Q175"/>
  <c r="V175"/>
  <c r="V174"/>
  <c r="G179"/>
  <c r="I179"/>
  <c r="K179"/>
  <c r="M179"/>
  <c r="O179"/>
  <c r="Q179"/>
  <c r="V179"/>
  <c r="G183"/>
  <c r="G174"/>
  <c r="I183"/>
  <c r="K183"/>
  <c r="O183"/>
  <c r="O174"/>
  <c r="Q183"/>
  <c r="V183"/>
  <c r="G187"/>
  <c r="M187"/>
  <c r="I187"/>
  <c r="I174"/>
  <c r="K187"/>
  <c r="O187"/>
  <c r="Q187"/>
  <c r="Q174"/>
  <c r="V187"/>
  <c r="G190"/>
  <c r="I190"/>
  <c r="K190"/>
  <c r="O190"/>
  <c r="Q190"/>
  <c r="V190"/>
  <c r="G191"/>
  <c r="I191"/>
  <c r="K191"/>
  <c r="M191"/>
  <c r="M190"/>
  <c r="O191"/>
  <c r="Q191"/>
  <c r="V191"/>
  <c r="G197"/>
  <c r="M197"/>
  <c r="I197"/>
  <c r="I196"/>
  <c r="K197"/>
  <c r="O197"/>
  <c r="Q197"/>
  <c r="Q196"/>
  <c r="V197"/>
  <c r="G201"/>
  <c r="M201"/>
  <c r="I201"/>
  <c r="K201"/>
  <c r="K196"/>
  <c r="O201"/>
  <c r="Q201"/>
  <c r="V201"/>
  <c r="V196"/>
  <c r="G205"/>
  <c r="I205"/>
  <c r="K205"/>
  <c r="M205"/>
  <c r="O205"/>
  <c r="Q205"/>
  <c r="V205"/>
  <c r="G208"/>
  <c r="G196"/>
  <c r="I208"/>
  <c r="K208"/>
  <c r="O208"/>
  <c r="O196"/>
  <c r="Q208"/>
  <c r="V208"/>
  <c r="G212"/>
  <c r="M212"/>
  <c r="I212"/>
  <c r="K212"/>
  <c r="O212"/>
  <c r="Q212"/>
  <c r="V212"/>
  <c r="G216"/>
  <c r="M216"/>
  <c r="I216"/>
  <c r="K216"/>
  <c r="O216"/>
  <c r="Q216"/>
  <c r="V216"/>
  <c r="G219"/>
  <c r="I219"/>
  <c r="K219"/>
  <c r="M219"/>
  <c r="O219"/>
  <c r="Q219"/>
  <c r="V219"/>
  <c r="G222"/>
  <c r="M222"/>
  <c r="I222"/>
  <c r="K222"/>
  <c r="O222"/>
  <c r="Q222"/>
  <c r="V222"/>
  <c r="G225"/>
  <c r="M225"/>
  <c r="I225"/>
  <c r="K225"/>
  <c r="O225"/>
  <c r="Q225"/>
  <c r="V225"/>
  <c r="G228"/>
  <c r="M228"/>
  <c r="I228"/>
  <c r="K228"/>
  <c r="O228"/>
  <c r="Q228"/>
  <c r="V228"/>
  <c r="G229"/>
  <c r="I229"/>
  <c r="K229"/>
  <c r="M229"/>
  <c r="O229"/>
  <c r="Q229"/>
  <c r="V229"/>
  <c r="G230"/>
  <c r="M230"/>
  <c r="I230"/>
  <c r="K230"/>
  <c r="O230"/>
  <c r="Q230"/>
  <c r="V230"/>
  <c r="G231"/>
  <c r="M231"/>
  <c r="I231"/>
  <c r="K231"/>
  <c r="O231"/>
  <c r="Q231"/>
  <c r="V231"/>
  <c r="G233"/>
  <c r="I233"/>
  <c r="I232"/>
  <c r="K233"/>
  <c r="M233"/>
  <c r="O233"/>
  <c r="Q233"/>
  <c r="Q232"/>
  <c r="V233"/>
  <c r="G236"/>
  <c r="G232"/>
  <c r="I236"/>
  <c r="K236"/>
  <c r="O236"/>
  <c r="O232"/>
  <c r="Q236"/>
  <c r="V236"/>
  <c r="G238"/>
  <c r="I238"/>
  <c r="K238"/>
  <c r="M238"/>
  <c r="O238"/>
  <c r="Q238"/>
  <c r="V238"/>
  <c r="G239"/>
  <c r="M239"/>
  <c r="I239"/>
  <c r="K239"/>
  <c r="K232"/>
  <c r="O239"/>
  <c r="Q239"/>
  <c r="V239"/>
  <c r="V232"/>
  <c r="G240"/>
  <c r="I240"/>
  <c r="K240"/>
  <c r="M240"/>
  <c r="O240"/>
  <c r="Q240"/>
  <c r="V240"/>
  <c r="G242"/>
  <c r="M242"/>
  <c r="I242"/>
  <c r="K242"/>
  <c r="O242"/>
  <c r="Q242"/>
  <c r="V242"/>
  <c r="G244"/>
  <c r="I244"/>
  <c r="K244"/>
  <c r="M244"/>
  <c r="O244"/>
  <c r="Q244"/>
  <c r="V244"/>
  <c r="G247"/>
  <c r="M247"/>
  <c r="I247"/>
  <c r="K247"/>
  <c r="O247"/>
  <c r="Q247"/>
  <c r="V247"/>
  <c r="G250"/>
  <c r="I250"/>
  <c r="K250"/>
  <c r="M250"/>
  <c r="O250"/>
  <c r="Q250"/>
  <c r="V250"/>
  <c r="G253"/>
  <c r="M253"/>
  <c r="I253"/>
  <c r="K253"/>
  <c r="O253"/>
  <c r="Q253"/>
  <c r="V253"/>
  <c r="G258"/>
  <c r="I258"/>
  <c r="K258"/>
  <c r="M258"/>
  <c r="O258"/>
  <c r="Q258"/>
  <c r="V258"/>
  <c r="G259"/>
  <c r="M259"/>
  <c r="I259"/>
  <c r="K259"/>
  <c r="O259"/>
  <c r="Q259"/>
  <c r="V259"/>
  <c r="G260"/>
  <c r="I260"/>
  <c r="K260"/>
  <c r="M260"/>
  <c r="O260"/>
  <c r="Q260"/>
  <c r="V260"/>
  <c r="G263"/>
  <c r="M263"/>
  <c r="I263"/>
  <c r="K263"/>
  <c r="O263"/>
  <c r="Q263"/>
  <c r="V263"/>
  <c r="G267"/>
  <c r="I267"/>
  <c r="K267"/>
  <c r="M267"/>
  <c r="O267"/>
  <c r="Q267"/>
  <c r="V267"/>
  <c r="G269"/>
  <c r="M269"/>
  <c r="I269"/>
  <c r="K269"/>
  <c r="O269"/>
  <c r="Q269"/>
  <c r="V269"/>
  <c r="G270"/>
  <c r="I270"/>
  <c r="K270"/>
  <c r="M270"/>
  <c r="O270"/>
  <c r="Q270"/>
  <c r="V270"/>
  <c r="G271"/>
  <c r="M271"/>
  <c r="I271"/>
  <c r="K271"/>
  <c r="O271"/>
  <c r="Q271"/>
  <c r="V271"/>
  <c r="G272"/>
  <c r="I272"/>
  <c r="K272"/>
  <c r="M272"/>
  <c r="O272"/>
  <c r="Q272"/>
  <c r="V272"/>
  <c r="G277"/>
  <c r="M277"/>
  <c r="I277"/>
  <c r="K277"/>
  <c r="O277"/>
  <c r="Q277"/>
  <c r="V277"/>
  <c r="G278"/>
  <c r="I278"/>
  <c r="K278"/>
  <c r="M278"/>
  <c r="O278"/>
  <c r="Q278"/>
  <c r="V278"/>
  <c r="G281"/>
  <c r="M281"/>
  <c r="I281"/>
  <c r="K281"/>
  <c r="O281"/>
  <c r="Q281"/>
  <c r="V281"/>
  <c r="G284"/>
  <c r="I284"/>
  <c r="K284"/>
  <c r="M284"/>
  <c r="O284"/>
  <c r="Q284"/>
  <c r="V284"/>
  <c r="G285"/>
  <c r="M285"/>
  <c r="I285"/>
  <c r="K285"/>
  <c r="O285"/>
  <c r="Q285"/>
  <c r="V285"/>
  <c r="G286"/>
  <c r="I286"/>
  <c r="K286"/>
  <c r="M286"/>
  <c r="O286"/>
  <c r="Q286"/>
  <c r="V286"/>
  <c r="G287"/>
  <c r="O287"/>
  <c r="G288"/>
  <c r="I288"/>
  <c r="I287"/>
  <c r="K288"/>
  <c r="M288"/>
  <c r="O288"/>
  <c r="Q288"/>
  <c r="Q287"/>
  <c r="V288"/>
  <c r="G292"/>
  <c r="M292"/>
  <c r="I292"/>
  <c r="K292"/>
  <c r="K287"/>
  <c r="O292"/>
  <c r="Q292"/>
  <c r="V292"/>
  <c r="V287"/>
  <c r="G297"/>
  <c r="G296"/>
  <c r="I297"/>
  <c r="I296"/>
  <c r="K297"/>
  <c r="K296"/>
  <c r="O297"/>
  <c r="O296"/>
  <c r="Q297"/>
  <c r="Q296"/>
  <c r="V297"/>
  <c r="V296"/>
  <c r="G300"/>
  <c r="G299"/>
  <c r="I300"/>
  <c r="K300"/>
  <c r="K299"/>
  <c r="M300"/>
  <c r="O300"/>
  <c r="O299"/>
  <c r="Q300"/>
  <c r="V300"/>
  <c r="V299"/>
  <c r="G301"/>
  <c r="I301"/>
  <c r="K301"/>
  <c r="M301"/>
  <c r="O301"/>
  <c r="Q301"/>
  <c r="V301"/>
  <c r="G304"/>
  <c r="M304"/>
  <c r="I304"/>
  <c r="K304"/>
  <c r="O304"/>
  <c r="Q304"/>
  <c r="V304"/>
  <c r="G305"/>
  <c r="I305"/>
  <c r="I299"/>
  <c r="K305"/>
  <c r="M305"/>
  <c r="O305"/>
  <c r="Q305"/>
  <c r="Q299"/>
  <c r="V305"/>
  <c r="G306"/>
  <c r="M306"/>
  <c r="I306"/>
  <c r="K306"/>
  <c r="O306"/>
  <c r="Q306"/>
  <c r="V306"/>
  <c r="G307"/>
  <c r="I307"/>
  <c r="K307"/>
  <c r="M307"/>
  <c r="O307"/>
  <c r="Q307"/>
  <c r="V307"/>
  <c r="G308"/>
  <c r="M308"/>
  <c r="I308"/>
  <c r="K308"/>
  <c r="O308"/>
  <c r="Q308"/>
  <c r="V308"/>
  <c r="G309"/>
  <c r="I309"/>
  <c r="K309"/>
  <c r="M309"/>
  <c r="O309"/>
  <c r="Q309"/>
  <c r="V309"/>
  <c r="G311"/>
  <c r="I311"/>
  <c r="I310"/>
  <c r="K311"/>
  <c r="M311"/>
  <c r="O311"/>
  <c r="Q311"/>
  <c r="Q310"/>
  <c r="V311"/>
  <c r="G317"/>
  <c r="G310"/>
  <c r="I317"/>
  <c r="K317"/>
  <c r="O317"/>
  <c r="O310"/>
  <c r="Q317"/>
  <c r="V317"/>
  <c r="G322"/>
  <c r="I322"/>
  <c r="K322"/>
  <c r="M322"/>
  <c r="O322"/>
  <c r="Q322"/>
  <c r="V322"/>
  <c r="G326"/>
  <c r="M326"/>
  <c r="I326"/>
  <c r="K326"/>
  <c r="K310"/>
  <c r="O326"/>
  <c r="Q326"/>
  <c r="V326"/>
  <c r="V310"/>
  <c r="G329"/>
  <c r="I329"/>
  <c r="K329"/>
  <c r="M329"/>
  <c r="O329"/>
  <c r="Q329"/>
  <c r="V329"/>
  <c r="G332"/>
  <c r="M332"/>
  <c r="I332"/>
  <c r="K332"/>
  <c r="O332"/>
  <c r="Q332"/>
  <c r="V332"/>
  <c r="AE336"/>
  <c r="AF336"/>
  <c r="G183" i="21"/>
  <c r="BA110"/>
  <c r="BA95"/>
  <c r="BA87"/>
  <c r="BA50"/>
  <c r="BA38"/>
  <c r="BA33"/>
  <c r="BA29"/>
  <c r="BA24"/>
  <c r="BA20"/>
  <c r="BA16"/>
  <c r="BA14"/>
  <c r="BA12"/>
  <c r="BA10"/>
  <c r="G9"/>
  <c r="M9"/>
  <c r="I9"/>
  <c r="I8"/>
  <c r="K9"/>
  <c r="K8"/>
  <c r="O9"/>
  <c r="Q9"/>
  <c r="Q8"/>
  <c r="V9"/>
  <c r="V8"/>
  <c r="G11"/>
  <c r="I11"/>
  <c r="K11"/>
  <c r="M11"/>
  <c r="O11"/>
  <c r="Q11"/>
  <c r="V11"/>
  <c r="G13"/>
  <c r="I13"/>
  <c r="K13"/>
  <c r="M13"/>
  <c r="O13"/>
  <c r="Q13"/>
  <c r="V13"/>
  <c r="G15"/>
  <c r="M15"/>
  <c r="I15"/>
  <c r="K15"/>
  <c r="O15"/>
  <c r="O8"/>
  <c r="Q15"/>
  <c r="V15"/>
  <c r="G19"/>
  <c r="M19"/>
  <c r="I19"/>
  <c r="K19"/>
  <c r="O19"/>
  <c r="Q19"/>
  <c r="V19"/>
  <c r="G23"/>
  <c r="I23"/>
  <c r="K23"/>
  <c r="M23"/>
  <c r="O23"/>
  <c r="Q23"/>
  <c r="V23"/>
  <c r="G28"/>
  <c r="I28"/>
  <c r="K28"/>
  <c r="M28"/>
  <c r="O28"/>
  <c r="Q28"/>
  <c r="V28"/>
  <c r="G32"/>
  <c r="M32"/>
  <c r="I32"/>
  <c r="K32"/>
  <c r="O32"/>
  <c r="Q32"/>
  <c r="V32"/>
  <c r="G37"/>
  <c r="M37"/>
  <c r="I37"/>
  <c r="K37"/>
  <c r="O37"/>
  <c r="Q37"/>
  <c r="V37"/>
  <c r="G41"/>
  <c r="I41"/>
  <c r="K41"/>
  <c r="M41"/>
  <c r="O41"/>
  <c r="Q41"/>
  <c r="V41"/>
  <c r="G45"/>
  <c r="I45"/>
  <c r="K45"/>
  <c r="M45"/>
  <c r="O45"/>
  <c r="Q45"/>
  <c r="V45"/>
  <c r="G49"/>
  <c r="M49"/>
  <c r="I49"/>
  <c r="K49"/>
  <c r="O49"/>
  <c r="Q49"/>
  <c r="V49"/>
  <c r="G54"/>
  <c r="M54"/>
  <c r="I54"/>
  <c r="K54"/>
  <c r="O54"/>
  <c r="Q54"/>
  <c r="V54"/>
  <c r="G61"/>
  <c r="I61"/>
  <c r="K61"/>
  <c r="M61"/>
  <c r="O61"/>
  <c r="Q61"/>
  <c r="V61"/>
  <c r="G66"/>
  <c r="I66"/>
  <c r="K66"/>
  <c r="M66"/>
  <c r="O66"/>
  <c r="Q66"/>
  <c r="V66"/>
  <c r="G71"/>
  <c r="M71"/>
  <c r="I71"/>
  <c r="K71"/>
  <c r="O71"/>
  <c r="Q71"/>
  <c r="V71"/>
  <c r="G74"/>
  <c r="M74"/>
  <c r="I74"/>
  <c r="K74"/>
  <c r="O74"/>
  <c r="Q74"/>
  <c r="V74"/>
  <c r="G78"/>
  <c r="I78"/>
  <c r="K78"/>
  <c r="M78"/>
  <c r="O78"/>
  <c r="Q78"/>
  <c r="V78"/>
  <c r="G86"/>
  <c r="I86"/>
  <c r="K86"/>
  <c r="M86"/>
  <c r="O86"/>
  <c r="Q86"/>
  <c r="V86"/>
  <c r="G90"/>
  <c r="M90"/>
  <c r="I90"/>
  <c r="K90"/>
  <c r="O90"/>
  <c r="Q90"/>
  <c r="V90"/>
  <c r="G94"/>
  <c r="M94"/>
  <c r="I94"/>
  <c r="K94"/>
  <c r="O94"/>
  <c r="Q94"/>
  <c r="V94"/>
  <c r="G98"/>
  <c r="I98"/>
  <c r="K98"/>
  <c r="M98"/>
  <c r="O98"/>
  <c r="Q98"/>
  <c r="V98"/>
  <c r="G101"/>
  <c r="I101"/>
  <c r="K101"/>
  <c r="M101"/>
  <c r="O101"/>
  <c r="Q101"/>
  <c r="V101"/>
  <c r="G104"/>
  <c r="M104"/>
  <c r="I104"/>
  <c r="K104"/>
  <c r="O104"/>
  <c r="Q104"/>
  <c r="V104"/>
  <c r="G109"/>
  <c r="I109"/>
  <c r="I108"/>
  <c r="K109"/>
  <c r="K108"/>
  <c r="M109"/>
  <c r="M108"/>
  <c r="O109"/>
  <c r="Q109"/>
  <c r="Q108"/>
  <c r="V109"/>
  <c r="V108"/>
  <c r="G111"/>
  <c r="I111"/>
  <c r="K111"/>
  <c r="M111"/>
  <c r="O111"/>
  <c r="Q111"/>
  <c r="V111"/>
  <c r="G115"/>
  <c r="G108"/>
  <c r="I115"/>
  <c r="K115"/>
  <c r="M115"/>
  <c r="O115"/>
  <c r="O108"/>
  <c r="Q115"/>
  <c r="V115"/>
  <c r="G118"/>
  <c r="O118"/>
  <c r="G119"/>
  <c r="I119"/>
  <c r="I118"/>
  <c r="K119"/>
  <c r="K118"/>
  <c r="M119"/>
  <c r="M118"/>
  <c r="O119"/>
  <c r="Q119"/>
  <c r="Q118"/>
  <c r="V119"/>
  <c r="V118"/>
  <c r="G124"/>
  <c r="G123"/>
  <c r="I124"/>
  <c r="I123"/>
  <c r="K124"/>
  <c r="M124"/>
  <c r="O124"/>
  <c r="O123"/>
  <c r="Q124"/>
  <c r="Q123"/>
  <c r="V124"/>
  <c r="G126"/>
  <c r="M126"/>
  <c r="I126"/>
  <c r="K126"/>
  <c r="O126"/>
  <c r="Q126"/>
  <c r="V126"/>
  <c r="G128"/>
  <c r="I128"/>
  <c r="K128"/>
  <c r="M128"/>
  <c r="O128"/>
  <c r="Q128"/>
  <c r="V128"/>
  <c r="G130"/>
  <c r="I130"/>
  <c r="K130"/>
  <c r="K123"/>
  <c r="M130"/>
  <c r="O130"/>
  <c r="Q130"/>
  <c r="V130"/>
  <c r="V123"/>
  <c r="G132"/>
  <c r="I132"/>
  <c r="K132"/>
  <c r="M132"/>
  <c r="O132"/>
  <c r="Q132"/>
  <c r="V132"/>
  <c r="G134"/>
  <c r="M134"/>
  <c r="I134"/>
  <c r="K134"/>
  <c r="O134"/>
  <c r="Q134"/>
  <c r="V134"/>
  <c r="G135"/>
  <c r="I135"/>
  <c r="K135"/>
  <c r="M135"/>
  <c r="O135"/>
  <c r="Q135"/>
  <c r="V135"/>
  <c r="G144"/>
  <c r="I144"/>
  <c r="K144"/>
  <c r="M144"/>
  <c r="O144"/>
  <c r="Q144"/>
  <c r="V144"/>
  <c r="G148"/>
  <c r="I148"/>
  <c r="K148"/>
  <c r="M148"/>
  <c r="O148"/>
  <c r="Q148"/>
  <c r="V148"/>
  <c r="G150"/>
  <c r="M150"/>
  <c r="I150"/>
  <c r="K150"/>
  <c r="O150"/>
  <c r="Q150"/>
  <c r="V150"/>
  <c r="G152"/>
  <c r="I152"/>
  <c r="K152"/>
  <c r="M152"/>
  <c r="O152"/>
  <c r="Q152"/>
  <c r="V152"/>
  <c r="G153"/>
  <c r="I153"/>
  <c r="K153"/>
  <c r="M153"/>
  <c r="O153"/>
  <c r="Q153"/>
  <c r="V153"/>
  <c r="G154"/>
  <c r="I154"/>
  <c r="K154"/>
  <c r="M154"/>
  <c r="O154"/>
  <c r="Q154"/>
  <c r="V154"/>
  <c r="G157"/>
  <c r="M157"/>
  <c r="I157"/>
  <c r="K157"/>
  <c r="O157"/>
  <c r="Q157"/>
  <c r="V157"/>
  <c r="G158"/>
  <c r="I158"/>
  <c r="K158"/>
  <c r="M158"/>
  <c r="O158"/>
  <c r="Q158"/>
  <c r="V158"/>
  <c r="G159"/>
  <c r="I159"/>
  <c r="K159"/>
  <c r="M159"/>
  <c r="O159"/>
  <c r="Q159"/>
  <c r="V159"/>
  <c r="G160"/>
  <c r="I160"/>
  <c r="K160"/>
  <c r="M160"/>
  <c r="O160"/>
  <c r="Q160"/>
  <c r="V160"/>
  <c r="G163"/>
  <c r="M163"/>
  <c r="I163"/>
  <c r="K163"/>
  <c r="O163"/>
  <c r="Q163"/>
  <c r="V163"/>
  <c r="G164"/>
  <c r="I164"/>
  <c r="K164"/>
  <c r="M164"/>
  <c r="O164"/>
  <c r="Q164"/>
  <c r="V164"/>
  <c r="G165"/>
  <c r="I165"/>
  <c r="K165"/>
  <c r="M165"/>
  <c r="O165"/>
  <c r="Q165"/>
  <c r="V165"/>
  <c r="G166"/>
  <c r="I166"/>
  <c r="K166"/>
  <c r="M166"/>
  <c r="O166"/>
  <c r="Q166"/>
  <c r="V166"/>
  <c r="G167"/>
  <c r="M167"/>
  <c r="I167"/>
  <c r="K167"/>
  <c r="O167"/>
  <c r="Q167"/>
  <c r="V167"/>
  <c r="G168"/>
  <c r="I168"/>
  <c r="K168"/>
  <c r="M168"/>
  <c r="O168"/>
  <c r="Q168"/>
  <c r="V168"/>
  <c r="G169"/>
  <c r="I169"/>
  <c r="K169"/>
  <c r="M169"/>
  <c r="O169"/>
  <c r="Q169"/>
  <c r="V169"/>
  <c r="G170"/>
  <c r="I170"/>
  <c r="K170"/>
  <c r="M170"/>
  <c r="O170"/>
  <c r="Q170"/>
  <c r="V170"/>
  <c r="G171"/>
  <c r="M171"/>
  <c r="I171"/>
  <c r="K171"/>
  <c r="O171"/>
  <c r="Q171"/>
  <c r="V171"/>
  <c r="G172"/>
  <c r="I172"/>
  <c r="K172"/>
  <c r="M172"/>
  <c r="O172"/>
  <c r="Q172"/>
  <c r="V172"/>
  <c r="G173"/>
  <c r="I173"/>
  <c r="K173"/>
  <c r="M173"/>
  <c r="O173"/>
  <c r="Q173"/>
  <c r="V173"/>
  <c r="G174"/>
  <c r="I174"/>
  <c r="K174"/>
  <c r="M174"/>
  <c r="O174"/>
  <c r="Q174"/>
  <c r="V174"/>
  <c r="G179"/>
  <c r="O179"/>
  <c r="G180"/>
  <c r="I180"/>
  <c r="I179"/>
  <c r="K180"/>
  <c r="K179"/>
  <c r="M180"/>
  <c r="M179"/>
  <c r="O180"/>
  <c r="Q180"/>
  <c r="Q179"/>
  <c r="V180"/>
  <c r="V179"/>
  <c r="AE183"/>
  <c r="G315" i="20"/>
  <c r="BA309"/>
  <c r="BA151"/>
  <c r="BA131"/>
  <c r="BA122"/>
  <c r="BA83"/>
  <c r="BA70"/>
  <c r="BA64"/>
  <c r="BA60"/>
  <c r="BA54"/>
  <c r="BA50"/>
  <c r="BA46"/>
  <c r="BA44"/>
  <c r="BA42"/>
  <c r="BA40"/>
  <c r="BA31"/>
  <c r="G9"/>
  <c r="I9"/>
  <c r="I8"/>
  <c r="K9"/>
  <c r="K8"/>
  <c r="M9"/>
  <c r="O9"/>
  <c r="Q9"/>
  <c r="Q8"/>
  <c r="V9"/>
  <c r="V8"/>
  <c r="G13"/>
  <c r="G8"/>
  <c r="I13"/>
  <c r="K13"/>
  <c r="M13"/>
  <c r="O13"/>
  <c r="Q13"/>
  <c r="V13"/>
  <c r="G18"/>
  <c r="I18"/>
  <c r="K18"/>
  <c r="M18"/>
  <c r="O18"/>
  <c r="Q18"/>
  <c r="V18"/>
  <c r="G22"/>
  <c r="M22"/>
  <c r="I22"/>
  <c r="K22"/>
  <c r="O22"/>
  <c r="O8"/>
  <c r="Q22"/>
  <c r="V22"/>
  <c r="G26"/>
  <c r="I26"/>
  <c r="K26"/>
  <c r="M26"/>
  <c r="O26"/>
  <c r="Q26"/>
  <c r="V26"/>
  <c r="G30"/>
  <c r="I30"/>
  <c r="K30"/>
  <c r="M30"/>
  <c r="O30"/>
  <c r="Q30"/>
  <c r="V30"/>
  <c r="G35"/>
  <c r="I35"/>
  <c r="K35"/>
  <c r="M35"/>
  <c r="O35"/>
  <c r="Q35"/>
  <c r="V35"/>
  <c r="G36"/>
  <c r="M36"/>
  <c r="I36"/>
  <c r="K36"/>
  <c r="O36"/>
  <c r="Q36"/>
  <c r="V36"/>
  <c r="G37"/>
  <c r="I37"/>
  <c r="K37"/>
  <c r="M37"/>
  <c r="O37"/>
  <c r="Q37"/>
  <c r="V37"/>
  <c r="G38"/>
  <c r="I38"/>
  <c r="K38"/>
  <c r="M38"/>
  <c r="O38"/>
  <c r="Q38"/>
  <c r="V38"/>
  <c r="G39"/>
  <c r="I39"/>
  <c r="K39"/>
  <c r="M39"/>
  <c r="O39"/>
  <c r="Q39"/>
  <c r="V39"/>
  <c r="G41"/>
  <c r="M41"/>
  <c r="I41"/>
  <c r="K41"/>
  <c r="O41"/>
  <c r="Q41"/>
  <c r="V41"/>
  <c r="G43"/>
  <c r="I43"/>
  <c r="K43"/>
  <c r="M43"/>
  <c r="O43"/>
  <c r="Q43"/>
  <c r="V43"/>
  <c r="G45"/>
  <c r="I45"/>
  <c r="K45"/>
  <c r="M45"/>
  <c r="O45"/>
  <c r="Q45"/>
  <c r="V45"/>
  <c r="G49"/>
  <c r="I49"/>
  <c r="K49"/>
  <c r="M49"/>
  <c r="O49"/>
  <c r="Q49"/>
  <c r="V49"/>
  <c r="G53"/>
  <c r="M53"/>
  <c r="I53"/>
  <c r="K53"/>
  <c r="O53"/>
  <c r="Q53"/>
  <c r="V53"/>
  <c r="G59"/>
  <c r="I59"/>
  <c r="K59"/>
  <c r="M59"/>
  <c r="O59"/>
  <c r="Q59"/>
  <c r="V59"/>
  <c r="G63"/>
  <c r="I63"/>
  <c r="K63"/>
  <c r="M63"/>
  <c r="O63"/>
  <c r="Q63"/>
  <c r="V63"/>
  <c r="G69"/>
  <c r="I69"/>
  <c r="K69"/>
  <c r="M69"/>
  <c r="O69"/>
  <c r="Q69"/>
  <c r="V69"/>
  <c r="G73"/>
  <c r="M73"/>
  <c r="I73"/>
  <c r="K73"/>
  <c r="O73"/>
  <c r="Q73"/>
  <c r="V73"/>
  <c r="G78"/>
  <c r="I78"/>
  <c r="K78"/>
  <c r="M78"/>
  <c r="O78"/>
  <c r="Q78"/>
  <c r="V78"/>
  <c r="G82"/>
  <c r="I82"/>
  <c r="K82"/>
  <c r="M82"/>
  <c r="O82"/>
  <c r="Q82"/>
  <c r="V82"/>
  <c r="G87"/>
  <c r="I87"/>
  <c r="K87"/>
  <c r="M87"/>
  <c r="O87"/>
  <c r="Q87"/>
  <c r="V87"/>
  <c r="G93"/>
  <c r="M93"/>
  <c r="I93"/>
  <c r="K93"/>
  <c r="O93"/>
  <c r="Q93"/>
  <c r="V93"/>
  <c r="G98"/>
  <c r="I98"/>
  <c r="K98"/>
  <c r="M98"/>
  <c r="O98"/>
  <c r="Q98"/>
  <c r="V98"/>
  <c r="G103"/>
  <c r="M103"/>
  <c r="I103"/>
  <c r="K103"/>
  <c r="O103"/>
  <c r="Q103"/>
  <c r="V103"/>
  <c r="G106"/>
  <c r="I106"/>
  <c r="K106"/>
  <c r="M106"/>
  <c r="O106"/>
  <c r="Q106"/>
  <c r="V106"/>
  <c r="G113"/>
  <c r="M113"/>
  <c r="I113"/>
  <c r="K113"/>
  <c r="O113"/>
  <c r="Q113"/>
  <c r="V113"/>
  <c r="G121"/>
  <c r="I121"/>
  <c r="K121"/>
  <c r="M121"/>
  <c r="O121"/>
  <c r="Q121"/>
  <c r="V121"/>
  <c r="G126"/>
  <c r="M126"/>
  <c r="I126"/>
  <c r="K126"/>
  <c r="O126"/>
  <c r="Q126"/>
  <c r="V126"/>
  <c r="G130"/>
  <c r="I130"/>
  <c r="K130"/>
  <c r="M130"/>
  <c r="O130"/>
  <c r="Q130"/>
  <c r="V130"/>
  <c r="G134"/>
  <c r="M134"/>
  <c r="I134"/>
  <c r="K134"/>
  <c r="O134"/>
  <c r="Q134"/>
  <c r="V134"/>
  <c r="G137"/>
  <c r="I137"/>
  <c r="K137"/>
  <c r="M137"/>
  <c r="O137"/>
  <c r="Q137"/>
  <c r="V137"/>
  <c r="G140"/>
  <c r="M140"/>
  <c r="I140"/>
  <c r="K140"/>
  <c r="O140"/>
  <c r="Q140"/>
  <c r="V140"/>
  <c r="G144"/>
  <c r="I144"/>
  <c r="K144"/>
  <c r="M144"/>
  <c r="O144"/>
  <c r="Q144"/>
  <c r="V144"/>
  <c r="G149"/>
  <c r="O149"/>
  <c r="G150"/>
  <c r="I150"/>
  <c r="I149"/>
  <c r="K150"/>
  <c r="K149"/>
  <c r="M150"/>
  <c r="O150"/>
  <c r="Q150"/>
  <c r="Q149"/>
  <c r="V150"/>
  <c r="V149"/>
  <c r="G152"/>
  <c r="M152"/>
  <c r="I152"/>
  <c r="K152"/>
  <c r="O152"/>
  <c r="Q152"/>
  <c r="V152"/>
  <c r="G157"/>
  <c r="I157"/>
  <c r="K157"/>
  <c r="M157"/>
  <c r="O157"/>
  <c r="Q157"/>
  <c r="V157"/>
  <c r="G160"/>
  <c r="O160"/>
  <c r="G161"/>
  <c r="I161"/>
  <c r="I160"/>
  <c r="K161"/>
  <c r="K160"/>
  <c r="M161"/>
  <c r="M160"/>
  <c r="O161"/>
  <c r="Q161"/>
  <c r="Q160"/>
  <c r="V161"/>
  <c r="V160"/>
  <c r="G167"/>
  <c r="I167"/>
  <c r="I166"/>
  <c r="K167"/>
  <c r="M167"/>
  <c r="O167"/>
  <c r="Q167"/>
  <c r="Q166"/>
  <c r="V167"/>
  <c r="G172"/>
  <c r="G166"/>
  <c r="I172"/>
  <c r="K172"/>
  <c r="K166"/>
  <c r="O172"/>
  <c r="O166"/>
  <c r="Q172"/>
  <c r="V172"/>
  <c r="V166"/>
  <c r="G177"/>
  <c r="I177"/>
  <c r="K177"/>
  <c r="M177"/>
  <c r="O177"/>
  <c r="Q177"/>
  <c r="V177"/>
  <c r="G181"/>
  <c r="M181"/>
  <c r="I181"/>
  <c r="K181"/>
  <c r="O181"/>
  <c r="Q181"/>
  <c r="V181"/>
  <c r="G186"/>
  <c r="I186"/>
  <c r="K186"/>
  <c r="M186"/>
  <c r="O186"/>
  <c r="Q186"/>
  <c r="V186"/>
  <c r="G191"/>
  <c r="M191"/>
  <c r="I191"/>
  <c r="K191"/>
  <c r="O191"/>
  <c r="Q191"/>
  <c r="V191"/>
  <c r="G195"/>
  <c r="I195"/>
  <c r="K195"/>
  <c r="M195"/>
  <c r="O195"/>
  <c r="Q195"/>
  <c r="V195"/>
  <c r="G199"/>
  <c r="M199"/>
  <c r="I199"/>
  <c r="K199"/>
  <c r="O199"/>
  <c r="Q199"/>
  <c r="V199"/>
  <c r="G203"/>
  <c r="I203"/>
  <c r="K203"/>
  <c r="M203"/>
  <c r="O203"/>
  <c r="Q203"/>
  <c r="V203"/>
  <c r="G207"/>
  <c r="M207"/>
  <c r="I207"/>
  <c r="K207"/>
  <c r="O207"/>
  <c r="Q207"/>
  <c r="V207"/>
  <c r="G208"/>
  <c r="I208"/>
  <c r="K208"/>
  <c r="M208"/>
  <c r="O208"/>
  <c r="Q208"/>
  <c r="V208"/>
  <c r="G209"/>
  <c r="M209"/>
  <c r="I209"/>
  <c r="K209"/>
  <c r="O209"/>
  <c r="Q209"/>
  <c r="V209"/>
  <c r="G210"/>
  <c r="I210"/>
  <c r="K210"/>
  <c r="M210"/>
  <c r="O210"/>
  <c r="Q210"/>
  <c r="V210"/>
  <c r="G212"/>
  <c r="I212"/>
  <c r="I211"/>
  <c r="K212"/>
  <c r="M212"/>
  <c r="O212"/>
  <c r="Q212"/>
  <c r="Q211"/>
  <c r="V212"/>
  <c r="G214"/>
  <c r="M214"/>
  <c r="I214"/>
  <c r="K214"/>
  <c r="K211"/>
  <c r="O214"/>
  <c r="Q214"/>
  <c r="V214"/>
  <c r="V211"/>
  <c r="G216"/>
  <c r="I216"/>
  <c r="K216"/>
  <c r="M216"/>
  <c r="O216"/>
  <c r="Q216"/>
  <c r="V216"/>
  <c r="G218"/>
  <c r="M218"/>
  <c r="I218"/>
  <c r="K218"/>
  <c r="O218"/>
  <c r="O211"/>
  <c r="Q218"/>
  <c r="V218"/>
  <c r="G220"/>
  <c r="I220"/>
  <c r="K220"/>
  <c r="M220"/>
  <c r="O220"/>
  <c r="Q220"/>
  <c r="V220"/>
  <c r="G222"/>
  <c r="M222"/>
  <c r="I222"/>
  <c r="K222"/>
  <c r="O222"/>
  <c r="Q222"/>
  <c r="V222"/>
  <c r="G223"/>
  <c r="I223"/>
  <c r="K223"/>
  <c r="M223"/>
  <c r="O223"/>
  <c r="Q223"/>
  <c r="V223"/>
  <c r="G233"/>
  <c r="M233"/>
  <c r="I233"/>
  <c r="K233"/>
  <c r="O233"/>
  <c r="Q233"/>
  <c r="V233"/>
  <c r="G237"/>
  <c r="I237"/>
  <c r="K237"/>
  <c r="M237"/>
  <c r="O237"/>
  <c r="Q237"/>
  <c r="V237"/>
  <c r="G239"/>
  <c r="M239"/>
  <c r="I239"/>
  <c r="K239"/>
  <c r="O239"/>
  <c r="Q239"/>
  <c r="V239"/>
  <c r="G241"/>
  <c r="I241"/>
  <c r="K241"/>
  <c r="M241"/>
  <c r="O241"/>
  <c r="Q241"/>
  <c r="V241"/>
  <c r="G242"/>
  <c r="M242"/>
  <c r="I242"/>
  <c r="K242"/>
  <c r="O242"/>
  <c r="Q242"/>
  <c r="V242"/>
  <c r="G243"/>
  <c r="I243"/>
  <c r="K243"/>
  <c r="M243"/>
  <c r="O243"/>
  <c r="Q243"/>
  <c r="V243"/>
  <c r="G246"/>
  <c r="M246"/>
  <c r="I246"/>
  <c r="K246"/>
  <c r="O246"/>
  <c r="Q246"/>
  <c r="V246"/>
  <c r="G247"/>
  <c r="I247"/>
  <c r="K247"/>
  <c r="M247"/>
  <c r="O247"/>
  <c r="Q247"/>
  <c r="V247"/>
  <c r="G248"/>
  <c r="M248"/>
  <c r="I248"/>
  <c r="K248"/>
  <c r="O248"/>
  <c r="Q248"/>
  <c r="V248"/>
  <c r="G249"/>
  <c r="I249"/>
  <c r="K249"/>
  <c r="M249"/>
  <c r="O249"/>
  <c r="Q249"/>
  <c r="V249"/>
  <c r="G252"/>
  <c r="M252"/>
  <c r="I252"/>
  <c r="K252"/>
  <c r="O252"/>
  <c r="Q252"/>
  <c r="V252"/>
  <c r="G253"/>
  <c r="I253"/>
  <c r="K253"/>
  <c r="M253"/>
  <c r="O253"/>
  <c r="Q253"/>
  <c r="V253"/>
  <c r="G254"/>
  <c r="M254"/>
  <c r="I254"/>
  <c r="K254"/>
  <c r="O254"/>
  <c r="Q254"/>
  <c r="V254"/>
  <c r="G255"/>
  <c r="I255"/>
  <c r="K255"/>
  <c r="M255"/>
  <c r="O255"/>
  <c r="Q255"/>
  <c r="V255"/>
  <c r="G256"/>
  <c r="M256"/>
  <c r="I256"/>
  <c r="K256"/>
  <c r="O256"/>
  <c r="Q256"/>
  <c r="V256"/>
  <c r="G257"/>
  <c r="I257"/>
  <c r="K257"/>
  <c r="M257"/>
  <c r="O257"/>
  <c r="Q257"/>
  <c r="V257"/>
  <c r="G258"/>
  <c r="M258"/>
  <c r="I258"/>
  <c r="K258"/>
  <c r="O258"/>
  <c r="Q258"/>
  <c r="V258"/>
  <c r="G259"/>
  <c r="I259"/>
  <c r="K259"/>
  <c r="M259"/>
  <c r="O259"/>
  <c r="Q259"/>
  <c r="V259"/>
  <c r="G260"/>
  <c r="M260"/>
  <c r="I260"/>
  <c r="K260"/>
  <c r="O260"/>
  <c r="Q260"/>
  <c r="V260"/>
  <c r="G261"/>
  <c r="I261"/>
  <c r="K261"/>
  <c r="M261"/>
  <c r="O261"/>
  <c r="Q261"/>
  <c r="V261"/>
  <c r="G262"/>
  <c r="M262"/>
  <c r="I262"/>
  <c r="K262"/>
  <c r="O262"/>
  <c r="Q262"/>
  <c r="V262"/>
  <c r="G263"/>
  <c r="I263"/>
  <c r="K263"/>
  <c r="M263"/>
  <c r="O263"/>
  <c r="Q263"/>
  <c r="V263"/>
  <c r="G264"/>
  <c r="M264"/>
  <c r="I264"/>
  <c r="K264"/>
  <c r="O264"/>
  <c r="Q264"/>
  <c r="V264"/>
  <c r="G265"/>
  <c r="I265"/>
  <c r="K265"/>
  <c r="M265"/>
  <c r="O265"/>
  <c r="Q265"/>
  <c r="V265"/>
  <c r="G271"/>
  <c r="O271"/>
  <c r="G272"/>
  <c r="I272"/>
  <c r="I271"/>
  <c r="K272"/>
  <c r="M272"/>
  <c r="O272"/>
  <c r="Q272"/>
  <c r="Q271"/>
  <c r="V272"/>
  <c r="G277"/>
  <c r="M277"/>
  <c r="I277"/>
  <c r="K277"/>
  <c r="K271"/>
  <c r="O277"/>
  <c r="Q277"/>
  <c r="V277"/>
  <c r="V271"/>
  <c r="G281"/>
  <c r="I281"/>
  <c r="K281"/>
  <c r="M281"/>
  <c r="O281"/>
  <c r="Q281"/>
  <c r="V281"/>
  <c r="G286"/>
  <c r="K286"/>
  <c r="O286"/>
  <c r="V286"/>
  <c r="G287"/>
  <c r="I287"/>
  <c r="I286"/>
  <c r="K287"/>
  <c r="M287"/>
  <c r="M286"/>
  <c r="O287"/>
  <c r="Q287"/>
  <c r="Q286"/>
  <c r="V287"/>
  <c r="G290"/>
  <c r="I290"/>
  <c r="I289"/>
  <c r="K290"/>
  <c r="M290"/>
  <c r="O290"/>
  <c r="Q290"/>
  <c r="Q289"/>
  <c r="V290"/>
  <c r="G296"/>
  <c r="G289"/>
  <c r="I296"/>
  <c r="K296"/>
  <c r="O296"/>
  <c r="O289"/>
  <c r="Q296"/>
  <c r="V296"/>
  <c r="G301"/>
  <c r="I301"/>
  <c r="K301"/>
  <c r="M301"/>
  <c r="O301"/>
  <c r="Q301"/>
  <c r="V301"/>
  <c r="G305"/>
  <c r="M305"/>
  <c r="I305"/>
  <c r="K305"/>
  <c r="K289"/>
  <c r="O305"/>
  <c r="Q305"/>
  <c r="V305"/>
  <c r="V289"/>
  <c r="G308"/>
  <c r="I308"/>
  <c r="K308"/>
  <c r="M308"/>
  <c r="O308"/>
  <c r="Q308"/>
  <c r="V308"/>
  <c r="G311"/>
  <c r="M311"/>
  <c r="I311"/>
  <c r="K311"/>
  <c r="O311"/>
  <c r="Q311"/>
  <c r="V311"/>
  <c r="AE315"/>
  <c r="AF315"/>
  <c r="G252" i="19"/>
  <c r="BA246"/>
  <c r="BA115"/>
  <c r="BA99"/>
  <c r="BA70"/>
  <c r="BA58"/>
  <c r="BA53"/>
  <c r="BA49"/>
  <c r="BA44"/>
  <c r="BA40"/>
  <c r="BA38"/>
  <c r="BA36"/>
  <c r="BA34"/>
  <c r="BA26"/>
  <c r="G9"/>
  <c r="M9"/>
  <c r="I9"/>
  <c r="I8"/>
  <c r="K9"/>
  <c r="K8"/>
  <c r="O9"/>
  <c r="Q9"/>
  <c r="Q8"/>
  <c r="V9"/>
  <c r="V8"/>
  <c r="G12"/>
  <c r="I12"/>
  <c r="K12"/>
  <c r="M12"/>
  <c r="O12"/>
  <c r="Q12"/>
  <c r="V12"/>
  <c r="G16"/>
  <c r="I16"/>
  <c r="K16"/>
  <c r="M16"/>
  <c r="O16"/>
  <c r="Q16"/>
  <c r="V16"/>
  <c r="G19"/>
  <c r="M19"/>
  <c r="I19"/>
  <c r="K19"/>
  <c r="O19"/>
  <c r="O8"/>
  <c r="Q19"/>
  <c r="V19"/>
  <c r="G22"/>
  <c r="M22"/>
  <c r="I22"/>
  <c r="K22"/>
  <c r="O22"/>
  <c r="Q22"/>
  <c r="V22"/>
  <c r="G25"/>
  <c r="I25"/>
  <c r="K25"/>
  <c r="M25"/>
  <c r="O25"/>
  <c r="Q25"/>
  <c r="V25"/>
  <c r="G29"/>
  <c r="I29"/>
  <c r="K29"/>
  <c r="M29"/>
  <c r="O29"/>
  <c r="Q29"/>
  <c r="V29"/>
  <c r="G30"/>
  <c r="M30"/>
  <c r="I30"/>
  <c r="K30"/>
  <c r="O30"/>
  <c r="Q30"/>
  <c r="V30"/>
  <c r="G31"/>
  <c r="M31"/>
  <c r="I31"/>
  <c r="K31"/>
  <c r="O31"/>
  <c r="Q31"/>
  <c r="V31"/>
  <c r="G32"/>
  <c r="I32"/>
  <c r="K32"/>
  <c r="M32"/>
  <c r="O32"/>
  <c r="Q32"/>
  <c r="V32"/>
  <c r="G33"/>
  <c r="I33"/>
  <c r="K33"/>
  <c r="M33"/>
  <c r="O33"/>
  <c r="Q33"/>
  <c r="V33"/>
  <c r="G35"/>
  <c r="M35"/>
  <c r="I35"/>
  <c r="K35"/>
  <c r="O35"/>
  <c r="Q35"/>
  <c r="V35"/>
  <c r="G37"/>
  <c r="M37"/>
  <c r="I37"/>
  <c r="K37"/>
  <c r="O37"/>
  <c r="Q37"/>
  <c r="V37"/>
  <c r="G39"/>
  <c r="I39"/>
  <c r="K39"/>
  <c r="M39"/>
  <c r="O39"/>
  <c r="Q39"/>
  <c r="V39"/>
  <c r="G43"/>
  <c r="I43"/>
  <c r="K43"/>
  <c r="M43"/>
  <c r="O43"/>
  <c r="Q43"/>
  <c r="V43"/>
  <c r="G48"/>
  <c r="M48"/>
  <c r="I48"/>
  <c r="K48"/>
  <c r="O48"/>
  <c r="Q48"/>
  <c r="V48"/>
  <c r="G52"/>
  <c r="M52"/>
  <c r="I52"/>
  <c r="K52"/>
  <c r="O52"/>
  <c r="Q52"/>
  <c r="V52"/>
  <c r="G57"/>
  <c r="I57"/>
  <c r="K57"/>
  <c r="M57"/>
  <c r="O57"/>
  <c r="Q57"/>
  <c r="V57"/>
  <c r="G61"/>
  <c r="I61"/>
  <c r="K61"/>
  <c r="M61"/>
  <c r="O61"/>
  <c r="Q61"/>
  <c r="V61"/>
  <c r="G65"/>
  <c r="M65"/>
  <c r="I65"/>
  <c r="K65"/>
  <c r="O65"/>
  <c r="Q65"/>
  <c r="V65"/>
  <c r="G69"/>
  <c r="M69"/>
  <c r="I69"/>
  <c r="K69"/>
  <c r="O69"/>
  <c r="Q69"/>
  <c r="V69"/>
  <c r="G74"/>
  <c r="I74"/>
  <c r="K74"/>
  <c r="M74"/>
  <c r="O74"/>
  <c r="Q74"/>
  <c r="V74"/>
  <c r="G79"/>
  <c r="I79"/>
  <c r="K79"/>
  <c r="M79"/>
  <c r="O79"/>
  <c r="Q79"/>
  <c r="V79"/>
  <c r="G84"/>
  <c r="M84"/>
  <c r="I84"/>
  <c r="K84"/>
  <c r="O84"/>
  <c r="Q84"/>
  <c r="V84"/>
  <c r="G90"/>
  <c r="M90"/>
  <c r="I90"/>
  <c r="K90"/>
  <c r="O90"/>
  <c r="Q90"/>
  <c r="V90"/>
  <c r="G98"/>
  <c r="I98"/>
  <c r="K98"/>
  <c r="M98"/>
  <c r="O98"/>
  <c r="Q98"/>
  <c r="V98"/>
  <c r="G102"/>
  <c r="I102"/>
  <c r="K102"/>
  <c r="M102"/>
  <c r="O102"/>
  <c r="Q102"/>
  <c r="V102"/>
  <c r="G105"/>
  <c r="M105"/>
  <c r="I105"/>
  <c r="K105"/>
  <c r="O105"/>
  <c r="Q105"/>
  <c r="V105"/>
  <c r="G109"/>
  <c r="M109"/>
  <c r="I109"/>
  <c r="K109"/>
  <c r="O109"/>
  <c r="Q109"/>
  <c r="V109"/>
  <c r="K113"/>
  <c r="V113"/>
  <c r="G114"/>
  <c r="I114"/>
  <c r="I113"/>
  <c r="K114"/>
  <c r="M114"/>
  <c r="O114"/>
  <c r="Q114"/>
  <c r="Q113"/>
  <c r="V114"/>
  <c r="G116"/>
  <c r="M116"/>
  <c r="I116"/>
  <c r="K116"/>
  <c r="O116"/>
  <c r="O113"/>
  <c r="Q116"/>
  <c r="V116"/>
  <c r="G120"/>
  <c r="I120"/>
  <c r="K120"/>
  <c r="M120"/>
  <c r="O120"/>
  <c r="Q120"/>
  <c r="V120"/>
  <c r="G123"/>
  <c r="K123"/>
  <c r="O123"/>
  <c r="V123"/>
  <c r="G124"/>
  <c r="I124"/>
  <c r="I123"/>
  <c r="K124"/>
  <c r="M124"/>
  <c r="M123"/>
  <c r="O124"/>
  <c r="Q124"/>
  <c r="Q123"/>
  <c r="V124"/>
  <c r="G129"/>
  <c r="I129"/>
  <c r="I128"/>
  <c r="K129"/>
  <c r="M129"/>
  <c r="O129"/>
  <c r="Q129"/>
  <c r="Q128"/>
  <c r="V129"/>
  <c r="G133"/>
  <c r="M133"/>
  <c r="I133"/>
  <c r="K133"/>
  <c r="K128"/>
  <c r="O133"/>
  <c r="Q133"/>
  <c r="V133"/>
  <c r="V128"/>
  <c r="G137"/>
  <c r="I137"/>
  <c r="K137"/>
  <c r="M137"/>
  <c r="O137"/>
  <c r="Q137"/>
  <c r="V137"/>
  <c r="G140"/>
  <c r="M140"/>
  <c r="I140"/>
  <c r="K140"/>
  <c r="O140"/>
  <c r="O128"/>
  <c r="Q140"/>
  <c r="V140"/>
  <c r="G144"/>
  <c r="I144"/>
  <c r="K144"/>
  <c r="M144"/>
  <c r="O144"/>
  <c r="Q144"/>
  <c r="V144"/>
  <c r="G148"/>
  <c r="M148"/>
  <c r="I148"/>
  <c r="K148"/>
  <c r="O148"/>
  <c r="Q148"/>
  <c r="V148"/>
  <c r="G151"/>
  <c r="I151"/>
  <c r="K151"/>
  <c r="M151"/>
  <c r="O151"/>
  <c r="Q151"/>
  <c r="V151"/>
  <c r="G154"/>
  <c r="M154"/>
  <c r="I154"/>
  <c r="K154"/>
  <c r="O154"/>
  <c r="Q154"/>
  <c r="V154"/>
  <c r="G157"/>
  <c r="I157"/>
  <c r="K157"/>
  <c r="M157"/>
  <c r="O157"/>
  <c r="Q157"/>
  <c r="V157"/>
  <c r="G160"/>
  <c r="M160"/>
  <c r="I160"/>
  <c r="K160"/>
  <c r="O160"/>
  <c r="Q160"/>
  <c r="V160"/>
  <c r="G161"/>
  <c r="I161"/>
  <c r="K161"/>
  <c r="M161"/>
  <c r="O161"/>
  <c r="Q161"/>
  <c r="V161"/>
  <c r="G162"/>
  <c r="M162"/>
  <c r="I162"/>
  <c r="K162"/>
  <c r="O162"/>
  <c r="Q162"/>
  <c r="V162"/>
  <c r="G163"/>
  <c r="I163"/>
  <c r="K163"/>
  <c r="M163"/>
  <c r="O163"/>
  <c r="Q163"/>
  <c r="V163"/>
  <c r="G165"/>
  <c r="I165"/>
  <c r="I164"/>
  <c r="K165"/>
  <c r="M165"/>
  <c r="O165"/>
  <c r="Q165"/>
  <c r="Q164"/>
  <c r="V165"/>
  <c r="G169"/>
  <c r="M169"/>
  <c r="I169"/>
  <c r="K169"/>
  <c r="O169"/>
  <c r="O164"/>
  <c r="Q169"/>
  <c r="V169"/>
  <c r="G171"/>
  <c r="I171"/>
  <c r="K171"/>
  <c r="M171"/>
  <c r="O171"/>
  <c r="Q171"/>
  <c r="V171"/>
  <c r="G173"/>
  <c r="M173"/>
  <c r="I173"/>
  <c r="K173"/>
  <c r="K164"/>
  <c r="O173"/>
  <c r="Q173"/>
  <c r="V173"/>
  <c r="V164"/>
  <c r="G175"/>
  <c r="I175"/>
  <c r="K175"/>
  <c r="M175"/>
  <c r="O175"/>
  <c r="Q175"/>
  <c r="V175"/>
  <c r="G177"/>
  <c r="M177"/>
  <c r="I177"/>
  <c r="K177"/>
  <c r="O177"/>
  <c r="Q177"/>
  <c r="V177"/>
  <c r="G178"/>
  <c r="I178"/>
  <c r="K178"/>
  <c r="M178"/>
  <c r="O178"/>
  <c r="Q178"/>
  <c r="V178"/>
  <c r="G184"/>
  <c r="M184"/>
  <c r="I184"/>
  <c r="K184"/>
  <c r="O184"/>
  <c r="Q184"/>
  <c r="V184"/>
  <c r="G186"/>
  <c r="I186"/>
  <c r="K186"/>
  <c r="M186"/>
  <c r="O186"/>
  <c r="Q186"/>
  <c r="V186"/>
  <c r="G188"/>
  <c r="M188"/>
  <c r="I188"/>
  <c r="K188"/>
  <c r="O188"/>
  <c r="Q188"/>
  <c r="V188"/>
  <c r="G189"/>
  <c r="I189"/>
  <c r="K189"/>
  <c r="M189"/>
  <c r="O189"/>
  <c r="Q189"/>
  <c r="V189"/>
  <c r="G190"/>
  <c r="M190"/>
  <c r="I190"/>
  <c r="K190"/>
  <c r="O190"/>
  <c r="Q190"/>
  <c r="V190"/>
  <c r="G193"/>
  <c r="I193"/>
  <c r="K193"/>
  <c r="M193"/>
  <c r="O193"/>
  <c r="Q193"/>
  <c r="V193"/>
  <c r="G194"/>
  <c r="M194"/>
  <c r="I194"/>
  <c r="K194"/>
  <c r="O194"/>
  <c r="Q194"/>
  <c r="V194"/>
  <c r="G195"/>
  <c r="I195"/>
  <c r="K195"/>
  <c r="M195"/>
  <c r="O195"/>
  <c r="Q195"/>
  <c r="V195"/>
  <c r="G196"/>
  <c r="M196"/>
  <c r="I196"/>
  <c r="K196"/>
  <c r="O196"/>
  <c r="Q196"/>
  <c r="V196"/>
  <c r="G199"/>
  <c r="I199"/>
  <c r="K199"/>
  <c r="M199"/>
  <c r="O199"/>
  <c r="Q199"/>
  <c r="V199"/>
  <c r="G200"/>
  <c r="M200"/>
  <c r="I200"/>
  <c r="K200"/>
  <c r="O200"/>
  <c r="Q200"/>
  <c r="V200"/>
  <c r="G201"/>
  <c r="I201"/>
  <c r="K201"/>
  <c r="M201"/>
  <c r="O201"/>
  <c r="Q201"/>
  <c r="V201"/>
  <c r="G202"/>
  <c r="M202"/>
  <c r="I202"/>
  <c r="K202"/>
  <c r="O202"/>
  <c r="Q202"/>
  <c r="V202"/>
  <c r="G203"/>
  <c r="I203"/>
  <c r="K203"/>
  <c r="M203"/>
  <c r="O203"/>
  <c r="Q203"/>
  <c r="V203"/>
  <c r="G204"/>
  <c r="M204"/>
  <c r="I204"/>
  <c r="K204"/>
  <c r="O204"/>
  <c r="Q204"/>
  <c r="V204"/>
  <c r="G205"/>
  <c r="I205"/>
  <c r="K205"/>
  <c r="M205"/>
  <c r="O205"/>
  <c r="Q205"/>
  <c r="V205"/>
  <c r="G206"/>
  <c r="M206"/>
  <c r="I206"/>
  <c r="K206"/>
  <c r="O206"/>
  <c r="Q206"/>
  <c r="V206"/>
  <c r="G211"/>
  <c r="M211"/>
  <c r="I211"/>
  <c r="K211"/>
  <c r="K210"/>
  <c r="O211"/>
  <c r="O210"/>
  <c r="Q211"/>
  <c r="V211"/>
  <c r="V210"/>
  <c r="G215"/>
  <c r="I215"/>
  <c r="I210"/>
  <c r="K215"/>
  <c r="M215"/>
  <c r="O215"/>
  <c r="Q215"/>
  <c r="Q210"/>
  <c r="V215"/>
  <c r="G219"/>
  <c r="M219"/>
  <c r="I219"/>
  <c r="K219"/>
  <c r="O219"/>
  <c r="Q219"/>
  <c r="V219"/>
  <c r="G224"/>
  <c r="M224"/>
  <c r="M223"/>
  <c r="I224"/>
  <c r="I223"/>
  <c r="K224"/>
  <c r="K223"/>
  <c r="O224"/>
  <c r="O223"/>
  <c r="Q224"/>
  <c r="Q223"/>
  <c r="V224"/>
  <c r="V223"/>
  <c r="G227"/>
  <c r="G226"/>
  <c r="I227"/>
  <c r="K227"/>
  <c r="K226"/>
  <c r="M227"/>
  <c r="O227"/>
  <c r="O226"/>
  <c r="Q227"/>
  <c r="V227"/>
  <c r="V226"/>
  <c r="G233"/>
  <c r="I233"/>
  <c r="K233"/>
  <c r="M233"/>
  <c r="O233"/>
  <c r="Q233"/>
  <c r="V233"/>
  <c r="G238"/>
  <c r="M238"/>
  <c r="I238"/>
  <c r="K238"/>
  <c r="O238"/>
  <c r="Q238"/>
  <c r="V238"/>
  <c r="G242"/>
  <c r="I242"/>
  <c r="I226"/>
  <c r="K242"/>
  <c r="M242"/>
  <c r="O242"/>
  <c r="Q242"/>
  <c r="Q226"/>
  <c r="V242"/>
  <c r="G245"/>
  <c r="I245"/>
  <c r="K245"/>
  <c r="M245"/>
  <c r="O245"/>
  <c r="Q245"/>
  <c r="V245"/>
  <c r="G248"/>
  <c r="I248"/>
  <c r="K248"/>
  <c r="M248"/>
  <c r="O248"/>
  <c r="Q248"/>
  <c r="V248"/>
  <c r="AE252"/>
  <c r="AF252"/>
  <c r="G287" i="18"/>
  <c r="BA281"/>
  <c r="BA143"/>
  <c r="BA124"/>
  <c r="BA116"/>
  <c r="BA78"/>
  <c r="BA66"/>
  <c r="BA60"/>
  <c r="BA56"/>
  <c r="BA50"/>
  <c r="BA46"/>
  <c r="BA42"/>
  <c r="BA40"/>
  <c r="BA38"/>
  <c r="BA36"/>
  <c r="BA34"/>
  <c r="BA26"/>
  <c r="G9"/>
  <c r="M9"/>
  <c r="I9"/>
  <c r="I8"/>
  <c r="K9"/>
  <c r="K8"/>
  <c r="O9"/>
  <c r="Q9"/>
  <c r="Q8"/>
  <c r="V9"/>
  <c r="V8"/>
  <c r="G12"/>
  <c r="I12"/>
  <c r="K12"/>
  <c r="M12"/>
  <c r="O12"/>
  <c r="Q12"/>
  <c r="V12"/>
  <c r="G16"/>
  <c r="I16"/>
  <c r="K16"/>
  <c r="M16"/>
  <c r="O16"/>
  <c r="Q16"/>
  <c r="V16"/>
  <c r="G19"/>
  <c r="G8"/>
  <c r="I19"/>
  <c r="K19"/>
  <c r="O19"/>
  <c r="O8"/>
  <c r="Q19"/>
  <c r="V19"/>
  <c r="G22"/>
  <c r="M22"/>
  <c r="I22"/>
  <c r="K22"/>
  <c r="O22"/>
  <c r="Q22"/>
  <c r="V22"/>
  <c r="G25"/>
  <c r="I25"/>
  <c r="K25"/>
  <c r="M25"/>
  <c r="O25"/>
  <c r="Q25"/>
  <c r="V25"/>
  <c r="G29"/>
  <c r="I29"/>
  <c r="K29"/>
  <c r="M29"/>
  <c r="O29"/>
  <c r="Q29"/>
  <c r="V29"/>
  <c r="G30"/>
  <c r="M30"/>
  <c r="I30"/>
  <c r="K30"/>
  <c r="O30"/>
  <c r="Q30"/>
  <c r="V30"/>
  <c r="G31"/>
  <c r="I31"/>
  <c r="K31"/>
  <c r="M31"/>
  <c r="O31"/>
  <c r="Q31"/>
  <c r="V31"/>
  <c r="G32"/>
  <c r="I32"/>
  <c r="K32"/>
  <c r="M32"/>
  <c r="O32"/>
  <c r="Q32"/>
  <c r="V32"/>
  <c r="G33"/>
  <c r="I33"/>
  <c r="K33"/>
  <c r="M33"/>
  <c r="O33"/>
  <c r="Q33"/>
  <c r="V33"/>
  <c r="G35"/>
  <c r="M35"/>
  <c r="I35"/>
  <c r="K35"/>
  <c r="O35"/>
  <c r="Q35"/>
  <c r="V35"/>
  <c r="G37"/>
  <c r="I37"/>
  <c r="K37"/>
  <c r="M37"/>
  <c r="O37"/>
  <c r="Q37"/>
  <c r="V37"/>
  <c r="G39"/>
  <c r="I39"/>
  <c r="K39"/>
  <c r="M39"/>
  <c r="O39"/>
  <c r="Q39"/>
  <c r="V39"/>
  <c r="G41"/>
  <c r="I41"/>
  <c r="K41"/>
  <c r="M41"/>
  <c r="O41"/>
  <c r="Q41"/>
  <c r="V41"/>
  <c r="G45"/>
  <c r="M45"/>
  <c r="I45"/>
  <c r="K45"/>
  <c r="O45"/>
  <c r="Q45"/>
  <c r="V45"/>
  <c r="G49"/>
  <c r="I49"/>
  <c r="K49"/>
  <c r="M49"/>
  <c r="O49"/>
  <c r="Q49"/>
  <c r="V49"/>
  <c r="G55"/>
  <c r="I55"/>
  <c r="K55"/>
  <c r="M55"/>
  <c r="O55"/>
  <c r="Q55"/>
  <c r="V55"/>
  <c r="G59"/>
  <c r="I59"/>
  <c r="K59"/>
  <c r="M59"/>
  <c r="O59"/>
  <c r="Q59"/>
  <c r="V59"/>
  <c r="G65"/>
  <c r="M65"/>
  <c r="I65"/>
  <c r="K65"/>
  <c r="O65"/>
  <c r="Q65"/>
  <c r="V65"/>
  <c r="G69"/>
  <c r="I69"/>
  <c r="K69"/>
  <c r="M69"/>
  <c r="O69"/>
  <c r="Q69"/>
  <c r="V69"/>
  <c r="G73"/>
  <c r="I73"/>
  <c r="K73"/>
  <c r="M73"/>
  <c r="O73"/>
  <c r="Q73"/>
  <c r="V73"/>
  <c r="G77"/>
  <c r="I77"/>
  <c r="K77"/>
  <c r="M77"/>
  <c r="O77"/>
  <c r="Q77"/>
  <c r="V77"/>
  <c r="G82"/>
  <c r="M82"/>
  <c r="I82"/>
  <c r="K82"/>
  <c r="O82"/>
  <c r="Q82"/>
  <c r="V82"/>
  <c r="G88"/>
  <c r="I88"/>
  <c r="K88"/>
  <c r="M88"/>
  <c r="O88"/>
  <c r="Q88"/>
  <c r="V88"/>
  <c r="G93"/>
  <c r="I93"/>
  <c r="K93"/>
  <c r="M93"/>
  <c r="O93"/>
  <c r="Q93"/>
  <c r="V93"/>
  <c r="G98"/>
  <c r="I98"/>
  <c r="K98"/>
  <c r="M98"/>
  <c r="O98"/>
  <c r="Q98"/>
  <c r="V98"/>
  <c r="G101"/>
  <c r="M101"/>
  <c r="I101"/>
  <c r="K101"/>
  <c r="O101"/>
  <c r="Q101"/>
  <c r="V101"/>
  <c r="G107"/>
  <c r="I107"/>
  <c r="K107"/>
  <c r="M107"/>
  <c r="O107"/>
  <c r="Q107"/>
  <c r="V107"/>
  <c r="G115"/>
  <c r="I115"/>
  <c r="K115"/>
  <c r="M115"/>
  <c r="O115"/>
  <c r="Q115"/>
  <c r="V115"/>
  <c r="G119"/>
  <c r="I119"/>
  <c r="K119"/>
  <c r="M119"/>
  <c r="O119"/>
  <c r="Q119"/>
  <c r="V119"/>
  <c r="G123"/>
  <c r="M123"/>
  <c r="I123"/>
  <c r="K123"/>
  <c r="O123"/>
  <c r="Q123"/>
  <c r="V123"/>
  <c r="G127"/>
  <c r="I127"/>
  <c r="K127"/>
  <c r="M127"/>
  <c r="O127"/>
  <c r="Q127"/>
  <c r="V127"/>
  <c r="G130"/>
  <c r="I130"/>
  <c r="K130"/>
  <c r="M130"/>
  <c r="O130"/>
  <c r="Q130"/>
  <c r="V130"/>
  <c r="G133"/>
  <c r="I133"/>
  <c r="K133"/>
  <c r="M133"/>
  <c r="O133"/>
  <c r="Q133"/>
  <c r="V133"/>
  <c r="G137"/>
  <c r="M137"/>
  <c r="I137"/>
  <c r="K137"/>
  <c r="O137"/>
  <c r="Q137"/>
  <c r="V137"/>
  <c r="I141"/>
  <c r="Q141"/>
  <c r="G142"/>
  <c r="I142"/>
  <c r="K142"/>
  <c r="K141"/>
  <c r="M142"/>
  <c r="O142"/>
  <c r="Q142"/>
  <c r="V142"/>
  <c r="V141"/>
  <c r="G144"/>
  <c r="I144"/>
  <c r="K144"/>
  <c r="M144"/>
  <c r="O144"/>
  <c r="Q144"/>
  <c r="V144"/>
  <c r="G148"/>
  <c r="G141"/>
  <c r="I148"/>
  <c r="K148"/>
  <c r="O148"/>
  <c r="O141"/>
  <c r="Q148"/>
  <c r="V148"/>
  <c r="G151"/>
  <c r="I151"/>
  <c r="O151"/>
  <c r="Q151"/>
  <c r="G152"/>
  <c r="I152"/>
  <c r="K152"/>
  <c r="K151"/>
  <c r="M152"/>
  <c r="M151"/>
  <c r="O152"/>
  <c r="Q152"/>
  <c r="V152"/>
  <c r="V151"/>
  <c r="G157"/>
  <c r="G156"/>
  <c r="I157"/>
  <c r="I156"/>
  <c r="K157"/>
  <c r="O157"/>
  <c r="O156"/>
  <c r="Q157"/>
  <c r="Q156"/>
  <c r="V157"/>
  <c r="G161"/>
  <c r="M161"/>
  <c r="I161"/>
  <c r="K161"/>
  <c r="O161"/>
  <c r="Q161"/>
  <c r="V161"/>
  <c r="G165"/>
  <c r="I165"/>
  <c r="K165"/>
  <c r="K156"/>
  <c r="M165"/>
  <c r="O165"/>
  <c r="Q165"/>
  <c r="V165"/>
  <c r="V156"/>
  <c r="G168"/>
  <c r="I168"/>
  <c r="K168"/>
  <c r="M168"/>
  <c r="O168"/>
  <c r="Q168"/>
  <c r="V168"/>
  <c r="G172"/>
  <c r="M172"/>
  <c r="I172"/>
  <c r="K172"/>
  <c r="O172"/>
  <c r="Q172"/>
  <c r="V172"/>
  <c r="G176"/>
  <c r="M176"/>
  <c r="I176"/>
  <c r="K176"/>
  <c r="O176"/>
  <c r="Q176"/>
  <c r="V176"/>
  <c r="G179"/>
  <c r="I179"/>
  <c r="K179"/>
  <c r="M179"/>
  <c r="O179"/>
  <c r="Q179"/>
  <c r="V179"/>
  <c r="G182"/>
  <c r="I182"/>
  <c r="K182"/>
  <c r="M182"/>
  <c r="O182"/>
  <c r="Q182"/>
  <c r="V182"/>
  <c r="G185"/>
  <c r="M185"/>
  <c r="I185"/>
  <c r="K185"/>
  <c r="O185"/>
  <c r="Q185"/>
  <c r="V185"/>
  <c r="G188"/>
  <c r="M188"/>
  <c r="I188"/>
  <c r="K188"/>
  <c r="O188"/>
  <c r="Q188"/>
  <c r="V188"/>
  <c r="G189"/>
  <c r="I189"/>
  <c r="K189"/>
  <c r="M189"/>
  <c r="O189"/>
  <c r="Q189"/>
  <c r="V189"/>
  <c r="G190"/>
  <c r="I190"/>
  <c r="K190"/>
  <c r="M190"/>
  <c r="O190"/>
  <c r="Q190"/>
  <c r="V190"/>
  <c r="G191"/>
  <c r="M191"/>
  <c r="I191"/>
  <c r="K191"/>
  <c r="O191"/>
  <c r="Q191"/>
  <c r="V191"/>
  <c r="G193"/>
  <c r="I193"/>
  <c r="K193"/>
  <c r="K192"/>
  <c r="M193"/>
  <c r="O193"/>
  <c r="Q193"/>
  <c r="V193"/>
  <c r="V192"/>
  <c r="G195"/>
  <c r="I195"/>
  <c r="K195"/>
  <c r="M195"/>
  <c r="O195"/>
  <c r="Q195"/>
  <c r="V195"/>
  <c r="G197"/>
  <c r="G192"/>
  <c r="I197"/>
  <c r="K197"/>
  <c r="O197"/>
  <c r="O192"/>
  <c r="Q197"/>
  <c r="V197"/>
  <c r="G199"/>
  <c r="M199"/>
  <c r="I199"/>
  <c r="I192"/>
  <c r="K199"/>
  <c r="O199"/>
  <c r="Q199"/>
  <c r="Q192"/>
  <c r="V199"/>
  <c r="G201"/>
  <c r="I201"/>
  <c r="K201"/>
  <c r="M201"/>
  <c r="O201"/>
  <c r="Q201"/>
  <c r="V201"/>
  <c r="G203"/>
  <c r="I203"/>
  <c r="K203"/>
  <c r="M203"/>
  <c r="O203"/>
  <c r="Q203"/>
  <c r="V203"/>
  <c r="G204"/>
  <c r="M204"/>
  <c r="I204"/>
  <c r="K204"/>
  <c r="O204"/>
  <c r="Q204"/>
  <c r="V204"/>
  <c r="G211"/>
  <c r="M211"/>
  <c r="I211"/>
  <c r="K211"/>
  <c r="O211"/>
  <c r="Q211"/>
  <c r="V211"/>
  <c r="G215"/>
  <c r="I215"/>
  <c r="K215"/>
  <c r="M215"/>
  <c r="O215"/>
  <c r="Q215"/>
  <c r="V215"/>
  <c r="G217"/>
  <c r="I217"/>
  <c r="K217"/>
  <c r="M217"/>
  <c r="O217"/>
  <c r="Q217"/>
  <c r="V217"/>
  <c r="G219"/>
  <c r="M219"/>
  <c r="I219"/>
  <c r="K219"/>
  <c r="O219"/>
  <c r="Q219"/>
  <c r="V219"/>
  <c r="G220"/>
  <c r="M220"/>
  <c r="I220"/>
  <c r="K220"/>
  <c r="O220"/>
  <c r="Q220"/>
  <c r="V220"/>
  <c r="G221"/>
  <c r="I221"/>
  <c r="K221"/>
  <c r="M221"/>
  <c r="O221"/>
  <c r="Q221"/>
  <c r="V221"/>
  <c r="G224"/>
  <c r="I224"/>
  <c r="K224"/>
  <c r="M224"/>
  <c r="O224"/>
  <c r="Q224"/>
  <c r="V224"/>
  <c r="G225"/>
  <c r="M225"/>
  <c r="I225"/>
  <c r="K225"/>
  <c r="O225"/>
  <c r="Q225"/>
  <c r="V225"/>
  <c r="G226"/>
  <c r="M226"/>
  <c r="I226"/>
  <c r="K226"/>
  <c r="O226"/>
  <c r="Q226"/>
  <c r="V226"/>
  <c r="G227"/>
  <c r="I227"/>
  <c r="K227"/>
  <c r="M227"/>
  <c r="O227"/>
  <c r="Q227"/>
  <c r="V227"/>
  <c r="G230"/>
  <c r="I230"/>
  <c r="K230"/>
  <c r="M230"/>
  <c r="O230"/>
  <c r="Q230"/>
  <c r="V230"/>
  <c r="G231"/>
  <c r="M231"/>
  <c r="I231"/>
  <c r="K231"/>
  <c r="O231"/>
  <c r="Q231"/>
  <c r="V231"/>
  <c r="G232"/>
  <c r="M232"/>
  <c r="I232"/>
  <c r="K232"/>
  <c r="O232"/>
  <c r="Q232"/>
  <c r="V232"/>
  <c r="G233"/>
  <c r="I233"/>
  <c r="K233"/>
  <c r="M233"/>
  <c r="O233"/>
  <c r="Q233"/>
  <c r="V233"/>
  <c r="G234"/>
  <c r="I234"/>
  <c r="K234"/>
  <c r="M234"/>
  <c r="O234"/>
  <c r="Q234"/>
  <c r="V234"/>
  <c r="G235"/>
  <c r="M235"/>
  <c r="I235"/>
  <c r="K235"/>
  <c r="O235"/>
  <c r="Q235"/>
  <c r="V235"/>
  <c r="G236"/>
  <c r="M236"/>
  <c r="I236"/>
  <c r="K236"/>
  <c r="O236"/>
  <c r="Q236"/>
  <c r="V236"/>
  <c r="G237"/>
  <c r="I237"/>
  <c r="K237"/>
  <c r="M237"/>
  <c r="O237"/>
  <c r="Q237"/>
  <c r="V237"/>
  <c r="G238"/>
  <c r="I238"/>
  <c r="K238"/>
  <c r="M238"/>
  <c r="O238"/>
  <c r="Q238"/>
  <c r="V238"/>
  <c r="G239"/>
  <c r="M239"/>
  <c r="I239"/>
  <c r="K239"/>
  <c r="O239"/>
  <c r="Q239"/>
  <c r="V239"/>
  <c r="I245"/>
  <c r="Q245"/>
  <c r="G246"/>
  <c r="I246"/>
  <c r="K246"/>
  <c r="K245"/>
  <c r="M246"/>
  <c r="O246"/>
  <c r="Q246"/>
  <c r="V246"/>
  <c r="V245"/>
  <c r="G250"/>
  <c r="I250"/>
  <c r="K250"/>
  <c r="M250"/>
  <c r="O250"/>
  <c r="Q250"/>
  <c r="V250"/>
  <c r="G254"/>
  <c r="G245"/>
  <c r="I254"/>
  <c r="K254"/>
  <c r="O254"/>
  <c r="O245"/>
  <c r="Q254"/>
  <c r="V254"/>
  <c r="G258"/>
  <c r="I258"/>
  <c r="O258"/>
  <c r="Q258"/>
  <c r="G259"/>
  <c r="I259"/>
  <c r="K259"/>
  <c r="K258"/>
  <c r="M259"/>
  <c r="M258"/>
  <c r="O259"/>
  <c r="Q259"/>
  <c r="V259"/>
  <c r="V258"/>
  <c r="G262"/>
  <c r="G261"/>
  <c r="I262"/>
  <c r="I261"/>
  <c r="K262"/>
  <c r="M262"/>
  <c r="O262"/>
  <c r="O261"/>
  <c r="Q262"/>
  <c r="Q261"/>
  <c r="V262"/>
  <c r="G268"/>
  <c r="M268"/>
  <c r="I268"/>
  <c r="K268"/>
  <c r="O268"/>
  <c r="Q268"/>
  <c r="V268"/>
  <c r="G273"/>
  <c r="I273"/>
  <c r="K273"/>
  <c r="K261"/>
  <c r="M273"/>
  <c r="O273"/>
  <c r="Q273"/>
  <c r="V273"/>
  <c r="V261"/>
  <c r="G277"/>
  <c r="I277"/>
  <c r="K277"/>
  <c r="M277"/>
  <c r="O277"/>
  <c r="Q277"/>
  <c r="V277"/>
  <c r="G280"/>
  <c r="I280"/>
  <c r="K280"/>
  <c r="M280"/>
  <c r="O280"/>
  <c r="Q280"/>
  <c r="V280"/>
  <c r="G283"/>
  <c r="M283"/>
  <c r="I283"/>
  <c r="K283"/>
  <c r="O283"/>
  <c r="Q283"/>
  <c r="V283"/>
  <c r="AE287"/>
  <c r="AF287"/>
  <c r="G194" i="17"/>
  <c r="BA190"/>
  <c r="BA174"/>
  <c r="BA99"/>
  <c r="BA84"/>
  <c r="BA56"/>
  <c r="BA44"/>
  <c r="BA39"/>
  <c r="BA35"/>
  <c r="BA30"/>
  <c r="BA26"/>
  <c r="BA24"/>
  <c r="BA22"/>
  <c r="BA20"/>
  <c r="BA18"/>
  <c r="G9"/>
  <c r="I9"/>
  <c r="I8"/>
  <c r="K9"/>
  <c r="M9"/>
  <c r="O9"/>
  <c r="Q9"/>
  <c r="Q8"/>
  <c r="V9"/>
  <c r="G14"/>
  <c r="M14"/>
  <c r="I14"/>
  <c r="K14"/>
  <c r="K8"/>
  <c r="O14"/>
  <c r="Q14"/>
  <c r="V14"/>
  <c r="V8"/>
  <c r="G17"/>
  <c r="I17"/>
  <c r="K17"/>
  <c r="M17"/>
  <c r="O17"/>
  <c r="Q17"/>
  <c r="V17"/>
  <c r="G19"/>
  <c r="M19"/>
  <c r="I19"/>
  <c r="K19"/>
  <c r="O19"/>
  <c r="O8"/>
  <c r="Q19"/>
  <c r="V19"/>
  <c r="G21"/>
  <c r="I21"/>
  <c r="K21"/>
  <c r="M21"/>
  <c r="O21"/>
  <c r="Q21"/>
  <c r="V21"/>
  <c r="G23"/>
  <c r="M23"/>
  <c r="I23"/>
  <c r="K23"/>
  <c r="O23"/>
  <c r="Q23"/>
  <c r="V23"/>
  <c r="G25"/>
  <c r="I25"/>
  <c r="K25"/>
  <c r="M25"/>
  <c r="O25"/>
  <c r="Q25"/>
  <c r="V25"/>
  <c r="G29"/>
  <c r="M29"/>
  <c r="I29"/>
  <c r="K29"/>
  <c r="O29"/>
  <c r="Q29"/>
  <c r="V29"/>
  <c r="G34"/>
  <c r="I34"/>
  <c r="K34"/>
  <c r="M34"/>
  <c r="O34"/>
  <c r="Q34"/>
  <c r="V34"/>
  <c r="G38"/>
  <c r="M38"/>
  <c r="I38"/>
  <c r="K38"/>
  <c r="O38"/>
  <c r="Q38"/>
  <c r="V38"/>
  <c r="G43"/>
  <c r="I43"/>
  <c r="K43"/>
  <c r="M43"/>
  <c r="O43"/>
  <c r="Q43"/>
  <c r="V43"/>
  <c r="G47"/>
  <c r="M47"/>
  <c r="I47"/>
  <c r="K47"/>
  <c r="O47"/>
  <c r="Q47"/>
  <c r="V47"/>
  <c r="G51"/>
  <c r="I51"/>
  <c r="K51"/>
  <c r="M51"/>
  <c r="O51"/>
  <c r="Q51"/>
  <c r="V51"/>
  <c r="G55"/>
  <c r="M55"/>
  <c r="I55"/>
  <c r="K55"/>
  <c r="O55"/>
  <c r="Q55"/>
  <c r="V55"/>
  <c r="G60"/>
  <c r="I60"/>
  <c r="K60"/>
  <c r="M60"/>
  <c r="O60"/>
  <c r="Q60"/>
  <c r="V60"/>
  <c r="G65"/>
  <c r="M65"/>
  <c r="I65"/>
  <c r="K65"/>
  <c r="O65"/>
  <c r="Q65"/>
  <c r="V65"/>
  <c r="G70"/>
  <c r="I70"/>
  <c r="K70"/>
  <c r="M70"/>
  <c r="O70"/>
  <c r="Q70"/>
  <c r="V70"/>
  <c r="G75"/>
  <c r="M75"/>
  <c r="I75"/>
  <c r="K75"/>
  <c r="O75"/>
  <c r="Q75"/>
  <c r="V75"/>
  <c r="G83"/>
  <c r="I83"/>
  <c r="K83"/>
  <c r="M83"/>
  <c r="O83"/>
  <c r="Q83"/>
  <c r="V83"/>
  <c r="G87"/>
  <c r="M87"/>
  <c r="I87"/>
  <c r="K87"/>
  <c r="O87"/>
  <c r="Q87"/>
  <c r="V87"/>
  <c r="G90"/>
  <c r="I90"/>
  <c r="K90"/>
  <c r="M90"/>
  <c r="O90"/>
  <c r="Q90"/>
  <c r="V90"/>
  <c r="G94"/>
  <c r="M94"/>
  <c r="I94"/>
  <c r="K94"/>
  <c r="O94"/>
  <c r="Q94"/>
  <c r="V94"/>
  <c r="G98"/>
  <c r="M98"/>
  <c r="M97"/>
  <c r="I98"/>
  <c r="I97"/>
  <c r="K98"/>
  <c r="K97"/>
  <c r="O98"/>
  <c r="O97"/>
  <c r="Q98"/>
  <c r="Q97"/>
  <c r="V98"/>
  <c r="V97"/>
  <c r="G100"/>
  <c r="I100"/>
  <c r="K100"/>
  <c r="M100"/>
  <c r="O100"/>
  <c r="Q100"/>
  <c r="V100"/>
  <c r="G104"/>
  <c r="I104"/>
  <c r="K104"/>
  <c r="M104"/>
  <c r="O104"/>
  <c r="Q104"/>
  <c r="V104"/>
  <c r="G108"/>
  <c r="M108"/>
  <c r="M107"/>
  <c r="I108"/>
  <c r="I107"/>
  <c r="K108"/>
  <c r="K107"/>
  <c r="O108"/>
  <c r="O107"/>
  <c r="Q108"/>
  <c r="Q107"/>
  <c r="V108"/>
  <c r="V107"/>
  <c r="I112"/>
  <c r="Q112"/>
  <c r="G113"/>
  <c r="I113"/>
  <c r="K113"/>
  <c r="K112"/>
  <c r="M113"/>
  <c r="M112"/>
  <c r="O113"/>
  <c r="Q113"/>
  <c r="V113"/>
  <c r="V112"/>
  <c r="G116"/>
  <c r="G112"/>
  <c r="I116"/>
  <c r="K116"/>
  <c r="M116"/>
  <c r="O116"/>
  <c r="O112"/>
  <c r="Q116"/>
  <c r="V116"/>
  <c r="G121"/>
  <c r="M121"/>
  <c r="I121"/>
  <c r="I120"/>
  <c r="K121"/>
  <c r="K120"/>
  <c r="O121"/>
  <c r="Q121"/>
  <c r="Q120"/>
  <c r="V121"/>
  <c r="V120"/>
  <c r="G123"/>
  <c r="I123"/>
  <c r="K123"/>
  <c r="M123"/>
  <c r="O123"/>
  <c r="Q123"/>
  <c r="V123"/>
  <c r="G125"/>
  <c r="I125"/>
  <c r="K125"/>
  <c r="M125"/>
  <c r="O125"/>
  <c r="Q125"/>
  <c r="V125"/>
  <c r="G127"/>
  <c r="M127"/>
  <c r="I127"/>
  <c r="K127"/>
  <c r="O127"/>
  <c r="O120"/>
  <c r="Q127"/>
  <c r="V127"/>
  <c r="G129"/>
  <c r="M129"/>
  <c r="I129"/>
  <c r="K129"/>
  <c r="O129"/>
  <c r="Q129"/>
  <c r="V129"/>
  <c r="G131"/>
  <c r="I131"/>
  <c r="K131"/>
  <c r="M131"/>
  <c r="O131"/>
  <c r="Q131"/>
  <c r="V131"/>
  <c r="G132"/>
  <c r="I132"/>
  <c r="K132"/>
  <c r="M132"/>
  <c r="O132"/>
  <c r="Q132"/>
  <c r="V132"/>
  <c r="G139"/>
  <c r="M139"/>
  <c r="I139"/>
  <c r="K139"/>
  <c r="O139"/>
  <c r="Q139"/>
  <c r="V139"/>
  <c r="G143"/>
  <c r="M143"/>
  <c r="I143"/>
  <c r="K143"/>
  <c r="O143"/>
  <c r="Q143"/>
  <c r="V143"/>
  <c r="G145"/>
  <c r="I145"/>
  <c r="K145"/>
  <c r="M145"/>
  <c r="O145"/>
  <c r="Q145"/>
  <c r="V145"/>
  <c r="G147"/>
  <c r="I147"/>
  <c r="K147"/>
  <c r="M147"/>
  <c r="O147"/>
  <c r="Q147"/>
  <c r="V147"/>
  <c r="G148"/>
  <c r="M148"/>
  <c r="I148"/>
  <c r="K148"/>
  <c r="O148"/>
  <c r="Q148"/>
  <c r="V148"/>
  <c r="G149"/>
  <c r="M149"/>
  <c r="I149"/>
  <c r="K149"/>
  <c r="O149"/>
  <c r="Q149"/>
  <c r="V149"/>
  <c r="G152"/>
  <c r="I152"/>
  <c r="K152"/>
  <c r="M152"/>
  <c r="O152"/>
  <c r="Q152"/>
  <c r="V152"/>
  <c r="G153"/>
  <c r="I153"/>
  <c r="K153"/>
  <c r="M153"/>
  <c r="O153"/>
  <c r="Q153"/>
  <c r="V153"/>
  <c r="G154"/>
  <c r="M154"/>
  <c r="I154"/>
  <c r="K154"/>
  <c r="O154"/>
  <c r="Q154"/>
  <c r="V154"/>
  <c r="G155"/>
  <c r="M155"/>
  <c r="I155"/>
  <c r="K155"/>
  <c r="O155"/>
  <c r="Q155"/>
  <c r="V155"/>
  <c r="G158"/>
  <c r="I158"/>
  <c r="K158"/>
  <c r="M158"/>
  <c r="O158"/>
  <c r="Q158"/>
  <c r="V158"/>
  <c r="G159"/>
  <c r="I159"/>
  <c r="K159"/>
  <c r="M159"/>
  <c r="O159"/>
  <c r="Q159"/>
  <c r="V159"/>
  <c r="G160"/>
  <c r="M160"/>
  <c r="I160"/>
  <c r="K160"/>
  <c r="O160"/>
  <c r="Q160"/>
  <c r="V160"/>
  <c r="G161"/>
  <c r="M161"/>
  <c r="I161"/>
  <c r="K161"/>
  <c r="O161"/>
  <c r="Q161"/>
  <c r="V161"/>
  <c r="G162"/>
  <c r="I162"/>
  <c r="K162"/>
  <c r="M162"/>
  <c r="O162"/>
  <c r="Q162"/>
  <c r="V162"/>
  <c r="G163"/>
  <c r="I163"/>
  <c r="K163"/>
  <c r="M163"/>
  <c r="O163"/>
  <c r="Q163"/>
  <c r="V163"/>
  <c r="G164"/>
  <c r="M164"/>
  <c r="I164"/>
  <c r="K164"/>
  <c r="O164"/>
  <c r="Q164"/>
  <c r="V164"/>
  <c r="G165"/>
  <c r="M165"/>
  <c r="I165"/>
  <c r="K165"/>
  <c r="O165"/>
  <c r="Q165"/>
  <c r="V165"/>
  <c r="G166"/>
  <c r="I166"/>
  <c r="K166"/>
  <c r="M166"/>
  <c r="O166"/>
  <c r="Q166"/>
  <c r="V166"/>
  <c r="G167"/>
  <c r="I167"/>
  <c r="K167"/>
  <c r="M167"/>
  <c r="O167"/>
  <c r="Q167"/>
  <c r="V167"/>
  <c r="G172"/>
  <c r="O172"/>
  <c r="G173"/>
  <c r="M173"/>
  <c r="M172"/>
  <c r="I173"/>
  <c r="I172"/>
  <c r="K173"/>
  <c r="K172"/>
  <c r="O173"/>
  <c r="Q173"/>
  <c r="Q172"/>
  <c r="V173"/>
  <c r="V172"/>
  <c r="G177"/>
  <c r="K177"/>
  <c r="O177"/>
  <c r="V177"/>
  <c r="G178"/>
  <c r="I178"/>
  <c r="I177"/>
  <c r="K178"/>
  <c r="M178"/>
  <c r="M177"/>
  <c r="O178"/>
  <c r="Q178"/>
  <c r="Q177"/>
  <c r="V178"/>
  <c r="G181"/>
  <c r="I181"/>
  <c r="I180"/>
  <c r="K181"/>
  <c r="M181"/>
  <c r="O181"/>
  <c r="Q181"/>
  <c r="Q180"/>
  <c r="V181"/>
  <c r="G185"/>
  <c r="M185"/>
  <c r="I185"/>
  <c r="K185"/>
  <c r="K180"/>
  <c r="O185"/>
  <c r="Q185"/>
  <c r="V185"/>
  <c r="V180"/>
  <c r="G187"/>
  <c r="I187"/>
  <c r="K187"/>
  <c r="M187"/>
  <c r="O187"/>
  <c r="Q187"/>
  <c r="V187"/>
  <c r="G189"/>
  <c r="M189"/>
  <c r="I189"/>
  <c r="K189"/>
  <c r="O189"/>
  <c r="O180"/>
  <c r="Q189"/>
  <c r="V189"/>
  <c r="G191"/>
  <c r="I191"/>
  <c r="K191"/>
  <c r="M191"/>
  <c r="O191"/>
  <c r="Q191"/>
  <c r="V191"/>
  <c r="AE194"/>
  <c r="G342" i="16"/>
  <c r="BA336"/>
  <c r="BA309"/>
  <c r="BA171"/>
  <c r="BA150"/>
  <c r="BA141"/>
  <c r="BA101"/>
  <c r="BA85"/>
  <c r="BA76"/>
  <c r="BA72"/>
  <c r="BA63"/>
  <c r="BA59"/>
  <c r="BA54"/>
  <c r="BA52"/>
  <c r="BA50"/>
  <c r="BA48"/>
  <c r="BA46"/>
  <c r="BA37"/>
  <c r="G9"/>
  <c r="G8"/>
  <c r="I9"/>
  <c r="K9"/>
  <c r="K8"/>
  <c r="O9"/>
  <c r="O8"/>
  <c r="Q9"/>
  <c r="V9"/>
  <c r="V8"/>
  <c r="G14"/>
  <c r="I14"/>
  <c r="I8"/>
  <c r="K14"/>
  <c r="M14"/>
  <c r="O14"/>
  <c r="Q14"/>
  <c r="Q8"/>
  <c r="V14"/>
  <c r="G19"/>
  <c r="M19"/>
  <c r="I19"/>
  <c r="K19"/>
  <c r="O19"/>
  <c r="Q19"/>
  <c r="V19"/>
  <c r="G24"/>
  <c r="I24"/>
  <c r="K24"/>
  <c r="M24"/>
  <c r="O24"/>
  <c r="Q24"/>
  <c r="V24"/>
  <c r="G28"/>
  <c r="M28"/>
  <c r="I28"/>
  <c r="K28"/>
  <c r="O28"/>
  <c r="Q28"/>
  <c r="V28"/>
  <c r="G32"/>
  <c r="I32"/>
  <c r="K32"/>
  <c r="M32"/>
  <c r="O32"/>
  <c r="Q32"/>
  <c r="V32"/>
  <c r="G36"/>
  <c r="M36"/>
  <c r="I36"/>
  <c r="K36"/>
  <c r="O36"/>
  <c r="Q36"/>
  <c r="V36"/>
  <c r="G41"/>
  <c r="I41"/>
  <c r="K41"/>
  <c r="M41"/>
  <c r="O41"/>
  <c r="Q41"/>
  <c r="V41"/>
  <c r="G42"/>
  <c r="M42"/>
  <c r="I42"/>
  <c r="K42"/>
  <c r="O42"/>
  <c r="Q42"/>
  <c r="V42"/>
  <c r="G43"/>
  <c r="I43"/>
  <c r="K43"/>
  <c r="M43"/>
  <c r="O43"/>
  <c r="Q43"/>
  <c r="V43"/>
  <c r="G44"/>
  <c r="M44"/>
  <c r="I44"/>
  <c r="K44"/>
  <c r="O44"/>
  <c r="Q44"/>
  <c r="V44"/>
  <c r="G45"/>
  <c r="I45"/>
  <c r="K45"/>
  <c r="M45"/>
  <c r="O45"/>
  <c r="Q45"/>
  <c r="V45"/>
  <c r="G47"/>
  <c r="M47"/>
  <c r="I47"/>
  <c r="K47"/>
  <c r="O47"/>
  <c r="Q47"/>
  <c r="V47"/>
  <c r="G49"/>
  <c r="I49"/>
  <c r="K49"/>
  <c r="M49"/>
  <c r="O49"/>
  <c r="Q49"/>
  <c r="V49"/>
  <c r="G51"/>
  <c r="M51"/>
  <c r="I51"/>
  <c r="K51"/>
  <c r="O51"/>
  <c r="Q51"/>
  <c r="V51"/>
  <c r="G53"/>
  <c r="I53"/>
  <c r="K53"/>
  <c r="M53"/>
  <c r="O53"/>
  <c r="Q53"/>
  <c r="V53"/>
  <c r="G58"/>
  <c r="M58"/>
  <c r="I58"/>
  <c r="K58"/>
  <c r="O58"/>
  <c r="Q58"/>
  <c r="V58"/>
  <c r="G62"/>
  <c r="I62"/>
  <c r="K62"/>
  <c r="M62"/>
  <c r="O62"/>
  <c r="Q62"/>
  <c r="V62"/>
  <c r="G71"/>
  <c r="M71"/>
  <c r="I71"/>
  <c r="K71"/>
  <c r="O71"/>
  <c r="Q71"/>
  <c r="V71"/>
  <c r="G75"/>
  <c r="I75"/>
  <c r="K75"/>
  <c r="M75"/>
  <c r="O75"/>
  <c r="Q75"/>
  <c r="V75"/>
  <c r="G84"/>
  <c r="M84"/>
  <c r="I84"/>
  <c r="K84"/>
  <c r="O84"/>
  <c r="Q84"/>
  <c r="V84"/>
  <c r="G88"/>
  <c r="I88"/>
  <c r="K88"/>
  <c r="M88"/>
  <c r="O88"/>
  <c r="Q88"/>
  <c r="V88"/>
  <c r="G96"/>
  <c r="M96"/>
  <c r="I96"/>
  <c r="K96"/>
  <c r="O96"/>
  <c r="Q96"/>
  <c r="V96"/>
  <c r="G100"/>
  <c r="I100"/>
  <c r="K100"/>
  <c r="M100"/>
  <c r="O100"/>
  <c r="Q100"/>
  <c r="V100"/>
  <c r="G105"/>
  <c r="M105"/>
  <c r="I105"/>
  <c r="K105"/>
  <c r="O105"/>
  <c r="Q105"/>
  <c r="V105"/>
  <c r="G112"/>
  <c r="I112"/>
  <c r="K112"/>
  <c r="M112"/>
  <c r="O112"/>
  <c r="Q112"/>
  <c r="V112"/>
  <c r="G117"/>
  <c r="M117"/>
  <c r="I117"/>
  <c r="K117"/>
  <c r="O117"/>
  <c r="Q117"/>
  <c r="V117"/>
  <c r="G122"/>
  <c r="I122"/>
  <c r="K122"/>
  <c r="M122"/>
  <c r="O122"/>
  <c r="Q122"/>
  <c r="V122"/>
  <c r="G125"/>
  <c r="M125"/>
  <c r="I125"/>
  <c r="K125"/>
  <c r="O125"/>
  <c r="Q125"/>
  <c r="V125"/>
  <c r="G132"/>
  <c r="I132"/>
  <c r="K132"/>
  <c r="M132"/>
  <c r="O132"/>
  <c r="Q132"/>
  <c r="V132"/>
  <c r="G140"/>
  <c r="M140"/>
  <c r="I140"/>
  <c r="K140"/>
  <c r="O140"/>
  <c r="Q140"/>
  <c r="V140"/>
  <c r="G145"/>
  <c r="I145"/>
  <c r="K145"/>
  <c r="M145"/>
  <c r="O145"/>
  <c r="Q145"/>
  <c r="V145"/>
  <c r="G149"/>
  <c r="M149"/>
  <c r="I149"/>
  <c r="K149"/>
  <c r="O149"/>
  <c r="Q149"/>
  <c r="V149"/>
  <c r="G154"/>
  <c r="I154"/>
  <c r="K154"/>
  <c r="M154"/>
  <c r="O154"/>
  <c r="Q154"/>
  <c r="V154"/>
  <c r="G157"/>
  <c r="M157"/>
  <c r="I157"/>
  <c r="K157"/>
  <c r="O157"/>
  <c r="Q157"/>
  <c r="V157"/>
  <c r="G160"/>
  <c r="I160"/>
  <c r="K160"/>
  <c r="M160"/>
  <c r="O160"/>
  <c r="Q160"/>
  <c r="V160"/>
  <c r="G164"/>
  <c r="M164"/>
  <c r="I164"/>
  <c r="K164"/>
  <c r="O164"/>
  <c r="Q164"/>
  <c r="V164"/>
  <c r="G170"/>
  <c r="M170"/>
  <c r="M169"/>
  <c r="I170"/>
  <c r="K170"/>
  <c r="K169"/>
  <c r="O170"/>
  <c r="O169"/>
  <c r="Q170"/>
  <c r="V170"/>
  <c r="V169"/>
  <c r="G172"/>
  <c r="I172"/>
  <c r="I169"/>
  <c r="K172"/>
  <c r="M172"/>
  <c r="O172"/>
  <c r="Q172"/>
  <c r="Q169"/>
  <c r="V172"/>
  <c r="G177"/>
  <c r="M177"/>
  <c r="I177"/>
  <c r="K177"/>
  <c r="O177"/>
  <c r="Q177"/>
  <c r="V177"/>
  <c r="I180"/>
  <c r="Q180"/>
  <c r="G181"/>
  <c r="M181"/>
  <c r="M180"/>
  <c r="I181"/>
  <c r="K181"/>
  <c r="K180"/>
  <c r="O181"/>
  <c r="O180"/>
  <c r="Q181"/>
  <c r="V181"/>
  <c r="V180"/>
  <c r="G187"/>
  <c r="G186"/>
  <c r="I187"/>
  <c r="K187"/>
  <c r="K186"/>
  <c r="O187"/>
  <c r="O186"/>
  <c r="Q187"/>
  <c r="V187"/>
  <c r="V186"/>
  <c r="G192"/>
  <c r="I192"/>
  <c r="K192"/>
  <c r="M192"/>
  <c r="O192"/>
  <c r="Q192"/>
  <c r="V192"/>
  <c r="G197"/>
  <c r="M197"/>
  <c r="I197"/>
  <c r="K197"/>
  <c r="O197"/>
  <c r="Q197"/>
  <c r="V197"/>
  <c r="G202"/>
  <c r="I202"/>
  <c r="I186"/>
  <c r="K202"/>
  <c r="M202"/>
  <c r="O202"/>
  <c r="Q202"/>
  <c r="Q186"/>
  <c r="V202"/>
  <c r="G207"/>
  <c r="M207"/>
  <c r="I207"/>
  <c r="K207"/>
  <c r="O207"/>
  <c r="Q207"/>
  <c r="V207"/>
  <c r="G212"/>
  <c r="I212"/>
  <c r="K212"/>
  <c r="M212"/>
  <c r="O212"/>
  <c r="Q212"/>
  <c r="V212"/>
  <c r="G216"/>
  <c r="M216"/>
  <c r="I216"/>
  <c r="K216"/>
  <c r="O216"/>
  <c r="Q216"/>
  <c r="V216"/>
  <c r="G220"/>
  <c r="I220"/>
  <c r="K220"/>
  <c r="M220"/>
  <c r="O220"/>
  <c r="Q220"/>
  <c r="V220"/>
  <c r="G224"/>
  <c r="M224"/>
  <c r="I224"/>
  <c r="K224"/>
  <c r="O224"/>
  <c r="Q224"/>
  <c r="V224"/>
  <c r="G228"/>
  <c r="I228"/>
  <c r="K228"/>
  <c r="M228"/>
  <c r="O228"/>
  <c r="Q228"/>
  <c r="V228"/>
  <c r="G232"/>
  <c r="M232"/>
  <c r="I232"/>
  <c r="K232"/>
  <c r="O232"/>
  <c r="Q232"/>
  <c r="V232"/>
  <c r="G233"/>
  <c r="I233"/>
  <c r="K233"/>
  <c r="M233"/>
  <c r="O233"/>
  <c r="Q233"/>
  <c r="V233"/>
  <c r="G234"/>
  <c r="M234"/>
  <c r="I234"/>
  <c r="K234"/>
  <c r="O234"/>
  <c r="Q234"/>
  <c r="V234"/>
  <c r="G235"/>
  <c r="I235"/>
  <c r="K235"/>
  <c r="M235"/>
  <c r="O235"/>
  <c r="Q235"/>
  <c r="V235"/>
  <c r="G237"/>
  <c r="I237"/>
  <c r="I236"/>
  <c r="K237"/>
  <c r="M237"/>
  <c r="O237"/>
  <c r="Q237"/>
  <c r="Q236"/>
  <c r="V237"/>
  <c r="G239"/>
  <c r="M239"/>
  <c r="I239"/>
  <c r="K239"/>
  <c r="K236"/>
  <c r="O239"/>
  <c r="Q239"/>
  <c r="V239"/>
  <c r="V236"/>
  <c r="G241"/>
  <c r="I241"/>
  <c r="K241"/>
  <c r="M241"/>
  <c r="O241"/>
  <c r="Q241"/>
  <c r="V241"/>
  <c r="G243"/>
  <c r="M243"/>
  <c r="I243"/>
  <c r="K243"/>
  <c r="O243"/>
  <c r="O236"/>
  <c r="Q243"/>
  <c r="V243"/>
  <c r="G245"/>
  <c r="I245"/>
  <c r="K245"/>
  <c r="M245"/>
  <c r="O245"/>
  <c r="Q245"/>
  <c r="V245"/>
  <c r="G247"/>
  <c r="M247"/>
  <c r="I247"/>
  <c r="K247"/>
  <c r="O247"/>
  <c r="Q247"/>
  <c r="V247"/>
  <c r="G248"/>
  <c r="I248"/>
  <c r="K248"/>
  <c r="M248"/>
  <c r="O248"/>
  <c r="Q248"/>
  <c r="V248"/>
  <c r="G256"/>
  <c r="M256"/>
  <c r="I256"/>
  <c r="K256"/>
  <c r="O256"/>
  <c r="Q256"/>
  <c r="V256"/>
  <c r="G260"/>
  <c r="I260"/>
  <c r="K260"/>
  <c r="M260"/>
  <c r="O260"/>
  <c r="Q260"/>
  <c r="V260"/>
  <c r="G262"/>
  <c r="M262"/>
  <c r="I262"/>
  <c r="K262"/>
  <c r="O262"/>
  <c r="Q262"/>
  <c r="V262"/>
  <c r="G264"/>
  <c r="I264"/>
  <c r="K264"/>
  <c r="M264"/>
  <c r="O264"/>
  <c r="Q264"/>
  <c r="V264"/>
  <c r="G265"/>
  <c r="M265"/>
  <c r="I265"/>
  <c r="K265"/>
  <c r="O265"/>
  <c r="Q265"/>
  <c r="V265"/>
  <c r="G266"/>
  <c r="I266"/>
  <c r="K266"/>
  <c r="M266"/>
  <c r="O266"/>
  <c r="Q266"/>
  <c r="V266"/>
  <c r="G269"/>
  <c r="M269"/>
  <c r="I269"/>
  <c r="K269"/>
  <c r="O269"/>
  <c r="Q269"/>
  <c r="V269"/>
  <c r="G270"/>
  <c r="I270"/>
  <c r="K270"/>
  <c r="M270"/>
  <c r="O270"/>
  <c r="Q270"/>
  <c r="V270"/>
  <c r="G271"/>
  <c r="M271"/>
  <c r="I271"/>
  <c r="K271"/>
  <c r="O271"/>
  <c r="Q271"/>
  <c r="V271"/>
  <c r="G272"/>
  <c r="I272"/>
  <c r="K272"/>
  <c r="M272"/>
  <c r="O272"/>
  <c r="Q272"/>
  <c r="V272"/>
  <c r="G275"/>
  <c r="M275"/>
  <c r="I275"/>
  <c r="K275"/>
  <c r="O275"/>
  <c r="Q275"/>
  <c r="V275"/>
  <c r="G276"/>
  <c r="I276"/>
  <c r="K276"/>
  <c r="M276"/>
  <c r="O276"/>
  <c r="Q276"/>
  <c r="V276"/>
  <c r="G277"/>
  <c r="M277"/>
  <c r="I277"/>
  <c r="K277"/>
  <c r="O277"/>
  <c r="Q277"/>
  <c r="V277"/>
  <c r="G278"/>
  <c r="I278"/>
  <c r="K278"/>
  <c r="M278"/>
  <c r="O278"/>
  <c r="Q278"/>
  <c r="V278"/>
  <c r="G279"/>
  <c r="M279"/>
  <c r="I279"/>
  <c r="K279"/>
  <c r="O279"/>
  <c r="Q279"/>
  <c r="V279"/>
  <c r="G280"/>
  <c r="I280"/>
  <c r="K280"/>
  <c r="M280"/>
  <c r="O280"/>
  <c r="Q280"/>
  <c r="V280"/>
  <c r="G281"/>
  <c r="M281"/>
  <c r="I281"/>
  <c r="K281"/>
  <c r="O281"/>
  <c r="Q281"/>
  <c r="V281"/>
  <c r="G282"/>
  <c r="I282"/>
  <c r="K282"/>
  <c r="M282"/>
  <c r="O282"/>
  <c r="Q282"/>
  <c r="V282"/>
  <c r="G283"/>
  <c r="M283"/>
  <c r="I283"/>
  <c r="K283"/>
  <c r="O283"/>
  <c r="Q283"/>
  <c r="V283"/>
  <c r="G284"/>
  <c r="I284"/>
  <c r="K284"/>
  <c r="M284"/>
  <c r="O284"/>
  <c r="Q284"/>
  <c r="V284"/>
  <c r="G285"/>
  <c r="M285"/>
  <c r="I285"/>
  <c r="K285"/>
  <c r="O285"/>
  <c r="Q285"/>
  <c r="V285"/>
  <c r="G286"/>
  <c r="I286"/>
  <c r="K286"/>
  <c r="M286"/>
  <c r="O286"/>
  <c r="Q286"/>
  <c r="V286"/>
  <c r="K292"/>
  <c r="V292"/>
  <c r="G293"/>
  <c r="I293"/>
  <c r="I292"/>
  <c r="K293"/>
  <c r="M293"/>
  <c r="O293"/>
  <c r="Q293"/>
  <c r="Q292"/>
  <c r="V293"/>
  <c r="G298"/>
  <c r="G292"/>
  <c r="I298"/>
  <c r="K298"/>
  <c r="O298"/>
  <c r="O292"/>
  <c r="Q298"/>
  <c r="V298"/>
  <c r="G302"/>
  <c r="I302"/>
  <c r="K302"/>
  <c r="M302"/>
  <c r="O302"/>
  <c r="Q302"/>
  <c r="V302"/>
  <c r="G307"/>
  <c r="K307"/>
  <c r="O307"/>
  <c r="V307"/>
  <c r="G308"/>
  <c r="I308"/>
  <c r="I307"/>
  <c r="K308"/>
  <c r="M308"/>
  <c r="M307"/>
  <c r="O308"/>
  <c r="Q308"/>
  <c r="Q307"/>
  <c r="V308"/>
  <c r="G312"/>
  <c r="K312"/>
  <c r="O312"/>
  <c r="V312"/>
  <c r="G313"/>
  <c r="I313"/>
  <c r="I312"/>
  <c r="K313"/>
  <c r="M313"/>
  <c r="M312"/>
  <c r="O313"/>
  <c r="Q313"/>
  <c r="Q312"/>
  <c r="V313"/>
  <c r="G316"/>
  <c r="I316"/>
  <c r="I315"/>
  <c r="K316"/>
  <c r="M316"/>
  <c r="O316"/>
  <c r="Q316"/>
  <c r="Q315"/>
  <c r="V316"/>
  <c r="G323"/>
  <c r="G315"/>
  <c r="I323"/>
  <c r="K323"/>
  <c r="K315"/>
  <c r="O323"/>
  <c r="O315"/>
  <c r="Q323"/>
  <c r="V323"/>
  <c r="V315"/>
  <c r="G328"/>
  <c r="I328"/>
  <c r="K328"/>
  <c r="M328"/>
  <c r="O328"/>
  <c r="Q328"/>
  <c r="V328"/>
  <c r="G332"/>
  <c r="M332"/>
  <c r="I332"/>
  <c r="K332"/>
  <c r="O332"/>
  <c r="Q332"/>
  <c r="V332"/>
  <c r="G335"/>
  <c r="I335"/>
  <c r="K335"/>
  <c r="M335"/>
  <c r="O335"/>
  <c r="Q335"/>
  <c r="V335"/>
  <c r="G338"/>
  <c r="M338"/>
  <c r="I338"/>
  <c r="K338"/>
  <c r="O338"/>
  <c r="Q338"/>
  <c r="V338"/>
  <c r="AE342"/>
  <c r="AF342"/>
  <c r="G313" i="15"/>
  <c r="BA307"/>
  <c r="BA151"/>
  <c r="BA131"/>
  <c r="BA122"/>
  <c r="BA83"/>
  <c r="BA70"/>
  <c r="BA64"/>
  <c r="BA60"/>
  <c r="BA54"/>
  <c r="BA50"/>
  <c r="BA46"/>
  <c r="BA44"/>
  <c r="BA42"/>
  <c r="BA40"/>
  <c r="BA31"/>
  <c r="G9"/>
  <c r="I9"/>
  <c r="I8"/>
  <c r="K9"/>
  <c r="M9"/>
  <c r="O9"/>
  <c r="Q9"/>
  <c r="Q8"/>
  <c r="V9"/>
  <c r="G13"/>
  <c r="M13"/>
  <c r="I13"/>
  <c r="K13"/>
  <c r="K8"/>
  <c r="O13"/>
  <c r="O8"/>
  <c r="Q13"/>
  <c r="V13"/>
  <c r="V8"/>
  <c r="G18"/>
  <c r="I18"/>
  <c r="K18"/>
  <c r="M18"/>
  <c r="O18"/>
  <c r="Q18"/>
  <c r="V18"/>
  <c r="G22"/>
  <c r="M22"/>
  <c r="I22"/>
  <c r="K22"/>
  <c r="O22"/>
  <c r="Q22"/>
  <c r="V22"/>
  <c r="G26"/>
  <c r="I26"/>
  <c r="K26"/>
  <c r="M26"/>
  <c r="O26"/>
  <c r="Q26"/>
  <c r="V26"/>
  <c r="G30"/>
  <c r="M30"/>
  <c r="I30"/>
  <c r="K30"/>
  <c r="O30"/>
  <c r="Q30"/>
  <c r="V30"/>
  <c r="G35"/>
  <c r="I35"/>
  <c r="K35"/>
  <c r="M35"/>
  <c r="O35"/>
  <c r="Q35"/>
  <c r="V35"/>
  <c r="G36"/>
  <c r="M36"/>
  <c r="I36"/>
  <c r="K36"/>
  <c r="O36"/>
  <c r="Q36"/>
  <c r="V36"/>
  <c r="G37"/>
  <c r="I37"/>
  <c r="K37"/>
  <c r="M37"/>
  <c r="O37"/>
  <c r="Q37"/>
  <c r="V37"/>
  <c r="G38"/>
  <c r="M38"/>
  <c r="I38"/>
  <c r="K38"/>
  <c r="O38"/>
  <c r="Q38"/>
  <c r="V38"/>
  <c r="G39"/>
  <c r="I39"/>
  <c r="K39"/>
  <c r="M39"/>
  <c r="O39"/>
  <c r="Q39"/>
  <c r="V39"/>
  <c r="G41"/>
  <c r="M41"/>
  <c r="I41"/>
  <c r="K41"/>
  <c r="O41"/>
  <c r="Q41"/>
  <c r="V41"/>
  <c r="G43"/>
  <c r="I43"/>
  <c r="K43"/>
  <c r="M43"/>
  <c r="O43"/>
  <c r="Q43"/>
  <c r="V43"/>
  <c r="G45"/>
  <c r="M45"/>
  <c r="I45"/>
  <c r="K45"/>
  <c r="O45"/>
  <c r="Q45"/>
  <c r="V45"/>
  <c r="G49"/>
  <c r="I49"/>
  <c r="K49"/>
  <c r="M49"/>
  <c r="O49"/>
  <c r="Q49"/>
  <c r="V49"/>
  <c r="G53"/>
  <c r="M53"/>
  <c r="I53"/>
  <c r="K53"/>
  <c r="O53"/>
  <c r="Q53"/>
  <c r="V53"/>
  <c r="G59"/>
  <c r="I59"/>
  <c r="K59"/>
  <c r="M59"/>
  <c r="O59"/>
  <c r="Q59"/>
  <c r="V59"/>
  <c r="G63"/>
  <c r="M63"/>
  <c r="I63"/>
  <c r="K63"/>
  <c r="O63"/>
  <c r="Q63"/>
  <c r="V63"/>
  <c r="G69"/>
  <c r="I69"/>
  <c r="K69"/>
  <c r="M69"/>
  <c r="O69"/>
  <c r="Q69"/>
  <c r="V69"/>
  <c r="G73"/>
  <c r="M73"/>
  <c r="I73"/>
  <c r="K73"/>
  <c r="O73"/>
  <c r="Q73"/>
  <c r="V73"/>
  <c r="G78"/>
  <c r="I78"/>
  <c r="K78"/>
  <c r="M78"/>
  <c r="O78"/>
  <c r="Q78"/>
  <c r="V78"/>
  <c r="G82"/>
  <c r="M82"/>
  <c r="I82"/>
  <c r="K82"/>
  <c r="O82"/>
  <c r="Q82"/>
  <c r="V82"/>
  <c r="G87"/>
  <c r="I87"/>
  <c r="K87"/>
  <c r="M87"/>
  <c r="O87"/>
  <c r="Q87"/>
  <c r="V87"/>
  <c r="G93"/>
  <c r="M93"/>
  <c r="I93"/>
  <c r="K93"/>
  <c r="O93"/>
  <c r="Q93"/>
  <c r="V93"/>
  <c r="G98"/>
  <c r="I98"/>
  <c r="K98"/>
  <c r="M98"/>
  <c r="O98"/>
  <c r="Q98"/>
  <c r="V98"/>
  <c r="G103"/>
  <c r="M103"/>
  <c r="I103"/>
  <c r="K103"/>
  <c r="O103"/>
  <c r="Q103"/>
  <c r="V103"/>
  <c r="G106"/>
  <c r="I106"/>
  <c r="K106"/>
  <c r="M106"/>
  <c r="O106"/>
  <c r="Q106"/>
  <c r="V106"/>
  <c r="G113"/>
  <c r="M113"/>
  <c r="I113"/>
  <c r="K113"/>
  <c r="O113"/>
  <c r="Q113"/>
  <c r="V113"/>
  <c r="G121"/>
  <c r="I121"/>
  <c r="K121"/>
  <c r="M121"/>
  <c r="O121"/>
  <c r="Q121"/>
  <c r="V121"/>
  <c r="G126"/>
  <c r="M126"/>
  <c r="I126"/>
  <c r="K126"/>
  <c r="O126"/>
  <c r="Q126"/>
  <c r="V126"/>
  <c r="G130"/>
  <c r="I130"/>
  <c r="K130"/>
  <c r="M130"/>
  <c r="O130"/>
  <c r="Q130"/>
  <c r="V130"/>
  <c r="G134"/>
  <c r="M134"/>
  <c r="I134"/>
  <c r="K134"/>
  <c r="O134"/>
  <c r="Q134"/>
  <c r="V134"/>
  <c r="G137"/>
  <c r="I137"/>
  <c r="K137"/>
  <c r="M137"/>
  <c r="O137"/>
  <c r="Q137"/>
  <c r="V137"/>
  <c r="G140"/>
  <c r="M140"/>
  <c r="I140"/>
  <c r="K140"/>
  <c r="O140"/>
  <c r="Q140"/>
  <c r="V140"/>
  <c r="G144"/>
  <c r="I144"/>
  <c r="K144"/>
  <c r="M144"/>
  <c r="O144"/>
  <c r="Q144"/>
  <c r="V144"/>
  <c r="G150"/>
  <c r="I150"/>
  <c r="I149"/>
  <c r="K150"/>
  <c r="M150"/>
  <c r="O150"/>
  <c r="Q150"/>
  <c r="Q149"/>
  <c r="V150"/>
  <c r="G152"/>
  <c r="M152"/>
  <c r="I152"/>
  <c r="K152"/>
  <c r="K149"/>
  <c r="O152"/>
  <c r="O149"/>
  <c r="Q152"/>
  <c r="V152"/>
  <c r="V149"/>
  <c r="G157"/>
  <c r="I157"/>
  <c r="K157"/>
  <c r="M157"/>
  <c r="O157"/>
  <c r="Q157"/>
  <c r="V157"/>
  <c r="G160"/>
  <c r="K160"/>
  <c r="O160"/>
  <c r="V160"/>
  <c r="G161"/>
  <c r="I161"/>
  <c r="I160"/>
  <c r="K161"/>
  <c r="M161"/>
  <c r="M160"/>
  <c r="O161"/>
  <c r="Q161"/>
  <c r="Q160"/>
  <c r="V161"/>
  <c r="G167"/>
  <c r="I167"/>
  <c r="I166"/>
  <c r="K167"/>
  <c r="M167"/>
  <c r="O167"/>
  <c r="Q167"/>
  <c r="Q166"/>
  <c r="V167"/>
  <c r="G172"/>
  <c r="M172"/>
  <c r="I172"/>
  <c r="K172"/>
  <c r="K166"/>
  <c r="O172"/>
  <c r="Q172"/>
  <c r="V172"/>
  <c r="V166"/>
  <c r="G177"/>
  <c r="I177"/>
  <c r="K177"/>
  <c r="M177"/>
  <c r="O177"/>
  <c r="Q177"/>
  <c r="V177"/>
  <c r="G181"/>
  <c r="M181"/>
  <c r="I181"/>
  <c r="K181"/>
  <c r="O181"/>
  <c r="O166"/>
  <c r="Q181"/>
  <c r="V181"/>
  <c r="G186"/>
  <c r="I186"/>
  <c r="K186"/>
  <c r="M186"/>
  <c r="O186"/>
  <c r="Q186"/>
  <c r="V186"/>
  <c r="G191"/>
  <c r="M191"/>
  <c r="I191"/>
  <c r="K191"/>
  <c r="O191"/>
  <c r="Q191"/>
  <c r="V191"/>
  <c r="G195"/>
  <c r="I195"/>
  <c r="K195"/>
  <c r="M195"/>
  <c r="O195"/>
  <c r="Q195"/>
  <c r="V195"/>
  <c r="G199"/>
  <c r="M199"/>
  <c r="I199"/>
  <c r="K199"/>
  <c r="O199"/>
  <c r="Q199"/>
  <c r="V199"/>
  <c r="G203"/>
  <c r="I203"/>
  <c r="K203"/>
  <c r="M203"/>
  <c r="O203"/>
  <c r="Q203"/>
  <c r="V203"/>
  <c r="G207"/>
  <c r="M207"/>
  <c r="I207"/>
  <c r="K207"/>
  <c r="O207"/>
  <c r="Q207"/>
  <c r="V207"/>
  <c r="G208"/>
  <c r="I208"/>
  <c r="K208"/>
  <c r="M208"/>
  <c r="O208"/>
  <c r="Q208"/>
  <c r="V208"/>
  <c r="G209"/>
  <c r="M209"/>
  <c r="I209"/>
  <c r="K209"/>
  <c r="O209"/>
  <c r="Q209"/>
  <c r="V209"/>
  <c r="G210"/>
  <c r="I210"/>
  <c r="K210"/>
  <c r="M210"/>
  <c r="O210"/>
  <c r="Q210"/>
  <c r="V210"/>
  <c r="G212"/>
  <c r="I212"/>
  <c r="I211"/>
  <c r="K212"/>
  <c r="M212"/>
  <c r="O212"/>
  <c r="Q212"/>
  <c r="Q211"/>
  <c r="V212"/>
  <c r="G214"/>
  <c r="M214"/>
  <c r="I214"/>
  <c r="K214"/>
  <c r="O214"/>
  <c r="O211"/>
  <c r="Q214"/>
  <c r="V214"/>
  <c r="G216"/>
  <c r="I216"/>
  <c r="K216"/>
  <c r="M216"/>
  <c r="O216"/>
  <c r="Q216"/>
  <c r="V216"/>
  <c r="G218"/>
  <c r="M218"/>
  <c r="I218"/>
  <c r="K218"/>
  <c r="K211"/>
  <c r="O218"/>
  <c r="Q218"/>
  <c r="V218"/>
  <c r="V211"/>
  <c r="G220"/>
  <c r="I220"/>
  <c r="K220"/>
  <c r="M220"/>
  <c r="O220"/>
  <c r="Q220"/>
  <c r="V220"/>
  <c r="G222"/>
  <c r="M222"/>
  <c r="I222"/>
  <c r="K222"/>
  <c r="O222"/>
  <c r="Q222"/>
  <c r="V222"/>
  <c r="G223"/>
  <c r="I223"/>
  <c r="K223"/>
  <c r="M223"/>
  <c r="O223"/>
  <c r="Q223"/>
  <c r="V223"/>
  <c r="G232"/>
  <c r="M232"/>
  <c r="I232"/>
  <c r="K232"/>
  <c r="O232"/>
  <c r="Q232"/>
  <c r="V232"/>
  <c r="G236"/>
  <c r="I236"/>
  <c r="K236"/>
  <c r="M236"/>
  <c r="O236"/>
  <c r="Q236"/>
  <c r="V236"/>
  <c r="G238"/>
  <c r="M238"/>
  <c r="I238"/>
  <c r="K238"/>
  <c r="O238"/>
  <c r="Q238"/>
  <c r="V238"/>
  <c r="G240"/>
  <c r="I240"/>
  <c r="K240"/>
  <c r="M240"/>
  <c r="O240"/>
  <c r="Q240"/>
  <c r="V240"/>
  <c r="G241"/>
  <c r="M241"/>
  <c r="I241"/>
  <c r="K241"/>
  <c r="O241"/>
  <c r="Q241"/>
  <c r="V241"/>
  <c r="G242"/>
  <c r="I242"/>
  <c r="K242"/>
  <c r="M242"/>
  <c r="O242"/>
  <c r="Q242"/>
  <c r="V242"/>
  <c r="G245"/>
  <c r="M245"/>
  <c r="I245"/>
  <c r="K245"/>
  <c r="O245"/>
  <c r="Q245"/>
  <c r="V245"/>
  <c r="G246"/>
  <c r="I246"/>
  <c r="K246"/>
  <c r="M246"/>
  <c r="O246"/>
  <c r="Q246"/>
  <c r="V246"/>
  <c r="G247"/>
  <c r="M247"/>
  <c r="I247"/>
  <c r="K247"/>
  <c r="O247"/>
  <c r="Q247"/>
  <c r="V247"/>
  <c r="G248"/>
  <c r="I248"/>
  <c r="K248"/>
  <c r="M248"/>
  <c r="O248"/>
  <c r="Q248"/>
  <c r="V248"/>
  <c r="G251"/>
  <c r="M251"/>
  <c r="I251"/>
  <c r="K251"/>
  <c r="O251"/>
  <c r="Q251"/>
  <c r="V251"/>
  <c r="G252"/>
  <c r="I252"/>
  <c r="K252"/>
  <c r="M252"/>
  <c r="O252"/>
  <c r="Q252"/>
  <c r="V252"/>
  <c r="G253"/>
  <c r="M253"/>
  <c r="I253"/>
  <c r="K253"/>
  <c r="O253"/>
  <c r="Q253"/>
  <c r="V253"/>
  <c r="G254"/>
  <c r="I254"/>
  <c r="K254"/>
  <c r="M254"/>
  <c r="O254"/>
  <c r="Q254"/>
  <c r="V254"/>
  <c r="G255"/>
  <c r="M255"/>
  <c r="I255"/>
  <c r="K255"/>
  <c r="O255"/>
  <c r="Q255"/>
  <c r="V255"/>
  <c r="G256"/>
  <c r="I256"/>
  <c r="K256"/>
  <c r="M256"/>
  <c r="O256"/>
  <c r="Q256"/>
  <c r="V256"/>
  <c r="G257"/>
  <c r="M257"/>
  <c r="I257"/>
  <c r="K257"/>
  <c r="O257"/>
  <c r="Q257"/>
  <c r="V257"/>
  <c r="G258"/>
  <c r="I258"/>
  <c r="K258"/>
  <c r="M258"/>
  <c r="O258"/>
  <c r="Q258"/>
  <c r="V258"/>
  <c r="G259"/>
  <c r="M259"/>
  <c r="I259"/>
  <c r="K259"/>
  <c r="O259"/>
  <c r="Q259"/>
  <c r="V259"/>
  <c r="G260"/>
  <c r="I260"/>
  <c r="K260"/>
  <c r="M260"/>
  <c r="O260"/>
  <c r="Q260"/>
  <c r="V260"/>
  <c r="G261"/>
  <c r="M261"/>
  <c r="I261"/>
  <c r="K261"/>
  <c r="O261"/>
  <c r="Q261"/>
  <c r="V261"/>
  <c r="G262"/>
  <c r="I262"/>
  <c r="K262"/>
  <c r="M262"/>
  <c r="O262"/>
  <c r="Q262"/>
  <c r="V262"/>
  <c r="G263"/>
  <c r="M263"/>
  <c r="I263"/>
  <c r="K263"/>
  <c r="O263"/>
  <c r="Q263"/>
  <c r="V263"/>
  <c r="I269"/>
  <c r="Q269"/>
  <c r="G270"/>
  <c r="G269"/>
  <c r="I270"/>
  <c r="K270"/>
  <c r="K269"/>
  <c r="O270"/>
  <c r="O269"/>
  <c r="Q270"/>
  <c r="V270"/>
  <c r="V269"/>
  <c r="G275"/>
  <c r="I275"/>
  <c r="K275"/>
  <c r="M275"/>
  <c r="O275"/>
  <c r="Q275"/>
  <c r="V275"/>
  <c r="G279"/>
  <c r="M279"/>
  <c r="I279"/>
  <c r="K279"/>
  <c r="O279"/>
  <c r="Q279"/>
  <c r="V279"/>
  <c r="I284"/>
  <c r="Q284"/>
  <c r="G285"/>
  <c r="G284"/>
  <c r="I285"/>
  <c r="K285"/>
  <c r="K284"/>
  <c r="O285"/>
  <c r="O284"/>
  <c r="Q285"/>
  <c r="V285"/>
  <c r="V284"/>
  <c r="G288"/>
  <c r="M288"/>
  <c r="I288"/>
  <c r="K288"/>
  <c r="K287"/>
  <c r="O288"/>
  <c r="O287"/>
  <c r="Q288"/>
  <c r="V288"/>
  <c r="V287"/>
  <c r="G294"/>
  <c r="I294"/>
  <c r="I287"/>
  <c r="K294"/>
  <c r="M294"/>
  <c r="O294"/>
  <c r="Q294"/>
  <c r="Q287"/>
  <c r="V294"/>
  <c r="G299"/>
  <c r="M299"/>
  <c r="I299"/>
  <c r="K299"/>
  <c r="O299"/>
  <c r="Q299"/>
  <c r="V299"/>
  <c r="G303"/>
  <c r="I303"/>
  <c r="K303"/>
  <c r="M303"/>
  <c r="O303"/>
  <c r="Q303"/>
  <c r="V303"/>
  <c r="G306"/>
  <c r="M306"/>
  <c r="I306"/>
  <c r="K306"/>
  <c r="O306"/>
  <c r="Q306"/>
  <c r="V306"/>
  <c r="G309"/>
  <c r="I309"/>
  <c r="K309"/>
  <c r="M309"/>
  <c r="O309"/>
  <c r="Q309"/>
  <c r="V309"/>
  <c r="AE313"/>
  <c r="AF313"/>
  <c r="G180" i="14"/>
  <c r="BA109"/>
  <c r="BA94"/>
  <c r="BA86"/>
  <c r="BA50"/>
  <c r="BA38"/>
  <c r="BA33"/>
  <c r="BA29"/>
  <c r="BA24"/>
  <c r="BA20"/>
  <c r="BA16"/>
  <c r="BA14"/>
  <c r="BA12"/>
  <c r="BA10"/>
  <c r="G9"/>
  <c r="M9"/>
  <c r="I9"/>
  <c r="I8"/>
  <c r="K9"/>
  <c r="K8"/>
  <c r="O9"/>
  <c r="Q9"/>
  <c r="Q8"/>
  <c r="V9"/>
  <c r="V8"/>
  <c r="G11"/>
  <c r="I11"/>
  <c r="K11"/>
  <c r="M11"/>
  <c r="O11"/>
  <c r="Q11"/>
  <c r="V11"/>
  <c r="G13"/>
  <c r="I13"/>
  <c r="K13"/>
  <c r="M13"/>
  <c r="O13"/>
  <c r="Q13"/>
  <c r="V13"/>
  <c r="G15"/>
  <c r="M15"/>
  <c r="I15"/>
  <c r="K15"/>
  <c r="O15"/>
  <c r="O8"/>
  <c r="Q15"/>
  <c r="V15"/>
  <c r="G19"/>
  <c r="M19"/>
  <c r="I19"/>
  <c r="K19"/>
  <c r="O19"/>
  <c r="Q19"/>
  <c r="V19"/>
  <c r="G23"/>
  <c r="I23"/>
  <c r="K23"/>
  <c r="M23"/>
  <c r="O23"/>
  <c r="Q23"/>
  <c r="V23"/>
  <c r="G28"/>
  <c r="I28"/>
  <c r="K28"/>
  <c r="M28"/>
  <c r="O28"/>
  <c r="Q28"/>
  <c r="V28"/>
  <c r="G32"/>
  <c r="M32"/>
  <c r="I32"/>
  <c r="K32"/>
  <c r="O32"/>
  <c r="Q32"/>
  <c r="V32"/>
  <c r="G37"/>
  <c r="M37"/>
  <c r="I37"/>
  <c r="K37"/>
  <c r="O37"/>
  <c r="Q37"/>
  <c r="V37"/>
  <c r="G41"/>
  <c r="I41"/>
  <c r="K41"/>
  <c r="M41"/>
  <c r="O41"/>
  <c r="Q41"/>
  <c r="V41"/>
  <c r="G45"/>
  <c r="I45"/>
  <c r="K45"/>
  <c r="M45"/>
  <c r="O45"/>
  <c r="Q45"/>
  <c r="V45"/>
  <c r="G49"/>
  <c r="M49"/>
  <c r="I49"/>
  <c r="K49"/>
  <c r="O49"/>
  <c r="Q49"/>
  <c r="V49"/>
  <c r="G54"/>
  <c r="M54"/>
  <c r="I54"/>
  <c r="K54"/>
  <c r="O54"/>
  <c r="Q54"/>
  <c r="V54"/>
  <c r="G60"/>
  <c r="I60"/>
  <c r="K60"/>
  <c r="M60"/>
  <c r="O60"/>
  <c r="Q60"/>
  <c r="V60"/>
  <c r="G65"/>
  <c r="I65"/>
  <c r="K65"/>
  <c r="M65"/>
  <c r="O65"/>
  <c r="Q65"/>
  <c r="V65"/>
  <c r="G70"/>
  <c r="M70"/>
  <c r="I70"/>
  <c r="K70"/>
  <c r="O70"/>
  <c r="Q70"/>
  <c r="V70"/>
  <c r="G73"/>
  <c r="M73"/>
  <c r="I73"/>
  <c r="K73"/>
  <c r="O73"/>
  <c r="Q73"/>
  <c r="V73"/>
  <c r="G77"/>
  <c r="M77"/>
  <c r="I77"/>
  <c r="K77"/>
  <c r="O77"/>
  <c r="Q77"/>
  <c r="V77"/>
  <c r="G85"/>
  <c r="I85"/>
  <c r="K85"/>
  <c r="M85"/>
  <c r="O85"/>
  <c r="Q85"/>
  <c r="V85"/>
  <c r="G89"/>
  <c r="M89"/>
  <c r="I89"/>
  <c r="K89"/>
  <c r="O89"/>
  <c r="Q89"/>
  <c r="V89"/>
  <c r="G93"/>
  <c r="M93"/>
  <c r="I93"/>
  <c r="K93"/>
  <c r="O93"/>
  <c r="Q93"/>
  <c r="V93"/>
  <c r="G97"/>
  <c r="I97"/>
  <c r="K97"/>
  <c r="M97"/>
  <c r="O97"/>
  <c r="Q97"/>
  <c r="V97"/>
  <c r="G100"/>
  <c r="I100"/>
  <c r="K100"/>
  <c r="M100"/>
  <c r="O100"/>
  <c r="Q100"/>
  <c r="V100"/>
  <c r="G103"/>
  <c r="M103"/>
  <c r="I103"/>
  <c r="K103"/>
  <c r="O103"/>
  <c r="Q103"/>
  <c r="V103"/>
  <c r="I107"/>
  <c r="Q107"/>
  <c r="G108"/>
  <c r="I108"/>
  <c r="K108"/>
  <c r="K107"/>
  <c r="M108"/>
  <c r="O108"/>
  <c r="Q108"/>
  <c r="V108"/>
  <c r="V107"/>
  <c r="G110"/>
  <c r="I110"/>
  <c r="K110"/>
  <c r="M110"/>
  <c r="O110"/>
  <c r="Q110"/>
  <c r="V110"/>
  <c r="G114"/>
  <c r="G107"/>
  <c r="I114"/>
  <c r="K114"/>
  <c r="O114"/>
  <c r="O107"/>
  <c r="Q114"/>
  <c r="V114"/>
  <c r="G117"/>
  <c r="I117"/>
  <c r="O117"/>
  <c r="Q117"/>
  <c r="G118"/>
  <c r="I118"/>
  <c r="K118"/>
  <c r="K117"/>
  <c r="M118"/>
  <c r="M117"/>
  <c r="O118"/>
  <c r="Q118"/>
  <c r="V118"/>
  <c r="V117"/>
  <c r="G123"/>
  <c r="M123"/>
  <c r="I123"/>
  <c r="I122"/>
  <c r="K123"/>
  <c r="O123"/>
  <c r="O122"/>
  <c r="Q123"/>
  <c r="Q122"/>
  <c r="V123"/>
  <c r="G125"/>
  <c r="M125"/>
  <c r="I125"/>
  <c r="K125"/>
  <c r="O125"/>
  <c r="Q125"/>
  <c r="V125"/>
  <c r="G127"/>
  <c r="I127"/>
  <c r="K127"/>
  <c r="K122"/>
  <c r="M127"/>
  <c r="O127"/>
  <c r="Q127"/>
  <c r="V127"/>
  <c r="V122"/>
  <c r="G129"/>
  <c r="I129"/>
  <c r="K129"/>
  <c r="M129"/>
  <c r="O129"/>
  <c r="Q129"/>
  <c r="V129"/>
  <c r="G131"/>
  <c r="M131"/>
  <c r="I131"/>
  <c r="K131"/>
  <c r="O131"/>
  <c r="Q131"/>
  <c r="V131"/>
  <c r="G133"/>
  <c r="M133"/>
  <c r="I133"/>
  <c r="K133"/>
  <c r="O133"/>
  <c r="Q133"/>
  <c r="V133"/>
  <c r="G134"/>
  <c r="I134"/>
  <c r="K134"/>
  <c r="M134"/>
  <c r="O134"/>
  <c r="Q134"/>
  <c r="V134"/>
  <c r="G142"/>
  <c r="I142"/>
  <c r="K142"/>
  <c r="M142"/>
  <c r="O142"/>
  <c r="Q142"/>
  <c r="V142"/>
  <c r="G146"/>
  <c r="M146"/>
  <c r="I146"/>
  <c r="K146"/>
  <c r="O146"/>
  <c r="Q146"/>
  <c r="V146"/>
  <c r="G148"/>
  <c r="M148"/>
  <c r="I148"/>
  <c r="K148"/>
  <c r="O148"/>
  <c r="Q148"/>
  <c r="V148"/>
  <c r="G150"/>
  <c r="I150"/>
  <c r="K150"/>
  <c r="M150"/>
  <c r="O150"/>
  <c r="Q150"/>
  <c r="V150"/>
  <c r="G151"/>
  <c r="I151"/>
  <c r="K151"/>
  <c r="M151"/>
  <c r="O151"/>
  <c r="Q151"/>
  <c r="V151"/>
  <c r="G152"/>
  <c r="M152"/>
  <c r="I152"/>
  <c r="K152"/>
  <c r="O152"/>
  <c r="Q152"/>
  <c r="V152"/>
  <c r="G155"/>
  <c r="M155"/>
  <c r="I155"/>
  <c r="K155"/>
  <c r="O155"/>
  <c r="Q155"/>
  <c r="V155"/>
  <c r="G156"/>
  <c r="I156"/>
  <c r="K156"/>
  <c r="M156"/>
  <c r="O156"/>
  <c r="Q156"/>
  <c r="V156"/>
  <c r="G157"/>
  <c r="I157"/>
  <c r="K157"/>
  <c r="M157"/>
  <c r="O157"/>
  <c r="Q157"/>
  <c r="V157"/>
  <c r="G158"/>
  <c r="M158"/>
  <c r="I158"/>
  <c r="K158"/>
  <c r="O158"/>
  <c r="Q158"/>
  <c r="V158"/>
  <c r="G161"/>
  <c r="M161"/>
  <c r="I161"/>
  <c r="K161"/>
  <c r="O161"/>
  <c r="Q161"/>
  <c r="V161"/>
  <c r="G162"/>
  <c r="I162"/>
  <c r="K162"/>
  <c r="M162"/>
  <c r="O162"/>
  <c r="Q162"/>
  <c r="V162"/>
  <c r="G163"/>
  <c r="I163"/>
  <c r="K163"/>
  <c r="M163"/>
  <c r="O163"/>
  <c r="Q163"/>
  <c r="V163"/>
  <c r="G164"/>
  <c r="M164"/>
  <c r="I164"/>
  <c r="K164"/>
  <c r="O164"/>
  <c r="Q164"/>
  <c r="V164"/>
  <c r="G165"/>
  <c r="M165"/>
  <c r="I165"/>
  <c r="K165"/>
  <c r="O165"/>
  <c r="Q165"/>
  <c r="V165"/>
  <c r="G166"/>
  <c r="I166"/>
  <c r="K166"/>
  <c r="M166"/>
  <c r="O166"/>
  <c r="Q166"/>
  <c r="V166"/>
  <c r="G167"/>
  <c r="I167"/>
  <c r="K167"/>
  <c r="M167"/>
  <c r="O167"/>
  <c r="Q167"/>
  <c r="V167"/>
  <c r="G168"/>
  <c r="M168"/>
  <c r="I168"/>
  <c r="K168"/>
  <c r="O168"/>
  <c r="Q168"/>
  <c r="V168"/>
  <c r="G169"/>
  <c r="M169"/>
  <c r="I169"/>
  <c r="K169"/>
  <c r="O169"/>
  <c r="Q169"/>
  <c r="V169"/>
  <c r="G170"/>
  <c r="I170"/>
  <c r="K170"/>
  <c r="M170"/>
  <c r="O170"/>
  <c r="Q170"/>
  <c r="V170"/>
  <c r="G171"/>
  <c r="I171"/>
  <c r="K171"/>
  <c r="M171"/>
  <c r="O171"/>
  <c r="Q171"/>
  <c r="V171"/>
  <c r="G176"/>
  <c r="O176"/>
  <c r="G177"/>
  <c r="M177"/>
  <c r="M176"/>
  <c r="I177"/>
  <c r="I176"/>
  <c r="K177"/>
  <c r="K176"/>
  <c r="O177"/>
  <c r="Q177"/>
  <c r="Q176"/>
  <c r="V177"/>
  <c r="V176"/>
  <c r="AE180"/>
  <c r="AF180"/>
  <c r="G255" i="13"/>
  <c r="BA249"/>
  <c r="BA115"/>
  <c r="BA99"/>
  <c r="BA70"/>
  <c r="BA58"/>
  <c r="BA53"/>
  <c r="BA49"/>
  <c r="BA44"/>
  <c r="BA40"/>
  <c r="BA38"/>
  <c r="BA36"/>
  <c r="BA34"/>
  <c r="BA26"/>
  <c r="G9"/>
  <c r="M9"/>
  <c r="I9"/>
  <c r="I8"/>
  <c r="K9"/>
  <c r="K8"/>
  <c r="O9"/>
  <c r="Q9"/>
  <c r="Q8"/>
  <c r="V9"/>
  <c r="V8"/>
  <c r="G12"/>
  <c r="I12"/>
  <c r="K12"/>
  <c r="M12"/>
  <c r="O12"/>
  <c r="Q12"/>
  <c r="V12"/>
  <c r="G16"/>
  <c r="I16"/>
  <c r="K16"/>
  <c r="M16"/>
  <c r="O16"/>
  <c r="Q16"/>
  <c r="V16"/>
  <c r="G19"/>
  <c r="M19"/>
  <c r="I19"/>
  <c r="K19"/>
  <c r="O19"/>
  <c r="O8"/>
  <c r="Q19"/>
  <c r="V19"/>
  <c r="G22"/>
  <c r="M22"/>
  <c r="I22"/>
  <c r="K22"/>
  <c r="O22"/>
  <c r="Q22"/>
  <c r="V22"/>
  <c r="G25"/>
  <c r="I25"/>
  <c r="K25"/>
  <c r="M25"/>
  <c r="O25"/>
  <c r="Q25"/>
  <c r="V25"/>
  <c r="G29"/>
  <c r="I29"/>
  <c r="K29"/>
  <c r="M29"/>
  <c r="O29"/>
  <c r="Q29"/>
  <c r="V29"/>
  <c r="G30"/>
  <c r="M30"/>
  <c r="I30"/>
  <c r="K30"/>
  <c r="O30"/>
  <c r="Q30"/>
  <c r="V30"/>
  <c r="G31"/>
  <c r="M31"/>
  <c r="I31"/>
  <c r="K31"/>
  <c r="O31"/>
  <c r="Q31"/>
  <c r="V31"/>
  <c r="G32"/>
  <c r="I32"/>
  <c r="K32"/>
  <c r="M32"/>
  <c r="O32"/>
  <c r="Q32"/>
  <c r="V32"/>
  <c r="G33"/>
  <c r="I33"/>
  <c r="K33"/>
  <c r="M33"/>
  <c r="O33"/>
  <c r="Q33"/>
  <c r="V33"/>
  <c r="G35"/>
  <c r="M35"/>
  <c r="I35"/>
  <c r="K35"/>
  <c r="O35"/>
  <c r="Q35"/>
  <c r="V35"/>
  <c r="G37"/>
  <c r="M37"/>
  <c r="I37"/>
  <c r="K37"/>
  <c r="O37"/>
  <c r="Q37"/>
  <c r="V37"/>
  <c r="G39"/>
  <c r="I39"/>
  <c r="K39"/>
  <c r="M39"/>
  <c r="O39"/>
  <c r="Q39"/>
  <c r="V39"/>
  <c r="G43"/>
  <c r="I43"/>
  <c r="K43"/>
  <c r="M43"/>
  <c r="O43"/>
  <c r="Q43"/>
  <c r="V43"/>
  <c r="G48"/>
  <c r="M48"/>
  <c r="I48"/>
  <c r="K48"/>
  <c r="O48"/>
  <c r="Q48"/>
  <c r="V48"/>
  <c r="G52"/>
  <c r="M52"/>
  <c r="I52"/>
  <c r="K52"/>
  <c r="O52"/>
  <c r="Q52"/>
  <c r="V52"/>
  <c r="G57"/>
  <c r="I57"/>
  <c r="K57"/>
  <c r="M57"/>
  <c r="O57"/>
  <c r="Q57"/>
  <c r="V57"/>
  <c r="G61"/>
  <c r="I61"/>
  <c r="K61"/>
  <c r="M61"/>
  <c r="O61"/>
  <c r="Q61"/>
  <c r="V61"/>
  <c r="G65"/>
  <c r="M65"/>
  <c r="I65"/>
  <c r="K65"/>
  <c r="O65"/>
  <c r="Q65"/>
  <c r="V65"/>
  <c r="G69"/>
  <c r="M69"/>
  <c r="I69"/>
  <c r="K69"/>
  <c r="O69"/>
  <c r="Q69"/>
  <c r="V69"/>
  <c r="G74"/>
  <c r="I74"/>
  <c r="K74"/>
  <c r="M74"/>
  <c r="O74"/>
  <c r="Q74"/>
  <c r="V74"/>
  <c r="G79"/>
  <c r="I79"/>
  <c r="K79"/>
  <c r="M79"/>
  <c r="O79"/>
  <c r="Q79"/>
  <c r="V79"/>
  <c r="G84"/>
  <c r="M84"/>
  <c r="I84"/>
  <c r="K84"/>
  <c r="O84"/>
  <c r="Q84"/>
  <c r="V84"/>
  <c r="G90"/>
  <c r="M90"/>
  <c r="I90"/>
  <c r="K90"/>
  <c r="O90"/>
  <c r="Q90"/>
  <c r="V90"/>
  <c r="G98"/>
  <c r="I98"/>
  <c r="K98"/>
  <c r="M98"/>
  <c r="O98"/>
  <c r="Q98"/>
  <c r="V98"/>
  <c r="G102"/>
  <c r="I102"/>
  <c r="K102"/>
  <c r="M102"/>
  <c r="O102"/>
  <c r="Q102"/>
  <c r="V102"/>
  <c r="G105"/>
  <c r="M105"/>
  <c r="I105"/>
  <c r="K105"/>
  <c r="O105"/>
  <c r="Q105"/>
  <c r="V105"/>
  <c r="G109"/>
  <c r="M109"/>
  <c r="I109"/>
  <c r="K109"/>
  <c r="O109"/>
  <c r="Q109"/>
  <c r="V109"/>
  <c r="K113"/>
  <c r="V113"/>
  <c r="G114"/>
  <c r="I114"/>
  <c r="K114"/>
  <c r="M114"/>
  <c r="O114"/>
  <c r="Q114"/>
  <c r="V114"/>
  <c r="G116"/>
  <c r="M116"/>
  <c r="I116"/>
  <c r="K116"/>
  <c r="O116"/>
  <c r="O113"/>
  <c r="Q116"/>
  <c r="V116"/>
  <c r="G120"/>
  <c r="M120"/>
  <c r="I120"/>
  <c r="I113"/>
  <c r="K120"/>
  <c r="O120"/>
  <c r="Q120"/>
  <c r="Q113"/>
  <c r="V120"/>
  <c r="G123"/>
  <c r="K123"/>
  <c r="O123"/>
  <c r="V123"/>
  <c r="G124"/>
  <c r="I124"/>
  <c r="I123"/>
  <c r="K124"/>
  <c r="M124"/>
  <c r="M123"/>
  <c r="O124"/>
  <c r="Q124"/>
  <c r="Q123"/>
  <c r="V124"/>
  <c r="G129"/>
  <c r="I129"/>
  <c r="I128"/>
  <c r="K129"/>
  <c r="M129"/>
  <c r="O129"/>
  <c r="Q129"/>
  <c r="Q128"/>
  <c r="V129"/>
  <c r="G133"/>
  <c r="M133"/>
  <c r="I133"/>
  <c r="K133"/>
  <c r="K128"/>
  <c r="O133"/>
  <c r="Q133"/>
  <c r="V133"/>
  <c r="V128"/>
  <c r="G137"/>
  <c r="I137"/>
  <c r="K137"/>
  <c r="M137"/>
  <c r="O137"/>
  <c r="Q137"/>
  <c r="V137"/>
  <c r="G140"/>
  <c r="M140"/>
  <c r="I140"/>
  <c r="K140"/>
  <c r="O140"/>
  <c r="O128"/>
  <c r="Q140"/>
  <c r="V140"/>
  <c r="G144"/>
  <c r="I144"/>
  <c r="K144"/>
  <c r="M144"/>
  <c r="O144"/>
  <c r="Q144"/>
  <c r="V144"/>
  <c r="G148"/>
  <c r="M148"/>
  <c r="I148"/>
  <c r="K148"/>
  <c r="O148"/>
  <c r="Q148"/>
  <c r="V148"/>
  <c r="G151"/>
  <c r="I151"/>
  <c r="K151"/>
  <c r="M151"/>
  <c r="O151"/>
  <c r="Q151"/>
  <c r="V151"/>
  <c r="G154"/>
  <c r="M154"/>
  <c r="I154"/>
  <c r="K154"/>
  <c r="O154"/>
  <c r="Q154"/>
  <c r="V154"/>
  <c r="G157"/>
  <c r="I157"/>
  <c r="K157"/>
  <c r="M157"/>
  <c r="O157"/>
  <c r="Q157"/>
  <c r="V157"/>
  <c r="G160"/>
  <c r="M160"/>
  <c r="I160"/>
  <c r="K160"/>
  <c r="O160"/>
  <c r="Q160"/>
  <c r="V160"/>
  <c r="G161"/>
  <c r="I161"/>
  <c r="K161"/>
  <c r="M161"/>
  <c r="O161"/>
  <c r="Q161"/>
  <c r="V161"/>
  <c r="G162"/>
  <c r="M162"/>
  <c r="I162"/>
  <c r="K162"/>
  <c r="O162"/>
  <c r="Q162"/>
  <c r="V162"/>
  <c r="G163"/>
  <c r="I163"/>
  <c r="K163"/>
  <c r="M163"/>
  <c r="O163"/>
  <c r="Q163"/>
  <c r="V163"/>
  <c r="G165"/>
  <c r="I165"/>
  <c r="I164"/>
  <c r="K165"/>
  <c r="M165"/>
  <c r="O165"/>
  <c r="Q165"/>
  <c r="Q164"/>
  <c r="V165"/>
  <c r="G167"/>
  <c r="M167"/>
  <c r="I167"/>
  <c r="K167"/>
  <c r="O167"/>
  <c r="O164"/>
  <c r="Q167"/>
  <c r="V167"/>
  <c r="G169"/>
  <c r="I169"/>
  <c r="K169"/>
  <c r="M169"/>
  <c r="O169"/>
  <c r="Q169"/>
  <c r="V169"/>
  <c r="G171"/>
  <c r="M171"/>
  <c r="I171"/>
  <c r="K171"/>
  <c r="K164"/>
  <c r="O171"/>
  <c r="Q171"/>
  <c r="V171"/>
  <c r="V164"/>
  <c r="G173"/>
  <c r="I173"/>
  <c r="K173"/>
  <c r="M173"/>
  <c r="O173"/>
  <c r="Q173"/>
  <c r="V173"/>
  <c r="G175"/>
  <c r="M175"/>
  <c r="I175"/>
  <c r="K175"/>
  <c r="O175"/>
  <c r="Q175"/>
  <c r="V175"/>
  <c r="G176"/>
  <c r="I176"/>
  <c r="K176"/>
  <c r="M176"/>
  <c r="O176"/>
  <c r="Q176"/>
  <c r="V176"/>
  <c r="G184"/>
  <c r="M184"/>
  <c r="I184"/>
  <c r="K184"/>
  <c r="O184"/>
  <c r="Q184"/>
  <c r="V184"/>
  <c r="G186"/>
  <c r="I186"/>
  <c r="K186"/>
  <c r="M186"/>
  <c r="O186"/>
  <c r="Q186"/>
  <c r="V186"/>
  <c r="G188"/>
  <c r="M188"/>
  <c r="I188"/>
  <c r="K188"/>
  <c r="O188"/>
  <c r="Q188"/>
  <c r="V188"/>
  <c r="G189"/>
  <c r="I189"/>
  <c r="K189"/>
  <c r="M189"/>
  <c r="O189"/>
  <c r="Q189"/>
  <c r="V189"/>
  <c r="G190"/>
  <c r="M190"/>
  <c r="I190"/>
  <c r="K190"/>
  <c r="O190"/>
  <c r="Q190"/>
  <c r="V190"/>
  <c r="G193"/>
  <c r="I193"/>
  <c r="K193"/>
  <c r="M193"/>
  <c r="O193"/>
  <c r="Q193"/>
  <c r="V193"/>
  <c r="G194"/>
  <c r="M194"/>
  <c r="I194"/>
  <c r="K194"/>
  <c r="O194"/>
  <c r="Q194"/>
  <c r="V194"/>
  <c r="G195"/>
  <c r="I195"/>
  <c r="K195"/>
  <c r="M195"/>
  <c r="O195"/>
  <c r="Q195"/>
  <c r="V195"/>
  <c r="G196"/>
  <c r="M196"/>
  <c r="I196"/>
  <c r="K196"/>
  <c r="O196"/>
  <c r="Q196"/>
  <c r="V196"/>
  <c r="G199"/>
  <c r="I199"/>
  <c r="K199"/>
  <c r="M199"/>
  <c r="O199"/>
  <c r="Q199"/>
  <c r="V199"/>
  <c r="G200"/>
  <c r="M200"/>
  <c r="I200"/>
  <c r="K200"/>
  <c r="O200"/>
  <c r="Q200"/>
  <c r="V200"/>
  <c r="G201"/>
  <c r="I201"/>
  <c r="K201"/>
  <c r="M201"/>
  <c r="O201"/>
  <c r="Q201"/>
  <c r="V201"/>
  <c r="G202"/>
  <c r="M202"/>
  <c r="I202"/>
  <c r="K202"/>
  <c r="O202"/>
  <c r="Q202"/>
  <c r="V202"/>
  <c r="G203"/>
  <c r="I203"/>
  <c r="K203"/>
  <c r="M203"/>
  <c r="O203"/>
  <c r="Q203"/>
  <c r="V203"/>
  <c r="G204"/>
  <c r="M204"/>
  <c r="I204"/>
  <c r="K204"/>
  <c r="O204"/>
  <c r="Q204"/>
  <c r="V204"/>
  <c r="G205"/>
  <c r="I205"/>
  <c r="K205"/>
  <c r="M205"/>
  <c r="O205"/>
  <c r="Q205"/>
  <c r="V205"/>
  <c r="G206"/>
  <c r="M206"/>
  <c r="I206"/>
  <c r="K206"/>
  <c r="O206"/>
  <c r="Q206"/>
  <c r="V206"/>
  <c r="G207"/>
  <c r="I207"/>
  <c r="K207"/>
  <c r="M207"/>
  <c r="O207"/>
  <c r="Q207"/>
  <c r="V207"/>
  <c r="G208"/>
  <c r="M208"/>
  <c r="I208"/>
  <c r="K208"/>
  <c r="O208"/>
  <c r="Q208"/>
  <c r="V208"/>
  <c r="I213"/>
  <c r="Q213"/>
  <c r="G214"/>
  <c r="M214"/>
  <c r="I214"/>
  <c r="K214"/>
  <c r="K213"/>
  <c r="O214"/>
  <c r="Q214"/>
  <c r="V214"/>
  <c r="V213"/>
  <c r="G218"/>
  <c r="I218"/>
  <c r="K218"/>
  <c r="M218"/>
  <c r="O218"/>
  <c r="Q218"/>
  <c r="V218"/>
  <c r="G222"/>
  <c r="G213"/>
  <c r="I222"/>
  <c r="K222"/>
  <c r="O222"/>
  <c r="O213"/>
  <c r="Q222"/>
  <c r="V222"/>
  <c r="G226"/>
  <c r="I226"/>
  <c r="O226"/>
  <c r="Q226"/>
  <c r="G227"/>
  <c r="M227"/>
  <c r="M226"/>
  <c r="I227"/>
  <c r="K227"/>
  <c r="K226"/>
  <c r="O227"/>
  <c r="Q227"/>
  <c r="V227"/>
  <c r="V226"/>
  <c r="G230"/>
  <c r="M230"/>
  <c r="I230"/>
  <c r="K230"/>
  <c r="O230"/>
  <c r="O229"/>
  <c r="Q230"/>
  <c r="V230"/>
  <c r="G236"/>
  <c r="M236"/>
  <c r="I236"/>
  <c r="I229"/>
  <c r="K236"/>
  <c r="O236"/>
  <c r="Q236"/>
  <c r="Q229"/>
  <c r="V236"/>
  <c r="G241"/>
  <c r="M241"/>
  <c r="I241"/>
  <c r="K241"/>
  <c r="K229"/>
  <c r="O241"/>
  <c r="Q241"/>
  <c r="V241"/>
  <c r="V229"/>
  <c r="G245"/>
  <c r="I245"/>
  <c r="K245"/>
  <c r="M245"/>
  <c r="O245"/>
  <c r="Q245"/>
  <c r="V245"/>
  <c r="G248"/>
  <c r="M248"/>
  <c r="I248"/>
  <c r="K248"/>
  <c r="O248"/>
  <c r="Q248"/>
  <c r="V248"/>
  <c r="G251"/>
  <c r="M251"/>
  <c r="I251"/>
  <c r="K251"/>
  <c r="O251"/>
  <c r="Q251"/>
  <c r="V251"/>
  <c r="AE255"/>
  <c r="G313" i="12"/>
  <c r="BA307"/>
  <c r="BA150"/>
  <c r="BA130"/>
  <c r="BA121"/>
  <c r="BA83"/>
  <c r="BA70"/>
  <c r="BA64"/>
  <c r="BA60"/>
  <c r="BA54"/>
  <c r="BA50"/>
  <c r="BA42"/>
  <c r="BA40"/>
  <c r="BA38"/>
  <c r="BA36"/>
  <c r="BA31"/>
  <c r="G9"/>
  <c r="I9"/>
  <c r="K9"/>
  <c r="K8"/>
  <c r="M9"/>
  <c r="O9"/>
  <c r="Q9"/>
  <c r="V9"/>
  <c r="V8"/>
  <c r="G13"/>
  <c r="G8"/>
  <c r="I13"/>
  <c r="K13"/>
  <c r="M13"/>
  <c r="O13"/>
  <c r="O8"/>
  <c r="Q13"/>
  <c r="V13"/>
  <c r="G18"/>
  <c r="M18"/>
  <c r="I18"/>
  <c r="K18"/>
  <c r="O18"/>
  <c r="Q18"/>
  <c r="V18"/>
  <c r="G22"/>
  <c r="M22"/>
  <c r="I22"/>
  <c r="I8"/>
  <c r="K22"/>
  <c r="O22"/>
  <c r="Q22"/>
  <c r="Q8"/>
  <c r="V22"/>
  <c r="G26"/>
  <c r="I26"/>
  <c r="K26"/>
  <c r="M26"/>
  <c r="O26"/>
  <c r="Q26"/>
  <c r="V26"/>
  <c r="G30"/>
  <c r="I30"/>
  <c r="K30"/>
  <c r="M30"/>
  <c r="O30"/>
  <c r="Q30"/>
  <c r="V30"/>
  <c r="G35"/>
  <c r="M35"/>
  <c r="I35"/>
  <c r="K35"/>
  <c r="O35"/>
  <c r="Q35"/>
  <c r="V35"/>
  <c r="G37"/>
  <c r="M37"/>
  <c r="I37"/>
  <c r="K37"/>
  <c r="O37"/>
  <c r="Q37"/>
  <c r="V37"/>
  <c r="G39"/>
  <c r="I39"/>
  <c r="K39"/>
  <c r="M39"/>
  <c r="O39"/>
  <c r="Q39"/>
  <c r="V39"/>
  <c r="G41"/>
  <c r="I41"/>
  <c r="K41"/>
  <c r="M41"/>
  <c r="O41"/>
  <c r="Q41"/>
  <c r="V41"/>
  <c r="G45"/>
  <c r="M45"/>
  <c r="I45"/>
  <c r="K45"/>
  <c r="O45"/>
  <c r="Q45"/>
  <c r="V45"/>
  <c r="G46"/>
  <c r="M46"/>
  <c r="I46"/>
  <c r="K46"/>
  <c r="O46"/>
  <c r="Q46"/>
  <c r="V46"/>
  <c r="G47"/>
  <c r="I47"/>
  <c r="K47"/>
  <c r="M47"/>
  <c r="O47"/>
  <c r="Q47"/>
  <c r="V47"/>
  <c r="G48"/>
  <c r="I48"/>
  <c r="K48"/>
  <c r="M48"/>
  <c r="O48"/>
  <c r="Q48"/>
  <c r="V48"/>
  <c r="G49"/>
  <c r="M49"/>
  <c r="I49"/>
  <c r="K49"/>
  <c r="O49"/>
  <c r="Q49"/>
  <c r="V49"/>
  <c r="G53"/>
  <c r="M53"/>
  <c r="I53"/>
  <c r="K53"/>
  <c r="O53"/>
  <c r="Q53"/>
  <c r="V53"/>
  <c r="G59"/>
  <c r="I59"/>
  <c r="K59"/>
  <c r="M59"/>
  <c r="O59"/>
  <c r="Q59"/>
  <c r="V59"/>
  <c r="G63"/>
  <c r="I63"/>
  <c r="K63"/>
  <c r="M63"/>
  <c r="O63"/>
  <c r="Q63"/>
  <c r="V63"/>
  <c r="G69"/>
  <c r="M69"/>
  <c r="I69"/>
  <c r="K69"/>
  <c r="O69"/>
  <c r="Q69"/>
  <c r="V69"/>
  <c r="G73"/>
  <c r="M73"/>
  <c r="I73"/>
  <c r="K73"/>
  <c r="O73"/>
  <c r="Q73"/>
  <c r="V73"/>
  <c r="G78"/>
  <c r="I78"/>
  <c r="K78"/>
  <c r="M78"/>
  <c r="O78"/>
  <c r="Q78"/>
  <c r="V78"/>
  <c r="G82"/>
  <c r="I82"/>
  <c r="K82"/>
  <c r="M82"/>
  <c r="O82"/>
  <c r="Q82"/>
  <c r="V82"/>
  <c r="G87"/>
  <c r="M87"/>
  <c r="I87"/>
  <c r="K87"/>
  <c r="O87"/>
  <c r="Q87"/>
  <c r="V87"/>
  <c r="G93"/>
  <c r="M93"/>
  <c r="I93"/>
  <c r="K93"/>
  <c r="O93"/>
  <c r="Q93"/>
  <c r="V93"/>
  <c r="G98"/>
  <c r="I98"/>
  <c r="K98"/>
  <c r="M98"/>
  <c r="O98"/>
  <c r="Q98"/>
  <c r="V98"/>
  <c r="G102"/>
  <c r="I102"/>
  <c r="K102"/>
  <c r="M102"/>
  <c r="O102"/>
  <c r="Q102"/>
  <c r="V102"/>
  <c r="G105"/>
  <c r="M105"/>
  <c r="I105"/>
  <c r="K105"/>
  <c r="O105"/>
  <c r="Q105"/>
  <c r="V105"/>
  <c r="G112"/>
  <c r="M112"/>
  <c r="I112"/>
  <c r="K112"/>
  <c r="O112"/>
  <c r="Q112"/>
  <c r="V112"/>
  <c r="G120"/>
  <c r="I120"/>
  <c r="K120"/>
  <c r="M120"/>
  <c r="O120"/>
  <c r="Q120"/>
  <c r="V120"/>
  <c r="G125"/>
  <c r="I125"/>
  <c r="K125"/>
  <c r="M125"/>
  <c r="O125"/>
  <c r="Q125"/>
  <c r="V125"/>
  <c r="G129"/>
  <c r="M129"/>
  <c r="I129"/>
  <c r="K129"/>
  <c r="O129"/>
  <c r="Q129"/>
  <c r="V129"/>
  <c r="G133"/>
  <c r="M133"/>
  <c r="I133"/>
  <c r="K133"/>
  <c r="O133"/>
  <c r="Q133"/>
  <c r="V133"/>
  <c r="G136"/>
  <c r="I136"/>
  <c r="K136"/>
  <c r="M136"/>
  <c r="O136"/>
  <c r="Q136"/>
  <c r="V136"/>
  <c r="G139"/>
  <c r="I139"/>
  <c r="K139"/>
  <c r="M139"/>
  <c r="O139"/>
  <c r="Q139"/>
  <c r="V139"/>
  <c r="G143"/>
  <c r="M143"/>
  <c r="I143"/>
  <c r="K143"/>
  <c r="O143"/>
  <c r="Q143"/>
  <c r="V143"/>
  <c r="G149"/>
  <c r="I149"/>
  <c r="I148"/>
  <c r="K149"/>
  <c r="K148"/>
  <c r="M149"/>
  <c r="M148"/>
  <c r="O149"/>
  <c r="Q149"/>
  <c r="Q148"/>
  <c r="V149"/>
  <c r="V148"/>
  <c r="G151"/>
  <c r="I151"/>
  <c r="K151"/>
  <c r="M151"/>
  <c r="O151"/>
  <c r="Q151"/>
  <c r="V151"/>
  <c r="G156"/>
  <c r="G148"/>
  <c r="I156"/>
  <c r="K156"/>
  <c r="M156"/>
  <c r="O156"/>
  <c r="O148"/>
  <c r="Q156"/>
  <c r="V156"/>
  <c r="G159"/>
  <c r="O159"/>
  <c r="G160"/>
  <c r="I160"/>
  <c r="I159"/>
  <c r="K160"/>
  <c r="K159"/>
  <c r="M160"/>
  <c r="M159"/>
  <c r="O160"/>
  <c r="Q160"/>
  <c r="Q159"/>
  <c r="V160"/>
  <c r="V159"/>
  <c r="G166"/>
  <c r="I166"/>
  <c r="I165"/>
  <c r="K166"/>
  <c r="M166"/>
  <c r="O166"/>
  <c r="Q166"/>
  <c r="Q165"/>
  <c r="V166"/>
  <c r="G171"/>
  <c r="G165"/>
  <c r="I171"/>
  <c r="K171"/>
  <c r="K165"/>
  <c r="O171"/>
  <c r="Q171"/>
  <c r="V171"/>
  <c r="V165"/>
  <c r="G176"/>
  <c r="I176"/>
  <c r="K176"/>
  <c r="M176"/>
  <c r="O176"/>
  <c r="Q176"/>
  <c r="V176"/>
  <c r="G180"/>
  <c r="M180"/>
  <c r="I180"/>
  <c r="K180"/>
  <c r="O180"/>
  <c r="O165"/>
  <c r="Q180"/>
  <c r="V180"/>
  <c r="G185"/>
  <c r="I185"/>
  <c r="K185"/>
  <c r="M185"/>
  <c r="O185"/>
  <c r="Q185"/>
  <c r="V185"/>
  <c r="G190"/>
  <c r="M190"/>
  <c r="I190"/>
  <c r="K190"/>
  <c r="O190"/>
  <c r="Q190"/>
  <c r="V190"/>
  <c r="G194"/>
  <c r="I194"/>
  <c r="K194"/>
  <c r="M194"/>
  <c r="O194"/>
  <c r="Q194"/>
  <c r="V194"/>
  <c r="G198"/>
  <c r="M198"/>
  <c r="I198"/>
  <c r="K198"/>
  <c r="O198"/>
  <c r="Q198"/>
  <c r="V198"/>
  <c r="G202"/>
  <c r="I202"/>
  <c r="K202"/>
  <c r="M202"/>
  <c r="O202"/>
  <c r="Q202"/>
  <c r="V202"/>
  <c r="G206"/>
  <c r="M206"/>
  <c r="I206"/>
  <c r="K206"/>
  <c r="O206"/>
  <c r="Q206"/>
  <c r="V206"/>
  <c r="G207"/>
  <c r="I207"/>
  <c r="K207"/>
  <c r="M207"/>
  <c r="O207"/>
  <c r="Q207"/>
  <c r="V207"/>
  <c r="G208"/>
  <c r="M208"/>
  <c r="I208"/>
  <c r="K208"/>
  <c r="O208"/>
  <c r="Q208"/>
  <c r="V208"/>
  <c r="G209"/>
  <c r="I209"/>
  <c r="K209"/>
  <c r="M209"/>
  <c r="O209"/>
  <c r="Q209"/>
  <c r="V209"/>
  <c r="G211"/>
  <c r="I211"/>
  <c r="I210"/>
  <c r="K211"/>
  <c r="M211"/>
  <c r="O211"/>
  <c r="Q211"/>
  <c r="Q210"/>
  <c r="V211"/>
  <c r="G215"/>
  <c r="M215"/>
  <c r="I215"/>
  <c r="K215"/>
  <c r="K210"/>
  <c r="O215"/>
  <c r="O210"/>
  <c r="Q215"/>
  <c r="V215"/>
  <c r="V210"/>
  <c r="G217"/>
  <c r="I217"/>
  <c r="K217"/>
  <c r="M217"/>
  <c r="O217"/>
  <c r="Q217"/>
  <c r="V217"/>
  <c r="G219"/>
  <c r="M219"/>
  <c r="I219"/>
  <c r="K219"/>
  <c r="O219"/>
  <c r="Q219"/>
  <c r="V219"/>
  <c r="G221"/>
  <c r="I221"/>
  <c r="K221"/>
  <c r="M221"/>
  <c r="O221"/>
  <c r="Q221"/>
  <c r="V221"/>
  <c r="G225"/>
  <c r="M225"/>
  <c r="I225"/>
  <c r="K225"/>
  <c r="O225"/>
  <c r="Q225"/>
  <c r="V225"/>
  <c r="G226"/>
  <c r="I226"/>
  <c r="K226"/>
  <c r="M226"/>
  <c r="O226"/>
  <c r="Q226"/>
  <c r="V226"/>
  <c r="G234"/>
  <c r="M234"/>
  <c r="I234"/>
  <c r="K234"/>
  <c r="O234"/>
  <c r="Q234"/>
  <c r="V234"/>
  <c r="G238"/>
  <c r="I238"/>
  <c r="K238"/>
  <c r="M238"/>
  <c r="O238"/>
  <c r="Q238"/>
  <c r="V238"/>
  <c r="G240"/>
  <c r="M240"/>
  <c r="I240"/>
  <c r="K240"/>
  <c r="O240"/>
  <c r="Q240"/>
  <c r="V240"/>
  <c r="G242"/>
  <c r="I242"/>
  <c r="K242"/>
  <c r="M242"/>
  <c r="O242"/>
  <c r="Q242"/>
  <c r="V242"/>
  <c r="G243"/>
  <c r="M243"/>
  <c r="I243"/>
  <c r="K243"/>
  <c r="O243"/>
  <c r="Q243"/>
  <c r="V243"/>
  <c r="G244"/>
  <c r="I244"/>
  <c r="K244"/>
  <c r="M244"/>
  <c r="O244"/>
  <c r="Q244"/>
  <c r="V244"/>
  <c r="G247"/>
  <c r="M247"/>
  <c r="I247"/>
  <c r="K247"/>
  <c r="O247"/>
  <c r="Q247"/>
  <c r="V247"/>
  <c r="G248"/>
  <c r="I248"/>
  <c r="K248"/>
  <c r="M248"/>
  <c r="O248"/>
  <c r="Q248"/>
  <c r="V248"/>
  <c r="G249"/>
  <c r="M249"/>
  <c r="I249"/>
  <c r="K249"/>
  <c r="O249"/>
  <c r="Q249"/>
  <c r="V249"/>
  <c r="G250"/>
  <c r="I250"/>
  <c r="K250"/>
  <c r="M250"/>
  <c r="O250"/>
  <c r="Q250"/>
  <c r="V250"/>
  <c r="G253"/>
  <c r="M253"/>
  <c r="I253"/>
  <c r="K253"/>
  <c r="O253"/>
  <c r="Q253"/>
  <c r="V253"/>
  <c r="G254"/>
  <c r="I254"/>
  <c r="K254"/>
  <c r="M254"/>
  <c r="O254"/>
  <c r="Q254"/>
  <c r="V254"/>
  <c r="G255"/>
  <c r="M255"/>
  <c r="I255"/>
  <c r="K255"/>
  <c r="O255"/>
  <c r="Q255"/>
  <c r="V255"/>
  <c r="G256"/>
  <c r="I256"/>
  <c r="K256"/>
  <c r="M256"/>
  <c r="O256"/>
  <c r="Q256"/>
  <c r="V256"/>
  <c r="G257"/>
  <c r="M257"/>
  <c r="I257"/>
  <c r="K257"/>
  <c r="O257"/>
  <c r="Q257"/>
  <c r="V257"/>
  <c r="G258"/>
  <c r="I258"/>
  <c r="K258"/>
  <c r="M258"/>
  <c r="O258"/>
  <c r="Q258"/>
  <c r="V258"/>
  <c r="G259"/>
  <c r="M259"/>
  <c r="I259"/>
  <c r="K259"/>
  <c r="O259"/>
  <c r="Q259"/>
  <c r="V259"/>
  <c r="G260"/>
  <c r="I260"/>
  <c r="K260"/>
  <c r="M260"/>
  <c r="O260"/>
  <c r="Q260"/>
  <c r="V260"/>
  <c r="G261"/>
  <c r="M261"/>
  <c r="I261"/>
  <c r="K261"/>
  <c r="O261"/>
  <c r="Q261"/>
  <c r="V261"/>
  <c r="G262"/>
  <c r="I262"/>
  <c r="K262"/>
  <c r="M262"/>
  <c r="O262"/>
  <c r="Q262"/>
  <c r="V262"/>
  <c r="G263"/>
  <c r="M263"/>
  <c r="I263"/>
  <c r="K263"/>
  <c r="O263"/>
  <c r="Q263"/>
  <c r="V263"/>
  <c r="G270"/>
  <c r="M270"/>
  <c r="I270"/>
  <c r="K270"/>
  <c r="K269"/>
  <c r="O270"/>
  <c r="O269"/>
  <c r="Q270"/>
  <c r="V270"/>
  <c r="V269"/>
  <c r="G275"/>
  <c r="I275"/>
  <c r="I269"/>
  <c r="K275"/>
  <c r="M275"/>
  <c r="O275"/>
  <c r="Q275"/>
  <c r="Q269"/>
  <c r="V275"/>
  <c r="G279"/>
  <c r="M279"/>
  <c r="I279"/>
  <c r="K279"/>
  <c r="O279"/>
  <c r="Q279"/>
  <c r="V279"/>
  <c r="I284"/>
  <c r="Q284"/>
  <c r="G285"/>
  <c r="M285"/>
  <c r="M284"/>
  <c r="I285"/>
  <c r="K285"/>
  <c r="K284"/>
  <c r="O285"/>
  <c r="O284"/>
  <c r="Q285"/>
  <c r="V285"/>
  <c r="V284"/>
  <c r="G288"/>
  <c r="M288"/>
  <c r="I288"/>
  <c r="I287"/>
  <c r="K288"/>
  <c r="K287"/>
  <c r="O288"/>
  <c r="Q288"/>
  <c r="Q287"/>
  <c r="V288"/>
  <c r="V287"/>
  <c r="G294"/>
  <c r="I294"/>
  <c r="K294"/>
  <c r="M294"/>
  <c r="O294"/>
  <c r="Q294"/>
  <c r="V294"/>
  <c r="G299"/>
  <c r="I299"/>
  <c r="K299"/>
  <c r="M299"/>
  <c r="O299"/>
  <c r="Q299"/>
  <c r="V299"/>
  <c r="G303"/>
  <c r="G287"/>
  <c r="I303"/>
  <c r="K303"/>
  <c r="O303"/>
  <c r="O287"/>
  <c r="Q303"/>
  <c r="V303"/>
  <c r="G306"/>
  <c r="M306"/>
  <c r="I306"/>
  <c r="K306"/>
  <c r="O306"/>
  <c r="Q306"/>
  <c r="V306"/>
  <c r="G309"/>
  <c r="I309"/>
  <c r="K309"/>
  <c r="M309"/>
  <c r="O309"/>
  <c r="Q309"/>
  <c r="V309"/>
  <c r="AE313"/>
  <c r="AF313"/>
  <c r="I20" i="1"/>
  <c r="I19"/>
  <c r="I18"/>
  <c r="I17"/>
  <c r="I16"/>
  <c r="I91"/>
  <c r="J78"/>
  <c r="F71"/>
  <c r="G23"/>
  <c r="G71"/>
  <c r="G25"/>
  <c r="H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71"/>
  <c r="J81"/>
  <c r="J79"/>
  <c r="A27"/>
  <c r="M9" i="36"/>
  <c r="M8"/>
  <c r="M8" i="35"/>
  <c r="AF15"/>
  <c r="M12"/>
  <c r="AF15" i="33"/>
  <c r="M12"/>
  <c r="M8"/>
  <c r="M144" i="32"/>
  <c r="M8"/>
  <c r="G8"/>
  <c r="G147"/>
  <c r="M142"/>
  <c r="M139"/>
  <c r="M91"/>
  <c r="M86"/>
  <c r="M8" i="31"/>
  <c r="M140"/>
  <c r="M139"/>
  <c r="M87"/>
  <c r="M86"/>
  <c r="G8"/>
  <c r="G8" i="30"/>
  <c r="AF153"/>
  <c r="M143"/>
  <c r="M139"/>
  <c r="M95"/>
  <c r="M86"/>
  <c r="M144" i="29"/>
  <c r="M86"/>
  <c r="M8"/>
  <c r="G147"/>
  <c r="G86"/>
  <c r="M8" i="28"/>
  <c r="G85"/>
  <c r="G8"/>
  <c r="M144" i="27"/>
  <c r="M8"/>
  <c r="G8"/>
  <c r="G147"/>
  <c r="M142"/>
  <c r="M139"/>
  <c r="M91"/>
  <c r="M86"/>
  <c r="M8" i="26"/>
  <c r="M280"/>
  <c r="M212"/>
  <c r="G263"/>
  <c r="G212"/>
  <c r="M168"/>
  <c r="M167"/>
  <c r="G161"/>
  <c r="G149"/>
  <c r="G8"/>
  <c r="G283"/>
  <c r="M160" i="25"/>
  <c r="M272"/>
  <c r="M228"/>
  <c r="M178"/>
  <c r="M8"/>
  <c r="M275"/>
  <c r="G160"/>
  <c r="G272"/>
  <c r="G264"/>
  <c r="G250"/>
  <c r="G228"/>
  <c r="G178"/>
  <c r="G8"/>
  <c r="M8" i="24"/>
  <c r="M212"/>
  <c r="G250"/>
  <c r="G212"/>
  <c r="G8"/>
  <c r="M266"/>
  <c r="M250"/>
  <c r="M245"/>
  <c r="M244"/>
  <c r="M231"/>
  <c r="M230"/>
  <c r="M173"/>
  <c r="M167"/>
  <c r="M8" i="23"/>
  <c r="M198"/>
  <c r="G198"/>
  <c r="G8"/>
  <c r="M240"/>
  <c r="M228"/>
  <c r="M227"/>
  <c r="M226"/>
  <c r="G210"/>
  <c r="M167"/>
  <c r="M162"/>
  <c r="M310" i="22"/>
  <c r="M287"/>
  <c r="M299"/>
  <c r="M8"/>
  <c r="M317"/>
  <c r="M297"/>
  <c r="M296"/>
  <c r="M236"/>
  <c r="M232"/>
  <c r="M208"/>
  <c r="M196"/>
  <c r="M183"/>
  <c r="M174"/>
  <c r="M19"/>
  <c r="M123" i="21"/>
  <c r="M8"/>
  <c r="AF183"/>
  <c r="G8"/>
  <c r="M289" i="20"/>
  <c r="M149"/>
  <c r="M8"/>
  <c r="M271"/>
  <c r="M211"/>
  <c r="G211"/>
  <c r="M296"/>
  <c r="M172"/>
  <c r="M166"/>
  <c r="M226" i="19"/>
  <c r="M210"/>
  <c r="M164"/>
  <c r="M113"/>
  <c r="M128"/>
  <c r="M8"/>
  <c r="G164"/>
  <c r="G113"/>
  <c r="G223"/>
  <c r="G210"/>
  <c r="G128"/>
  <c r="G8"/>
  <c r="M261" i="18"/>
  <c r="M254"/>
  <c r="M245"/>
  <c r="M197"/>
  <c r="M192"/>
  <c r="M157"/>
  <c r="M156"/>
  <c r="M148"/>
  <c r="M141"/>
  <c r="M19"/>
  <c r="M8"/>
  <c r="M120" i="17"/>
  <c r="M180"/>
  <c r="M8"/>
  <c r="G107"/>
  <c r="G97"/>
  <c r="G180"/>
  <c r="G120"/>
  <c r="G8"/>
  <c r="AF194"/>
  <c r="M236" i="16"/>
  <c r="M292"/>
  <c r="M187"/>
  <c r="M186"/>
  <c r="G180"/>
  <c r="G169"/>
  <c r="M9"/>
  <c r="M8"/>
  <c r="G236"/>
  <c r="M323"/>
  <c r="M315"/>
  <c r="M298"/>
  <c r="M287" i="15"/>
  <c r="M211"/>
  <c r="M149"/>
  <c r="M8"/>
  <c r="M166"/>
  <c r="G211"/>
  <c r="G149"/>
  <c r="G8"/>
  <c r="G287"/>
  <c r="M285"/>
  <c r="M284"/>
  <c r="M270"/>
  <c r="M269"/>
  <c r="G166"/>
  <c r="M122" i="14"/>
  <c r="M8"/>
  <c r="G122"/>
  <c r="G8"/>
  <c r="M114"/>
  <c r="M107"/>
  <c r="M128" i="13"/>
  <c r="M229"/>
  <c r="M113"/>
  <c r="M164"/>
  <c r="M8"/>
  <c r="G164"/>
  <c r="G113"/>
  <c r="G229"/>
  <c r="G128"/>
  <c r="G8"/>
  <c r="AF255"/>
  <c r="M222"/>
  <c r="M213"/>
  <c r="M269" i="12"/>
  <c r="M8"/>
  <c r="M210"/>
  <c r="M303"/>
  <c r="M287"/>
  <c r="G210"/>
  <c r="G284"/>
  <c r="G269"/>
  <c r="M171"/>
  <c r="M165"/>
  <c r="J83" i="1"/>
  <c r="J85"/>
  <c r="J89"/>
  <c r="J80"/>
  <c r="J82"/>
  <c r="J84"/>
  <c r="J86"/>
  <c r="J88"/>
  <c r="J90"/>
  <c r="J87"/>
  <c r="J70"/>
  <c r="J68"/>
  <c r="J66"/>
  <c r="J64"/>
  <c r="J62"/>
  <c r="J60"/>
  <c r="J58"/>
  <c r="J56"/>
  <c r="J54"/>
  <c r="J52"/>
  <c r="J50"/>
  <c r="J48"/>
  <c r="J46"/>
  <c r="J44"/>
  <c r="J42"/>
  <c r="J40"/>
  <c r="J69"/>
  <c r="J63"/>
  <c r="J59"/>
  <c r="J55"/>
  <c r="J51"/>
  <c r="J47"/>
  <c r="J43"/>
  <c r="J39"/>
  <c r="J71"/>
  <c r="J67"/>
  <c r="J65"/>
  <c r="J61"/>
  <c r="J57"/>
  <c r="J53"/>
  <c r="J49"/>
  <c r="J45"/>
  <c r="J41"/>
  <c r="I21"/>
  <c r="J28"/>
  <c r="J26"/>
  <c r="G38"/>
  <c r="F38"/>
  <c r="J23"/>
  <c r="J24"/>
  <c r="J25"/>
  <c r="J27"/>
  <c r="E24"/>
  <c r="G24"/>
  <c r="E26"/>
  <c r="G26"/>
  <c r="J91"/>
  <c r="G28"/>
  <c r="G27"/>
  <c r="G29"/>
  <c r="A28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>
  <authors>
    <author>priprav_01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<sst xmlns="http://schemas.openxmlformats.org/spreadsheetml/2006/main" count="19841" uniqueCount="2171">
  <si>
    <t>Zřízení šachtovpusť, včetně dodávky dílců</t>
  </si>
  <si>
    <t xml:space="preserve">9*1,093/5 : </t>
  </si>
  <si>
    <t>1,9674</t>
  </si>
  <si>
    <t xml:space="preserve">60% výkopu : 5*5*4,6*0,6 : </t>
  </si>
  <si>
    <t>69</t>
  </si>
  <si>
    <t xml:space="preserve">Položka pořadí 4 : 69,00000*0,3 : </t>
  </si>
  <si>
    <t>20,7</t>
  </si>
  <si>
    <t xml:space="preserve">40% výkopu : 5*5*4,6*0,4 : </t>
  </si>
  <si>
    <t xml:space="preserve">Položka pořadí 6 : 46,00000*0,3 : </t>
  </si>
  <si>
    <t>13,8</t>
  </si>
  <si>
    <t xml:space="preserve">Položka pořadí 6 : 46,00000 : </t>
  </si>
  <si>
    <t xml:space="preserve">Položka pořadí 4 : 69,00000 : </t>
  </si>
  <si>
    <t>115</t>
  </si>
  <si>
    <t xml:space="preserve">Položka pořadí 9 : 115,00000*40 : </t>
  </si>
  <si>
    <t>4600</t>
  </si>
  <si>
    <t xml:space="preserve">ČS : -3,14*1,4*1,4*4,4 : </t>
  </si>
  <si>
    <t>82,92064</t>
  </si>
  <si>
    <t xml:space="preserve">Položka pořadí 11 : 115,00000 : </t>
  </si>
  <si>
    <t xml:space="preserve">Položka pořadí 12 : 82,92064*1,67 : </t>
  </si>
  <si>
    <t>138,47747</t>
  </si>
  <si>
    <t xml:space="preserve">Položka pořadí 29 : 0,42720 : </t>
  </si>
  <si>
    <t>5,6016</t>
  </si>
  <si>
    <t xml:space="preserve">Položka pořadí 20 : 5,60160 : </t>
  </si>
  <si>
    <t xml:space="preserve">(4*5)*6 : </t>
  </si>
  <si>
    <t>120</t>
  </si>
  <si>
    <t xml:space="preserve">Položka pořadí 23 : 120,00000 : </t>
  </si>
  <si>
    <t xml:space="preserve">rohy : (4*6)*0,0178 : </t>
  </si>
  <si>
    <t>0,4272</t>
  </si>
  <si>
    <t xml:space="preserve">Položka pořadí 23 : 120,00000*0,155 : </t>
  </si>
  <si>
    <t>18,6</t>
  </si>
  <si>
    <t>2944141442</t>
  </si>
  <si>
    <t xml:space="preserve">60% výkopu : 5*5*5*0,6 : </t>
  </si>
  <si>
    <t>75</t>
  </si>
  <si>
    <t xml:space="preserve">Položka pořadí 4 : 75,00000*0,3 : </t>
  </si>
  <si>
    <t>22,5</t>
  </si>
  <si>
    <t xml:space="preserve">40% výkopu : 5*5*5*0,4 : </t>
  </si>
  <si>
    <t>50</t>
  </si>
  <si>
    <t xml:space="preserve">Položka pořadí 6 : 50,00000*0,3 : </t>
  </si>
  <si>
    <t xml:space="preserve">Položka pořadí 6 : 50,00000 : </t>
  </si>
  <si>
    <t xml:space="preserve">Položka pořadí 4 : 75,00000 : </t>
  </si>
  <si>
    <t>125</t>
  </si>
  <si>
    <t xml:space="preserve">Položka pořadí 9 : 125,00000*40 : </t>
  </si>
  <si>
    <t>5000</t>
  </si>
  <si>
    <t xml:space="preserve">ČS : -3,14*1,4*1,4*4,8 : </t>
  </si>
  <si>
    <t>90,45888</t>
  </si>
  <si>
    <t xml:space="preserve">Položka pořadí 11 : 125,00000 : </t>
  </si>
  <si>
    <t xml:space="preserve">Položka pořadí 12 : 90,45888*1,67 : </t>
  </si>
  <si>
    <t>151,06633</t>
  </si>
  <si>
    <t>2944141443</t>
  </si>
  <si>
    <t xml:space="preserve">60% výkopu : 5*5*6,8*0,6 : </t>
  </si>
  <si>
    <t>102</t>
  </si>
  <si>
    <t xml:space="preserve">Položka pořadí 4 : 102,00000*0,3 : </t>
  </si>
  <si>
    <t>30,6</t>
  </si>
  <si>
    <t xml:space="preserve">40% výkopu : 5*5*6,8*0,4 : </t>
  </si>
  <si>
    <t>68</t>
  </si>
  <si>
    <t xml:space="preserve">Položka pořadí 6 : 68,00000*0,3 : </t>
  </si>
  <si>
    <t>20,4</t>
  </si>
  <si>
    <t>161101104R00</t>
  </si>
  <si>
    <t>Svislé přemístění výkopku z horniny 1 až 4, při hloubce výkopu přes 6 do 8 m</t>
  </si>
  <si>
    <t xml:space="preserve">Položka pořadí 6 : 68,00000 : </t>
  </si>
  <si>
    <t xml:space="preserve">Položka pořadí 4 : 102,00000 : </t>
  </si>
  <si>
    <t>170</t>
  </si>
  <si>
    <t xml:space="preserve">Položka pořadí 9 : 170,00000*40 : </t>
  </si>
  <si>
    <t>6800</t>
  </si>
  <si>
    <t xml:space="preserve">ČS : -3,14*1,4*1,4*6,6 : </t>
  </si>
  <si>
    <t>124,38096</t>
  </si>
  <si>
    <t xml:space="preserve">Položka pořadí 11 : 170,00000 : </t>
  </si>
  <si>
    <t xml:space="preserve">Položka pořadí 12 : 124,38096*1,67 : </t>
  </si>
  <si>
    <t>207,7162</t>
  </si>
  <si>
    <t>2944141444</t>
  </si>
  <si>
    <t xml:space="preserve">60% výkopu : 5*5*4,8*0,6 : </t>
  </si>
  <si>
    <t>72</t>
  </si>
  <si>
    <t xml:space="preserve">Položka pořadí 4 : 72,00000*0,3 : </t>
  </si>
  <si>
    <t>21,6</t>
  </si>
  <si>
    <t xml:space="preserve">40% výkopu : 5*5*4,8*0,4 : </t>
  </si>
  <si>
    <t>48</t>
  </si>
  <si>
    <t xml:space="preserve">Položka pořadí 6 : 48,00000*0,3 : </t>
  </si>
  <si>
    <t xml:space="preserve">Položka pořadí 6 : 48,00000 : </t>
  </si>
  <si>
    <t xml:space="preserve">Položka pořadí 4 : 72,00000 : </t>
  </si>
  <si>
    <t xml:space="preserve">Položka pořadí 9 : 120,00000*40 : </t>
  </si>
  <si>
    <t>4800</t>
  </si>
  <si>
    <t xml:space="preserve">ČS : -3,14*1,4*1,4*4,6 : </t>
  </si>
  <si>
    <t>86,68976</t>
  </si>
  <si>
    <t xml:space="preserve">Položka pořadí 11 : 120,00000 : </t>
  </si>
  <si>
    <t xml:space="preserve">Položka pořadí 12 : 86,68976*1,67 : </t>
  </si>
  <si>
    <t>144,7719</t>
  </si>
  <si>
    <t>2944141445</t>
  </si>
  <si>
    <t>M2111221</t>
  </si>
  <si>
    <t>D2.2 Rozvody NN - ČS1 - samostatný položkový rozpočet</t>
  </si>
  <si>
    <t>M2111222</t>
  </si>
  <si>
    <t>D2.2 Rozvody NN - ČS2 - samostatný položkový rozpočet</t>
  </si>
  <si>
    <t>M2111223</t>
  </si>
  <si>
    <t>D2.2 Rozvody NN - ČS3 - samostatný položkový rozpočet</t>
  </si>
  <si>
    <t>M2111224</t>
  </si>
  <si>
    <t>D2.2 Rozvody NN - ČS4 - samostatný položkový rozpočet</t>
  </si>
  <si>
    <t>M2111225</t>
  </si>
  <si>
    <t>D2.2 Rozvody NN - ČS5 - samostatný položkový rozpočet</t>
  </si>
  <si>
    <t>M212223</t>
  </si>
  <si>
    <t>D2.3. Technologické části ČS - samostatný položkový rozpočet</t>
  </si>
  <si>
    <t>M21111241</t>
  </si>
  <si>
    <t>D2.4 Dálkový přenos - samostatný položkový rozpočet ČS1</t>
  </si>
  <si>
    <t>M21111242</t>
  </si>
  <si>
    <t>D2.4 Dálkový přenos - samostatný položkový rozpočet ČS2</t>
  </si>
  <si>
    <t>M21111243</t>
  </si>
  <si>
    <t>D2.4 Dálkový přenos - samostatný položkový rozpočet ČS3</t>
  </si>
  <si>
    <t>M21111244</t>
  </si>
  <si>
    <t>D2.4 Dálkový přenos - samostatný položkový rozpočet ČS4</t>
  </si>
  <si>
    <t>M21111245</t>
  </si>
  <si>
    <t>D2.4 Dálkový přenos - samostatný položkový rozpočet ČS5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</si>
  <si>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</si>
  <si>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</si>
  <si>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</si>
  <si>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</si>
  <si>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</si>
  <si>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</si>
  <si>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</si>
  <si>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005121 R</t>
  </si>
  <si>
    <t>Zařízení staveniště</t>
  </si>
  <si>
    <t>005121030R</t>
  </si>
  <si>
    <t>Odstranění zařízení staveniště</t>
  </si>
  <si>
    <t>005124010R</t>
  </si>
  <si>
    <t>Koordinační činnost</t>
  </si>
  <si>
    <t>004111010R</t>
  </si>
  <si>
    <t xml:space="preserve">Průzkumné práce </t>
  </si>
  <si>
    <t>005123 R</t>
  </si>
  <si>
    <t>Územní vlivy</t>
  </si>
  <si>
    <t>005211030R</t>
  </si>
  <si>
    <t xml:space="preserve">Dočasná dopravní opatření </t>
  </si>
  <si>
    <t>005211040R</t>
  </si>
  <si>
    <t xml:space="preserve">Užívání veřejných ploch a prostranství  </t>
  </si>
  <si>
    <t>00523  R</t>
  </si>
  <si>
    <t>Zkoušky a revize</t>
  </si>
  <si>
    <t>00524 R</t>
  </si>
  <si>
    <t>Předání a převzetí díla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</si>
  <si>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</si>
  <si>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</si>
  <si>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</si>
  <si>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</si>
  <si>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00528 R</t>
  </si>
  <si>
    <t>Podmínky dotačních programů</t>
  </si>
  <si>
    <t>Náklady zhotovitele, které vznikají v souvislosti se specifickými obchodními podmínkami objednatele.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</si>
  <si>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</si>
  <si>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</si>
  <si>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</si>
  <si>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 xml:space="preserve">Položka pořadí 13 : 158,76000*0,55 : </t>
  </si>
  <si>
    <t xml:space="preserve">Položka pořadí 15 : 105,84000*0,55 : </t>
  </si>
  <si>
    <t>145,53</t>
  </si>
  <si>
    <t xml:space="preserve">Položka pořadí 11 : 3,36000 : </t>
  </si>
  <si>
    <t xml:space="preserve">zpětný zásyp v zeleni : 0,9*(3-(0,1+0,6))*12 : </t>
  </si>
  <si>
    <t>28,2</t>
  </si>
  <si>
    <t xml:space="preserve">Položka pořadí 24 : 239,76000 : </t>
  </si>
  <si>
    <t>239,76</t>
  </si>
  <si>
    <t xml:space="preserve">Položka pořadí 21 : 239,76000*40 : </t>
  </si>
  <si>
    <t>9590,4</t>
  </si>
  <si>
    <t xml:space="preserve">Položka pořadí 20 : 28,20000 : </t>
  </si>
  <si>
    <t xml:space="preserve">Položka pořadí 36 : 8,82000 : </t>
  </si>
  <si>
    <t xml:space="preserve">Položka pořadí 26 : 52,92000 : </t>
  </si>
  <si>
    <t xml:space="preserve">souběh : 0,9*(3-(0,1+0,6))*86 : </t>
  </si>
  <si>
    <t xml:space="preserve">Položka pořadí 13 : 158,76000 : </t>
  </si>
  <si>
    <t xml:space="preserve">Položka pořadí 15 : 105,84000 : </t>
  </si>
  <si>
    <t xml:space="preserve">Položka pořadí 26 : 52,92000*-1 : </t>
  </si>
  <si>
    <t xml:space="preserve">Položka pořadí 36 : 8,82000*-1 : </t>
  </si>
  <si>
    <t>202,86</t>
  </si>
  <si>
    <t xml:space="preserve">0,9*(0,3+0,3)*98 : </t>
  </si>
  <si>
    <t>52,92</t>
  </si>
  <si>
    <t xml:space="preserve">Položka pořadí 28 : 16,80000 : </t>
  </si>
  <si>
    <t>16,8</t>
  </si>
  <si>
    <t xml:space="preserve">souběh s V4 : (0,5+0,9)*12 : </t>
  </si>
  <si>
    <t xml:space="preserve">Položka pořadí 27 : 16,80000*0,025 : </t>
  </si>
  <si>
    <t>0,42</t>
  </si>
  <si>
    <t xml:space="preserve">Položka pořadí 26 : 52,92000*1,67 : </t>
  </si>
  <si>
    <t>88,3764</t>
  </si>
  <si>
    <t xml:space="preserve">souběh : 0,9*(3-(0,1+0,6))*86*1,67 : </t>
  </si>
  <si>
    <t>297,2934</t>
  </si>
  <si>
    <t xml:space="preserve">0,9*98 : </t>
  </si>
  <si>
    <t>88,2</t>
  </si>
  <si>
    <t xml:space="preserve">88,2*1,1 : </t>
  </si>
  <si>
    <t>97,02</t>
  </si>
  <si>
    <t xml:space="preserve">0,9*0,1*98 : </t>
  </si>
  <si>
    <t>8,82</t>
  </si>
  <si>
    <t xml:space="preserve">Položka pořadí 65 : 4,00000 : </t>
  </si>
  <si>
    <t xml:space="preserve">Položka pořadí 66 : 2,00000 : </t>
  </si>
  <si>
    <t xml:space="preserve">Položka pořadí 68 : 1,00000 : </t>
  </si>
  <si>
    <t xml:space="preserve">Položka pořadí 69 : 3,00000 : </t>
  </si>
  <si>
    <t xml:space="preserve">98*1,093/5 : </t>
  </si>
  <si>
    <t>21,4228</t>
  </si>
  <si>
    <t xml:space="preserve">Položka pořadí 67 : 3,00000 : </t>
  </si>
  <si>
    <t xml:space="preserve">SUS-souběh s V4 : 86 : </t>
  </si>
  <si>
    <t>86</t>
  </si>
  <si>
    <t xml:space="preserve">Položka pořadí 75 : 172,00000 : </t>
  </si>
  <si>
    <t>172</t>
  </si>
  <si>
    <t xml:space="preserve">SUS-souběh s V4 : 2*86 : </t>
  </si>
  <si>
    <t xml:space="preserve">Položka pořadí 1 : 77,40000*0,55 : </t>
  </si>
  <si>
    <t xml:space="preserve">Položka pořadí 2 : 77,40000*0,77 : </t>
  </si>
  <si>
    <t xml:space="preserve">Položka pořadí 5 : 94,59999*0,38314 : </t>
  </si>
  <si>
    <t>138,41304</t>
  </si>
  <si>
    <t>(94,6*0,15+111,8*0,08+129*0,07+129*0,05)*1,8</t>
  </si>
  <si>
    <t xml:space="preserve">Položka pořadí 3 : 129,00000*0,154 : </t>
  </si>
  <si>
    <t xml:space="preserve">Položka pořadí 4 : 111,80000*0,176 : </t>
  </si>
  <si>
    <t xml:space="preserve">Položka pořadí 6 : 129,00000*0,11 : </t>
  </si>
  <si>
    <t>53,7328</t>
  </si>
  <si>
    <t>Odkaz na mn. položky pořadí 86 : 53,73280</t>
  </si>
  <si>
    <t>Odkaz na mn. položky pořadí 85 : 207,91824</t>
  </si>
  <si>
    <t>Odkaz na mn. položky pořadí 87 : 261,65104*45</t>
  </si>
  <si>
    <t>Odkaz na mn. položky pořadí 87 : 261,65104</t>
  </si>
  <si>
    <t xml:space="preserve">SUS : 1,1*126 : </t>
  </si>
  <si>
    <t>138,6</t>
  </si>
  <si>
    <t xml:space="preserve">SUS : (0,6+1,1+0,6)*126 : </t>
  </si>
  <si>
    <t>289,8</t>
  </si>
  <si>
    <t xml:space="preserve">SUS : (0,4+1,1+0,4)*126 : </t>
  </si>
  <si>
    <t>239,4</t>
  </si>
  <si>
    <t xml:space="preserve">SUS : (0,2+1,1+0,2)*126 : </t>
  </si>
  <si>
    <t>189</t>
  </si>
  <si>
    <t xml:space="preserve">SUS : 3*126 : </t>
  </si>
  <si>
    <t>378</t>
  </si>
  <si>
    <t xml:space="preserve">1,1*2,2*1 : </t>
  </si>
  <si>
    <t>2,42</t>
  </si>
  <si>
    <t xml:space="preserve">1,1*2,2*126*0,6 : </t>
  </si>
  <si>
    <t>182,952</t>
  </si>
  <si>
    <t xml:space="preserve">Položka pořadí 11 : 182,95200*0,3 : </t>
  </si>
  <si>
    <t>54,8856</t>
  </si>
  <si>
    <t xml:space="preserve">1,1*2,2*126*0,4 : </t>
  </si>
  <si>
    <t>121,968</t>
  </si>
  <si>
    <t xml:space="preserve">Položka pořadí 13 : 121,96800*0,3 : </t>
  </si>
  <si>
    <t>36,5904</t>
  </si>
  <si>
    <t xml:space="preserve">2*2,2*126 : </t>
  </si>
  <si>
    <t>554,4</t>
  </si>
  <si>
    <t xml:space="preserve">Položka pořadí 15 : 554,40000 : </t>
  </si>
  <si>
    <t xml:space="preserve">Položka pořadí 11 : 182,95200*0,55 : </t>
  </si>
  <si>
    <t xml:space="preserve">Položka pořadí 13 : 121,96800*0,55 : </t>
  </si>
  <si>
    <t>167,706</t>
  </si>
  <si>
    <t xml:space="preserve">Položka pořadí 20 : 304,92000 : </t>
  </si>
  <si>
    <t>304,92</t>
  </si>
  <si>
    <t xml:space="preserve">Položka pořadí 18 : 304,92000*40 : </t>
  </si>
  <si>
    <t>12196,8</t>
  </si>
  <si>
    <t xml:space="preserve">Položka pořadí 29 : 13,86000 : </t>
  </si>
  <si>
    <t xml:space="preserve">Položka pořadí 22 : 83,16000 : </t>
  </si>
  <si>
    <t xml:space="preserve">samostatně : 1,1*(2,2-(0,1+0,6))*126 : </t>
  </si>
  <si>
    <t xml:space="preserve">Položka pořadí 11 : 182,95200 : </t>
  </si>
  <si>
    <t xml:space="preserve">Položka pořadí 13 : 121,96800 : </t>
  </si>
  <si>
    <t xml:space="preserve">Položka pořadí 22 : 83,16000*-1 : </t>
  </si>
  <si>
    <t xml:space="preserve">Položka pořadí 29 : 13,86000*-1 : </t>
  </si>
  <si>
    <t>207,9</t>
  </si>
  <si>
    <t xml:space="preserve">1,1*(0,3+0,3)*126 : </t>
  </si>
  <si>
    <t>83,16</t>
  </si>
  <si>
    <t xml:space="preserve">Položka pořadí 22 : 83,16000*1,67 : </t>
  </si>
  <si>
    <t>138,8772</t>
  </si>
  <si>
    <t xml:space="preserve">1,1*(2,2-(0,1+0,6))*126*1,67 : </t>
  </si>
  <si>
    <t>347,193</t>
  </si>
  <si>
    <t xml:space="preserve">1,1*126 : </t>
  </si>
  <si>
    <t xml:space="preserve">1,1*126*1,1 : </t>
  </si>
  <si>
    <t>152,46</t>
  </si>
  <si>
    <t xml:space="preserve">1,1*0,1*126 : </t>
  </si>
  <si>
    <t>13,86</t>
  </si>
  <si>
    <t xml:space="preserve">126 : </t>
  </si>
  <si>
    <t>126</t>
  </si>
  <si>
    <t xml:space="preserve">Položka pořadí 57 : 4,00000 : </t>
  </si>
  <si>
    <t xml:space="preserve">126*1,093/5 : </t>
  </si>
  <si>
    <t>27,5436</t>
  </si>
  <si>
    <t xml:space="preserve">Položka pořadí 59 : 3,00000 : </t>
  </si>
  <si>
    <t xml:space="preserve">SUS : 126 : </t>
  </si>
  <si>
    <t xml:space="preserve">Položka pořadí 65 : 252,00000 : </t>
  </si>
  <si>
    <t xml:space="preserve">SUS : 2*126 : </t>
  </si>
  <si>
    <t xml:space="preserve">Položka pořadí 1 : 138,60000*0,55 : </t>
  </si>
  <si>
    <t xml:space="preserve">Položka pořadí 2 : 138,60000*0,77 : </t>
  </si>
  <si>
    <t xml:space="preserve">Položka pořadí 5 : 189,00000*0,38314 : </t>
  </si>
  <si>
    <t>255,36546</t>
  </si>
  <si>
    <t>(189*0,15+239,4*0,08+289,8*0,07+378*0,05)*1,8</t>
  </si>
  <si>
    <t xml:space="preserve">Položka pořadí 3 : 289,80000*0,154 : </t>
  </si>
  <si>
    <t xml:space="preserve">Položka pořadí 4 : 239,40000*0,176 : </t>
  </si>
  <si>
    <t xml:space="preserve">Položka pořadí 6 : 378,00000*0,11 : </t>
  </si>
  <si>
    <t>128,3436</t>
  </si>
  <si>
    <t>Odkaz na mn. položky pořadí 76 : 128,34360</t>
  </si>
  <si>
    <t>Odkaz na mn. položky pořadí 75 : 411,40386</t>
  </si>
  <si>
    <t>Odkaz na mn. položky pořadí 77 : 539,74746*45</t>
  </si>
  <si>
    <t>Odkaz na mn. položky pořadí 77 : 539,74746</t>
  </si>
  <si>
    <t xml:space="preserve">SUS : 1,1*229 : </t>
  </si>
  <si>
    <t xml:space="preserve">MK-souběh s V5 : 0,9*142 : </t>
  </si>
  <si>
    <t>379,7</t>
  </si>
  <si>
    <t xml:space="preserve">SUS : (0,6+1,1+0,6)*229 : </t>
  </si>
  <si>
    <t xml:space="preserve">MK-souběh s V5 : (0,6+0,9)*142 : </t>
  </si>
  <si>
    <t>739,7</t>
  </si>
  <si>
    <t xml:space="preserve">SUS : (0,4+1,1+0,4)*229 : </t>
  </si>
  <si>
    <t xml:space="preserve">MK-souběh s V5 : (0,4+0,9)*142 : </t>
  </si>
  <si>
    <t>619,7</t>
  </si>
  <si>
    <t xml:space="preserve">SUS : (0,2+1,1+0,2)*229 : </t>
  </si>
  <si>
    <t xml:space="preserve">MK-souběh s V5 : (0,2+0,9)*142 : </t>
  </si>
  <si>
    <t>499,7</t>
  </si>
  <si>
    <t xml:space="preserve">SUS : 3*229 : </t>
  </si>
  <si>
    <t xml:space="preserve">MK-souběh s V5 : 1,5*142 : </t>
  </si>
  <si>
    <t>900</t>
  </si>
  <si>
    <t xml:space="preserve">souběh s V5 : (0,5+0,9)*79*0,2 : </t>
  </si>
  <si>
    <t>22,12</t>
  </si>
  <si>
    <t xml:space="preserve">1,1*2,9*9 : </t>
  </si>
  <si>
    <t>28,71</t>
  </si>
  <si>
    <t xml:space="preserve">SUS : 1,1*229*2,9*0,6 : </t>
  </si>
  <si>
    <t xml:space="preserve">MK-souběh s V5 : 0,9*(142+79)*2,9*0,6 : </t>
  </si>
  <si>
    <t>784,392</t>
  </si>
  <si>
    <t xml:space="preserve">Položka pořadí 12 : 784,39200*0,3 : </t>
  </si>
  <si>
    <t>235,3176</t>
  </si>
  <si>
    <t xml:space="preserve">SUS : 1,1*229*2,9*0,4 : </t>
  </si>
  <si>
    <t xml:space="preserve">MK-souběh s V5 : 0,9*(142+79)*2,9*0,4 : </t>
  </si>
  <si>
    <t>522,928</t>
  </si>
  <si>
    <t xml:space="preserve">Položka pořadí 14 : 522,92800*0,3 : </t>
  </si>
  <si>
    <t>156,8784</t>
  </si>
  <si>
    <t xml:space="preserve">SUS : 2*2,9*229 : </t>
  </si>
  <si>
    <t xml:space="preserve">souběh s V5 : 2,9*(142+79) : </t>
  </si>
  <si>
    <t>1969,1</t>
  </si>
  <si>
    <t xml:space="preserve">Položka pořadí 16 : 1969,10000 : </t>
  </si>
  <si>
    <t xml:space="preserve">Položka pořadí 12 : 784,39200*0,55 : </t>
  </si>
  <si>
    <t xml:space="preserve">Položka pořadí 14 : 522,92800*0,55 : </t>
  </si>
  <si>
    <t>719,026</t>
  </si>
  <si>
    <t xml:space="preserve">Položka pořadí 10 : 22,12000 : </t>
  </si>
  <si>
    <t xml:space="preserve">zpětný zásyp v zeleni : 0,9*(2,9-(0,1+0,6))*79 : </t>
  </si>
  <si>
    <t>178,54</t>
  </si>
  <si>
    <t xml:space="preserve">Položka pořadí 23 : 1150,90000 : </t>
  </si>
  <si>
    <t>1150,9</t>
  </si>
  <si>
    <t xml:space="preserve">Položka pořadí 20 : 1150,90000*40 : </t>
  </si>
  <si>
    <t>46036</t>
  </si>
  <si>
    <t xml:space="preserve">Položka pořadí 19 : 178,54000 : </t>
  </si>
  <si>
    <t xml:space="preserve">Položka pořadí 35 : 45,08000 : </t>
  </si>
  <si>
    <t xml:space="preserve">Položka pořadí 25 : 270,48000 : </t>
  </si>
  <si>
    <t xml:space="preserve">samostatně : 1,1*(2,9-(0,1+0,6))*229 : </t>
  </si>
  <si>
    <t xml:space="preserve">souběh : 0,9*(2,9-(0,1+0,6))*142 : </t>
  </si>
  <si>
    <t xml:space="preserve">Položka pořadí 12 : 784,39200 : </t>
  </si>
  <si>
    <t xml:space="preserve">Položka pořadí 14 : 522,92800 : </t>
  </si>
  <si>
    <t xml:space="preserve">Položka pořadí 25 : 270,48000*-1 : </t>
  </si>
  <si>
    <t xml:space="preserve">Položka pořadí 35 : 45,08000*-1 : </t>
  </si>
  <si>
    <t>991,76</t>
  </si>
  <si>
    <t xml:space="preserve">SUS : 1,1*229*(0,3+0,3) : </t>
  </si>
  <si>
    <t xml:space="preserve">souběh s V5 : 0,9*(79+142)*(0,3+0,3) : </t>
  </si>
  <si>
    <t>270,48</t>
  </si>
  <si>
    <t xml:space="preserve">Položka pořadí 27 : 110,60000 : </t>
  </si>
  <si>
    <t>110,6</t>
  </si>
  <si>
    <t xml:space="preserve">souběh s V5 : (0,5+0,9)*79 : </t>
  </si>
  <si>
    <t xml:space="preserve">Položka pořadí 26 : 110,60000*0,025 : </t>
  </si>
  <si>
    <t>2,765</t>
  </si>
  <si>
    <t xml:space="preserve">Položka pořadí 25 : 270,48000*1,67 : </t>
  </si>
  <si>
    <t>451,7016</t>
  </si>
  <si>
    <t xml:space="preserve">samostatně : 1,1*(2,9-(0,1+0,6))*229*1,67 : </t>
  </si>
  <si>
    <t xml:space="preserve">souběh : 0,9*(2,9-(0,1+0,6))*142*1,67 : </t>
  </si>
  <si>
    <t>1395,0178</t>
  </si>
  <si>
    <t xml:space="preserve">samostatně : 1,1*229 : </t>
  </si>
  <si>
    <t xml:space="preserve">souběh : 0,9*(142+79) : </t>
  </si>
  <si>
    <t>450,8</t>
  </si>
  <si>
    <t xml:space="preserve">450,8*1,1 : </t>
  </si>
  <si>
    <t>495,88</t>
  </si>
  <si>
    <t xml:space="preserve">SUS : 1,1*229*0,1 : </t>
  </si>
  <si>
    <t xml:space="preserve">souběh s V5 : 0,9*(79+142)*0,1 : </t>
  </si>
  <si>
    <t>45,08</t>
  </si>
  <si>
    <t xml:space="preserve">Položka pořadí 65 : 1,00000 : </t>
  </si>
  <si>
    <t xml:space="preserve">Položka pořadí 67 : 11,00000 : </t>
  </si>
  <si>
    <t xml:space="preserve">Položka pořadí 68 : 5,00000 : </t>
  </si>
  <si>
    <t xml:space="preserve">Položka pořadí 69 : 11,00000 : </t>
  </si>
  <si>
    <t xml:space="preserve">Položka pořadí 71 : 10,00000 : </t>
  </si>
  <si>
    <t xml:space="preserve">Položka pořadí 72 : 11,00000 : </t>
  </si>
  <si>
    <t>52</t>
  </si>
  <si>
    <t xml:space="preserve">Položka pořadí 73 : 11,00000 : </t>
  </si>
  <si>
    <t xml:space="preserve">450*1,093/5 : </t>
  </si>
  <si>
    <t>98,37</t>
  </si>
  <si>
    <t xml:space="preserve">2*15 : </t>
  </si>
  <si>
    <t>30</t>
  </si>
  <si>
    <t xml:space="preserve">Položka pořadí 70 : 15,00000 : </t>
  </si>
  <si>
    <t>47</t>
  </si>
  <si>
    <t xml:space="preserve">SUS : 229 : </t>
  </si>
  <si>
    <t xml:space="preserve">MK-souběh s V5 : 142 : </t>
  </si>
  <si>
    <t>371</t>
  </si>
  <si>
    <t xml:space="preserve">Položka pořadí 78 : 600,00000 : </t>
  </si>
  <si>
    <t>600</t>
  </si>
  <si>
    <t xml:space="preserve">SUS : 2*229 : </t>
  </si>
  <si>
    <t xml:space="preserve">Položka pořadí 1 : 379,70000*0,55 : </t>
  </si>
  <si>
    <t xml:space="preserve">Položka pořadí 2 : 379,70000*0,77 : </t>
  </si>
  <si>
    <t xml:space="preserve">Položka pořadí 5 : 499,70001*0,38314 : </t>
  </si>
  <si>
    <t>692,65906</t>
  </si>
  <si>
    <t>(499,7*0,15+619,7*0,08+739,7*0,07+900*0,05)*1,8</t>
  </si>
  <si>
    <t xml:space="preserve">Položka pořadí 3 : 739,70000*0,154 : </t>
  </si>
  <si>
    <t xml:space="preserve">Položka pořadí 4 : 619,70000*0,176 : </t>
  </si>
  <si>
    <t xml:space="preserve">Položka pořadí 6 : 900,00000*0,11 : </t>
  </si>
  <si>
    <t>321,981</t>
  </si>
  <si>
    <t>Odkaz na mn. položky pořadí 89 : 321,98100</t>
  </si>
  <si>
    <t>Odkaz na mn. položky pořadí 88 : 1091,01706</t>
  </si>
  <si>
    <t>Odkaz na mn. položky pořadí 90 : 1412,99806*45</t>
  </si>
  <si>
    <t>Odkaz na mn. položky pořadí 90 : 1412,99806</t>
  </si>
  <si>
    <t>40,74</t>
  </si>
  <si>
    <t xml:space="preserve">1,1*2,8*3 : </t>
  </si>
  <si>
    <t>9,24</t>
  </si>
  <si>
    <t xml:space="preserve">zeleň : 1,1*97*2,8*0,6 : </t>
  </si>
  <si>
    <t>179,256</t>
  </si>
  <si>
    <t xml:space="preserve">Položka pořadí 6 : 179,25600*0,3 : </t>
  </si>
  <si>
    <t>53,7768</t>
  </si>
  <si>
    <t xml:space="preserve">zeleň : 1,1*97*2,8*0,4 : </t>
  </si>
  <si>
    <t>119,504</t>
  </si>
  <si>
    <t xml:space="preserve">Položka pořadí 8 : 119,50400*0,3 : </t>
  </si>
  <si>
    <t>35,8512</t>
  </si>
  <si>
    <t xml:space="preserve">zeleň : 2*2,8*97 : </t>
  </si>
  <si>
    <t>543,2</t>
  </si>
  <si>
    <t xml:space="preserve">Položka pořadí 10 : 543,20000 : </t>
  </si>
  <si>
    <t xml:space="preserve">Položka pořadí 6 : 179,25600*0,55 : </t>
  </si>
  <si>
    <t xml:space="preserve">Položka pořadí 8 : 119,50400*0,55 : </t>
  </si>
  <si>
    <t>164,318</t>
  </si>
  <si>
    <t xml:space="preserve">Položka pořadí 4 : 40,74000 : </t>
  </si>
  <si>
    <t xml:space="preserve">zpětný zásyp v zeleni : : </t>
  </si>
  <si>
    <t xml:space="preserve">1,1*(2,8-(0,1+0,6))*97 : </t>
  </si>
  <si>
    <t>264,81</t>
  </si>
  <si>
    <t xml:space="preserve">Položka pořadí 17 : 74,69000 : </t>
  </si>
  <si>
    <t>74,69</t>
  </si>
  <si>
    <t xml:space="preserve">Položka pořadí 14 : 74,69000*40 : </t>
  </si>
  <si>
    <t>2987,6</t>
  </si>
  <si>
    <t xml:space="preserve">Položka pořadí 13 : 264,81000 : </t>
  </si>
  <si>
    <t xml:space="preserve">Položka pořadí 28 : 10,67000 : </t>
  </si>
  <si>
    <t xml:space="preserve">Položka pořadí 19 : 64,02000 : </t>
  </si>
  <si>
    <t xml:space="preserve">Položka pořadí 6 : 179,25600 : </t>
  </si>
  <si>
    <t xml:space="preserve">Položka pořadí 8 : 119,50400 : </t>
  </si>
  <si>
    <t xml:space="preserve">Položka pořadí 19 : 64,02000*-1 : </t>
  </si>
  <si>
    <t xml:space="preserve">Položka pořadí 28 : 10,67000*-1 : </t>
  </si>
  <si>
    <t>224,07</t>
  </si>
  <si>
    <t xml:space="preserve">1,1*97*(0,3+0,3) : </t>
  </si>
  <si>
    <t>64,02</t>
  </si>
  <si>
    <t xml:space="preserve">Položka pořadí 21 : 203,70000 : </t>
  </si>
  <si>
    <t>203,7</t>
  </si>
  <si>
    <t xml:space="preserve">Položka pořadí 20 : 203,70000*0,025 : </t>
  </si>
  <si>
    <t>5,0925</t>
  </si>
  <si>
    <t xml:space="preserve">Položka pořadí 19 : 64,02000*1,67 : </t>
  </si>
  <si>
    <t>106,9134</t>
  </si>
  <si>
    <t xml:space="preserve">1,1*97 : </t>
  </si>
  <si>
    <t>106,7</t>
  </si>
  <si>
    <t xml:space="preserve">106,7*1,1 : </t>
  </si>
  <si>
    <t>117,37</t>
  </si>
  <si>
    <t xml:space="preserve">1,1*97*0,1 : </t>
  </si>
  <si>
    <t>10,67</t>
  </si>
  <si>
    <t xml:space="preserve">Položka pořadí 49 : 1,00000 : </t>
  </si>
  <si>
    <t xml:space="preserve">Položka pořadí 48 : 1,00000 : </t>
  </si>
  <si>
    <t xml:space="preserve">Položka pořadí 54 : 2,00000 : </t>
  </si>
  <si>
    <t xml:space="preserve">Položka pořadí 55 : 4,00000 : </t>
  </si>
  <si>
    <t xml:space="preserve">97*1,093/5 : </t>
  </si>
  <si>
    <t>21,2042</t>
  </si>
  <si>
    <t xml:space="preserve">Položka pořadí 53 : 4,00000 : </t>
  </si>
  <si>
    <t>113107525R00</t>
  </si>
  <si>
    <t>Odstranění podkladů nebo krytů z kameniva hrubého drceného, v ploše jednotlivě do 50 m2, tloušťka vrstvy 250 mm</t>
  </si>
  <si>
    <t xml:space="preserve">SUS-souběh s A+A1 : 0,35*(135+4) : </t>
  </si>
  <si>
    <t>48,65</t>
  </si>
  <si>
    <t xml:space="preserve">SUS-souběh s A+A1 : (0,6+0,35)*(135+4) : </t>
  </si>
  <si>
    <t>132,05</t>
  </si>
  <si>
    <t xml:space="preserve">SUS-souběh s A+A1 : (0,4+0,35)*(135+4) : </t>
  </si>
  <si>
    <t>104,25</t>
  </si>
  <si>
    <t xml:space="preserve">SUS-souběh s A+A1 : (0,2+0,35)*(135+4) : </t>
  </si>
  <si>
    <t>76,45</t>
  </si>
  <si>
    <t xml:space="preserve">SUS-souběh s A+A1 : 1,5*(135+4) : </t>
  </si>
  <si>
    <t>208,5</t>
  </si>
  <si>
    <t xml:space="preserve">souběh s A : (0,5+0,35)*4*0,2 : </t>
  </si>
  <si>
    <t xml:space="preserve">(0,5+1,1+0,5)*697*0,2 : </t>
  </si>
  <si>
    <t>293,42</t>
  </si>
  <si>
    <t xml:space="preserve">1,1*1,7*6 : </t>
  </si>
  <si>
    <t>11,22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</si>
  <si>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</si>
  <si>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</si>
  <si>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</si>
  <si>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 xml:space="preserve">start a cíl jáma : (1*1*1,7*0,6)*2 : </t>
  </si>
  <si>
    <t xml:space="preserve">(2*1*1,7*0,6)*2 : </t>
  </si>
  <si>
    <t>6,12</t>
  </si>
  <si>
    <t>131201209R00</t>
  </si>
  <si>
    <t xml:space="preserve">Hloubení zapažených jam a zářezů příplatek za lepivost, v hornině 3,  </t>
  </si>
  <si>
    <t xml:space="preserve">Položka pořadí 12 : 6,12000*0,3 : </t>
  </si>
  <si>
    <t>1,836</t>
  </si>
  <si>
    <t>131301201R00</t>
  </si>
  <si>
    <t>Hloubení zapažených jam a zářezů do 100 m3, v hornině 4, převážně ručně</t>
  </si>
  <si>
    <t xml:space="preserve">start a cíl jáma : 2*1*1*1,7*0,4 : </t>
  </si>
  <si>
    <t xml:space="preserve">2*2*1*1,7*0,4 : </t>
  </si>
  <si>
    <t>4,08</t>
  </si>
  <si>
    <t>131301209R00</t>
  </si>
  <si>
    <t xml:space="preserve">Hloubení zapažených jam a zářezů příplatek za lepivost, v hornině 4,  </t>
  </si>
  <si>
    <t xml:space="preserve">Položka pořadí 14 : 4,08000*0,3 : </t>
  </si>
  <si>
    <t>1,224</t>
  </si>
  <si>
    <t xml:space="preserve">1,1*1,7*697*0,6 : </t>
  </si>
  <si>
    <t xml:space="preserve">souběh s A+A1 : 0,35*1,7*(139+4)*0,6 : </t>
  </si>
  <si>
    <t>833,085</t>
  </si>
  <si>
    <t xml:space="preserve">Položka pořadí 16 : 833,08500*0,3 : </t>
  </si>
  <si>
    <t>249,9255</t>
  </si>
  <si>
    <t xml:space="preserve">1,1*1,7*697*0,4 : </t>
  </si>
  <si>
    <t xml:space="preserve">souběh s A+A1 : 0,35*1,7*(139+4)*0,4 : </t>
  </si>
  <si>
    <t>555,39</t>
  </si>
  <si>
    <t xml:space="preserve">Položka pořadí 18 : 555,39000*0,3 : </t>
  </si>
  <si>
    <t>166,617</t>
  </si>
  <si>
    <t>141721102R00</t>
  </si>
  <si>
    <t>Řízené protlačení a vtažení trub PE v hornině 1 - 4 průměru do 160 mm</t>
  </si>
  <si>
    <t>Horizontálně řízené vrtání, vtažení potrubí na principu rozplavování a rozrušování zeminy pomocí vysokotlaké směsi vody a bentonitu. Případné svařování vtahovaného potrubí.</t>
  </si>
  <si>
    <t xml:space="preserve">20+10 : </t>
  </si>
  <si>
    <t>151201101R00</t>
  </si>
  <si>
    <t>Zřízení pažení a rozepření stěn rýh zátažné, hloubky do 2 m</t>
  </si>
  <si>
    <t xml:space="preserve">2*1,7*697 : </t>
  </si>
  <si>
    <t xml:space="preserve">souběh s A+A1 : 1,7*(139+4) : </t>
  </si>
  <si>
    <t xml:space="preserve">jámy : 2*(4*1*1,7) : </t>
  </si>
  <si>
    <t xml:space="preserve">2*(2*(2+1)*1,7) : </t>
  </si>
  <si>
    <t>2646,9</t>
  </si>
  <si>
    <t>151201111R00</t>
  </si>
  <si>
    <t>Odstranění pažení a rozepření rýh zátažné, hloubky do 2 m</t>
  </si>
  <si>
    <t xml:space="preserve">Položka pořadí 21 : 2646,90000 : </t>
  </si>
  <si>
    <t xml:space="preserve">Položka pořadí 12 : 6,12000 : </t>
  </si>
  <si>
    <t xml:space="preserve">Položka pořadí 14 : 4,08000 : </t>
  </si>
  <si>
    <t xml:space="preserve">Položka pořadí 16 : 833,08500*0,55 : </t>
  </si>
  <si>
    <t xml:space="preserve">Položka pořadí 18 : 555,39000*0,55 : </t>
  </si>
  <si>
    <t>773,86125</t>
  </si>
  <si>
    <t xml:space="preserve">Položka pořadí 10 : 293,42000 : </t>
  </si>
  <si>
    <t xml:space="preserve">zpětný zásyp v zeleni : 0,35*(1,7-(0,1+0,4))*4 : </t>
  </si>
  <si>
    <t xml:space="preserve">1,1*(1,7-(0,1+0,6))*697 : </t>
  </si>
  <si>
    <t xml:space="preserve">start a cíl jáma : 2*1*1*1,7 : </t>
  </si>
  <si>
    <t xml:space="preserve">2*2*1*1,7 : </t>
  </si>
  <si>
    <t>1072</t>
  </si>
  <si>
    <t xml:space="preserve">Položka pořadí 28 : 466,75500 : </t>
  </si>
  <si>
    <t>466,755</t>
  </si>
  <si>
    <t xml:space="preserve">Položka pořadí 25 : 466,75500*40 : </t>
  </si>
  <si>
    <t>18670,2</t>
  </si>
  <si>
    <t xml:space="preserve">Položka pořadí 24 : 1072,00000 : </t>
  </si>
  <si>
    <t xml:space="preserve">Položka pořadí 41 : 81,67500 : </t>
  </si>
  <si>
    <t xml:space="preserve">Položka pořadí 30 : 326,70000 : </t>
  </si>
  <si>
    <t xml:space="preserve">souběh : 0,35*(1,7-(0,1+0,4))*139 : </t>
  </si>
  <si>
    <t xml:space="preserve">Položka pořadí 16 : 833,08500 : </t>
  </si>
  <si>
    <t xml:space="preserve">Položka pořadí 18 : 555,39000 : </t>
  </si>
  <si>
    <t xml:space="preserve">Položka pořadí 30 : 326,70000*-1 : </t>
  </si>
  <si>
    <t xml:space="preserve">Položka pořadí 41 : 81,67500*-1 : </t>
  </si>
  <si>
    <t>990,3</t>
  </si>
  <si>
    <t xml:space="preserve">1,1*(0,3+0,1)*697 : </t>
  </si>
  <si>
    <t xml:space="preserve">0,35*(0,3+0,1)*(139+4) : </t>
  </si>
  <si>
    <t>326,7</t>
  </si>
  <si>
    <t xml:space="preserve">Položka pořadí 32 : 1467,10000 : </t>
  </si>
  <si>
    <t>1467,1</t>
  </si>
  <si>
    <t>181301113R00</t>
  </si>
  <si>
    <t>Rozprostření a urovnání ornice v rovině v souvislé ploše přes 500 m2, tloušťka vrstvy přes 150 do 200 mm</t>
  </si>
  <si>
    <t xml:space="preserve">souběh s A : (0,5+0,35)*4 : </t>
  </si>
  <si>
    <t xml:space="preserve">(0,5+1,1+0,5)*697 : </t>
  </si>
  <si>
    <t xml:space="preserve">Položka pořadí 31 : 1467,10000*0,025 : </t>
  </si>
  <si>
    <t>36,6775</t>
  </si>
  <si>
    <t xml:space="preserve">Položka pořadí 30 : 326,70000*1,67 : </t>
  </si>
  <si>
    <t>545,589</t>
  </si>
  <si>
    <t xml:space="preserve">souběh : 0,35*(1,7-(0,1+0,4))*139*1,67 : </t>
  </si>
  <si>
    <t>97,4946</t>
  </si>
  <si>
    <t xml:space="preserve">samostatně : 697 : </t>
  </si>
  <si>
    <t>697</t>
  </si>
  <si>
    <t xml:space="preserve">1,1*697 : </t>
  </si>
  <si>
    <t>766,7</t>
  </si>
  <si>
    <t>243571112R00</t>
  </si>
  <si>
    <t xml:space="preserve">Výplň na dně studny výplň dna studny z kameniva hrubého drceného frakce 16-32 mm,  </t>
  </si>
  <si>
    <t>825-1</t>
  </si>
  <si>
    <t>z betonu nebo kameniva, příplatek za každých dalších i započatých 10 m hloubky přes 10 m</t>
  </si>
  <si>
    <t xml:space="preserve">skruž u hydrantu : 3,14*0,5*0,5*0,5*4 : </t>
  </si>
  <si>
    <t>1,57</t>
  </si>
  <si>
    <t xml:space="preserve">1,1*766,7 : </t>
  </si>
  <si>
    <t>843,37</t>
  </si>
  <si>
    <t xml:space="preserve">1,1*0,1*697 : </t>
  </si>
  <si>
    <t xml:space="preserve">0,35*0,1*(139+4) : </t>
  </si>
  <si>
    <t>81,675</t>
  </si>
  <si>
    <t>857244121R00</t>
  </si>
  <si>
    <t>Montáž litinových tvarovek na potrubí litinovém tlakovém odbočných, na potrubí z trub přírubových v otevřeném výkopu, v otevřeném kanálu nebo v šachtě, DN 80 mm</t>
  </si>
  <si>
    <t xml:space="preserve">Položka pořadí 72 : 5,00000 : </t>
  </si>
  <si>
    <t>871241121R00</t>
  </si>
  <si>
    <t>Montáž potrubí z plastických hmot z tlakových trubek polyetylenových, vnějšího průměru 90 mm</t>
  </si>
  <si>
    <t>891241111R00</t>
  </si>
  <si>
    <t>Montáž vodovodních armatur na potrubí šoupátek v otevřeném výkopu nebo v šachtách s osazením zemní soupravy (bez poklopů), DN 80 mm</t>
  </si>
  <si>
    <t>891247111R00</t>
  </si>
  <si>
    <t>Montáž vodovodních armatur na potrubí hydrantů podzemních (bez osazení poklopů), DN 80 mm</t>
  </si>
  <si>
    <t>899401112R00</t>
  </si>
  <si>
    <t>Osazení poklopů litinových šoupátkových</t>
  </si>
  <si>
    <t>včetně podezdění</t>
  </si>
  <si>
    <t>899401113R00</t>
  </si>
  <si>
    <t>Osazení poklopů litinových hydrantových</t>
  </si>
  <si>
    <t xml:space="preserve">870-30 : </t>
  </si>
  <si>
    <t>840</t>
  </si>
  <si>
    <t>899731114R00</t>
  </si>
  <si>
    <t>Signalizační vodič CYY, 6 mm2</t>
  </si>
  <si>
    <t xml:space="preserve">870*1,2 : </t>
  </si>
  <si>
    <t>1044</t>
  </si>
  <si>
    <t>230032029R00</t>
  </si>
  <si>
    <t>Montáž přírubových spojů do PN 16, DN 80</t>
  </si>
  <si>
    <t xml:space="preserve">Položka pořadí 69 : 10,00000 : </t>
  </si>
  <si>
    <t>857242121R00</t>
  </si>
  <si>
    <t>Montáž litinových tvarovek na potrubí litinovém tlakovém jednoosých, na potrubí z trub přírubových v otevřeném výkopu, v otevřeném kanálu nebo v šachtě, DN 80 mm</t>
  </si>
  <si>
    <t xml:space="preserve">Položka pořadí 70 : 2,00000 : </t>
  </si>
  <si>
    <t xml:space="preserve">Položka pořadí 71 : 19,00000 : </t>
  </si>
  <si>
    <t xml:space="preserve">Položka pořadí 73 : 5,00000 : </t>
  </si>
  <si>
    <t>00801</t>
  </si>
  <si>
    <t>proplachovací souprava BEV 450/20-6F-80</t>
  </si>
  <si>
    <t>ks</t>
  </si>
  <si>
    <t>Vlastní</t>
  </si>
  <si>
    <t>00801.</t>
  </si>
  <si>
    <t>proplachovací souprava BEV 20-F-50</t>
  </si>
  <si>
    <t>286134514R</t>
  </si>
  <si>
    <t>trubka plastová kanalizační PE100RC; hladká; SDR 17,0; PN 10; D = 90,0 mm; s = 5,40 mm; l = 100 000,0 mm</t>
  </si>
  <si>
    <t xml:space="preserve">870*1,1 : </t>
  </si>
  <si>
    <t>957</t>
  </si>
  <si>
    <t>42227234R</t>
  </si>
  <si>
    <t>šoupátko přírubové použití uzavírací přírubová armatura; médium pitná a užitková voda, odpadní voda; DN 80; l = 280 mm; PN 10 nebo 16; D 200 mm; max.provozní tlak 16 bar; max teplota 70 °C; těleso tvárná litina; povrch.ochrana vně i uvnitř epoxidovým práškem</t>
  </si>
  <si>
    <t>povrch.ochrana vně i uvnitř epoxidovým práškem</t>
  </si>
  <si>
    <t xml:space="preserve">(3+1+1)*2 : </t>
  </si>
  <si>
    <t>422913305R</t>
  </si>
  <si>
    <t>souprava zemní teleskopická šoupátková; pro ruční ovládání šoupat a domovních šoupátek; DN 65-80; rozsah min.1,05m  max. 1,75m; provedení dvoudílné; mat. vnější chránička z PE, ovl.čtyřhran z litiny, vnitřní teleskop ze zink.oceli</t>
  </si>
  <si>
    <t>, vnitřní teleskop ze zink.oceli</t>
  </si>
  <si>
    <t>42291360R</t>
  </si>
  <si>
    <t>poklop šoupátkový tělo PA, víčko litina; použití uliční poklop pro šoupata, vhodné i do litého asfaltu; h = 270,0 mm; vnitř.pr.D = 190 mm; D = 270,0 mm</t>
  </si>
  <si>
    <t>42291460R</t>
  </si>
  <si>
    <t>poklop hydrantový  použití uliční poklop pro podzemní hydrant, vhodné i do litého asfaltu; tělo PA, víčko litina; h = 310,0 mm; vnější rozměr ovál horní 270 a 375, spodní ovál 315 a 420 mm</t>
  </si>
  <si>
    <t>422915501R</t>
  </si>
  <si>
    <t>deska podkladová pro šoupátkové poklopy</t>
  </si>
  <si>
    <t>42294203R</t>
  </si>
  <si>
    <t>příruba jištěná; provedení rozsah 82-106, délka 190 mm; PN 16,0; médium pitná a užitková voda; DN 80; max teplota 50 °C; max.provozní tlak 16 bar; těleso tvárná litina</t>
  </si>
  <si>
    <t xml:space="preserve">3*2 : </t>
  </si>
  <si>
    <t xml:space="preserve">2 : </t>
  </si>
  <si>
    <t>55259950R</t>
  </si>
  <si>
    <t>koleno 30 °; PN 10; DN 80 mm; tvárná litina; přírubové; uvnitř práškový epoxid; vně práškový epoxid</t>
  </si>
  <si>
    <t>55259970R</t>
  </si>
  <si>
    <t>koleno 45 °; PN 10; DN 80 mm; tvárná litina; přírubové; uvnitř práškový epoxid; vně práškový epoxid</t>
  </si>
  <si>
    <t xml:space="preserve">14+5 : </t>
  </si>
  <si>
    <t>552599939R</t>
  </si>
  <si>
    <t>tvarovka přírubová s přírubovou odbočkou tvárná litina; DN 1 = 80 mm; DN 2 = 80 mm; povrch. úprava práškový epoxid</t>
  </si>
  <si>
    <t xml:space="preserve">3+1+1 : </t>
  </si>
  <si>
    <t>552701210R</t>
  </si>
  <si>
    <t>koleno 90 °; PN 10, PN 16, PN 25, PN 40; DN 80 mm; tvárná litina; přírubové; 4 díry; s patkou; uvnitř práškový epoxid; vně práškový epoxid</t>
  </si>
  <si>
    <t>59225101R</t>
  </si>
  <si>
    <t>skruž železobetonová DN = 1 000,0 mm; h = 500,0 mm; s = 90,00 mm; počet stupadel 2; ocelové s PE povlakem; Pu 47 kN/m; beton C 35/45</t>
  </si>
  <si>
    <t>99990000</t>
  </si>
  <si>
    <t>DRENÁŽNÍ OBAL K HYDRANTŮM</t>
  </si>
  <si>
    <t xml:space="preserve">Položka pořadí 77 : 139,00000 : </t>
  </si>
  <si>
    <t>139</t>
  </si>
  <si>
    <t xml:space="preserve">SUS-souběh s A+A1 : 135+4 : </t>
  </si>
  <si>
    <t>230193005R00</t>
  </si>
  <si>
    <t>Nasunutí potrubní sekce do chráničky DN 150</t>
  </si>
  <si>
    <t>Kalkul</t>
  </si>
  <si>
    <t>230194005R00</t>
  </si>
  <si>
    <t>Utěsnění chráničky manžetou DN 150</t>
  </si>
  <si>
    <t xml:space="preserve">2*2 : </t>
  </si>
  <si>
    <t>230195006R00</t>
  </si>
  <si>
    <t>Montáž distanční objímky celistvé d 86-106 mm</t>
  </si>
  <si>
    <t>230220012</t>
  </si>
  <si>
    <t>Montáž orientačního sloupku</t>
  </si>
  <si>
    <t>230320122R00</t>
  </si>
  <si>
    <t>Tlaková zkouška</t>
  </si>
  <si>
    <t>273443884R</t>
  </si>
  <si>
    <t>manžeta těsnicí na chráničky; EPDM; D trubky = 90 mm; D chráničky = 160 mm; DN 80; DN chráničky 150</t>
  </si>
  <si>
    <t>28614067R</t>
  </si>
  <si>
    <t>trubka ochranná HDPE; SDR 17,6; vnější průměr 160,0 mm; vnitřní průměr 141,8 mm; s = 9,10 mm; barva černá se žlutým pruhem</t>
  </si>
  <si>
    <t>2865350014R</t>
  </si>
  <si>
    <t>objímka distanční PE HD; d potrubí = 91 až 101 mm; h lamely = 35 mm; š = 100 mm</t>
  </si>
  <si>
    <t xml:space="preserve">Položka pořadí 1 : 48,65000*0,55 : </t>
  </si>
  <si>
    <t xml:space="preserve">Položka pořadí 2 : 48,65000*0,77 : </t>
  </si>
  <si>
    <t xml:space="preserve">Položka pořadí 5 : 76,44999*0,38314 : </t>
  </si>
  <si>
    <t>93,50905</t>
  </si>
  <si>
    <t>(76,5*0,15+104,3*0,08+132*0,07+208,5*0,05)*1,8</t>
  </si>
  <si>
    <t xml:space="preserve">Položka pořadí 3 : 132,05000*0,154 : </t>
  </si>
  <si>
    <t xml:space="preserve">Položka pořadí 4 : 104,25000*0,176 : </t>
  </si>
  <si>
    <t xml:space="preserve">Položka pořadí 6 : 208,50000*0,11 : </t>
  </si>
  <si>
    <t>61,6187</t>
  </si>
  <si>
    <t>Odkaz na mn. položky pořadí 96 : 61,61870</t>
  </si>
  <si>
    <t>Odkaz na mn. položky pořadí 95 : 164,58025</t>
  </si>
  <si>
    <t>Odkaz na mn. položky pořadí 97 : 226,19895*45</t>
  </si>
  <si>
    <t>Odkaz na mn. položky pořadí 97 : 226,19895</t>
  </si>
  <si>
    <t xml:space="preserve">1,1*3 : </t>
  </si>
  <si>
    <t>3,3</t>
  </si>
  <si>
    <t>113108307R00</t>
  </si>
  <si>
    <t>Odstranění podkladů nebo krytů živičných, v ploše jednotlivě do 50 m2, tloušťka vrstvy 70 mm</t>
  </si>
  <si>
    <t xml:space="preserve">SUS : (0,6+1,1+0,6)*3 : </t>
  </si>
  <si>
    <t>6,9</t>
  </si>
  <si>
    <t>113108308R00</t>
  </si>
  <si>
    <t>Odstranění podkladů nebo krytů živičných, v ploše jednotlivě do 50 m2, tloušťka vrstvy 80 mm</t>
  </si>
  <si>
    <t xml:space="preserve">(0,4+1,1+0,4)*3 : </t>
  </si>
  <si>
    <t>5,7</t>
  </si>
  <si>
    <t>113111115R00</t>
  </si>
  <si>
    <t>Odstranění podkladů nebo krytů z kameniva zpevněného cementem, v ploše jednotlivě do 50 m2, tloušťka vrstvy 150 mm</t>
  </si>
  <si>
    <t xml:space="preserve">(0,2+1,1+0,2)*3 : </t>
  </si>
  <si>
    <t>4,5</t>
  </si>
  <si>
    <t xml:space="preserve">SUS : 3*3 : </t>
  </si>
  <si>
    <t xml:space="preserve">souběh s B : (0,5+0,35)*160*0,2 : </t>
  </si>
  <si>
    <t xml:space="preserve">(0,5+1,1+0,5)*19*0,2 : </t>
  </si>
  <si>
    <t>35,18</t>
  </si>
  <si>
    <t xml:space="preserve">1,1*1,7*4 : </t>
  </si>
  <si>
    <t>7,48</t>
  </si>
  <si>
    <t>132201211R00</t>
  </si>
  <si>
    <t xml:space="preserve">Hloubení rýh šířky přes 60 do 200 cm do 100 m3, v hornině 3, hloubení strojně </t>
  </si>
  <si>
    <t xml:space="preserve">1,1*1,7*22*0,6 : </t>
  </si>
  <si>
    <t xml:space="preserve">souběh s B : 0,35*1,7*160*0,6 : </t>
  </si>
  <si>
    <t>81,804</t>
  </si>
  <si>
    <t xml:space="preserve">Položka pořadí 12 : 81,80400*0,3 : </t>
  </si>
  <si>
    <t>24,5412</t>
  </si>
  <si>
    <t>132301211R00</t>
  </si>
  <si>
    <t xml:space="preserve">Hloubení rýh šířky přes 60 do 200 cm do 100 m3, v hornině 4, hloubení strojně </t>
  </si>
  <si>
    <t xml:space="preserve">1,1*1,7*22*0,4 : </t>
  </si>
  <si>
    <t xml:space="preserve">souběh s B : 0,35*1,7*160*0,4 : </t>
  </si>
  <si>
    <t>54,536</t>
  </si>
  <si>
    <t xml:space="preserve">Položka pořadí 14 : 54,53600*0,3 : </t>
  </si>
  <si>
    <t>16,3608</t>
  </si>
  <si>
    <t xml:space="preserve">2*1,7*22 : </t>
  </si>
  <si>
    <t xml:space="preserve">souběh s B : 1,7*160 : </t>
  </si>
  <si>
    <t>346,8</t>
  </si>
  <si>
    <t xml:space="preserve">Položka pořadí 16 : 346,80000 : </t>
  </si>
  <si>
    <t xml:space="preserve">Položka pořadí 12 : 81,80400 : </t>
  </si>
  <si>
    <t xml:space="preserve">Položka pořadí 14 : 54,53600 : </t>
  </si>
  <si>
    <t>136,34</t>
  </si>
  <si>
    <t xml:space="preserve">Položka pořadí 10 : 35,18000 : </t>
  </si>
  <si>
    <t xml:space="preserve">zpětný zásyp v zeleni : 0,35*(1,7-(0,1+0,4))*160 : </t>
  </si>
  <si>
    <t xml:space="preserve">1,1*(1,7-(0,1+0,6))*19 : </t>
  </si>
  <si>
    <t>123,28</t>
  </si>
  <si>
    <t xml:space="preserve">Položka pořadí 23 : 44,06000 : </t>
  </si>
  <si>
    <t>44,06</t>
  </si>
  <si>
    <t xml:space="preserve">Položka pořadí 20 : 44,06000*40 : </t>
  </si>
  <si>
    <t>1762,4</t>
  </si>
  <si>
    <t xml:space="preserve">Položka pořadí 19 : 123,28000 : </t>
  </si>
  <si>
    <t xml:space="preserve">Položka pořadí 35 : 8,02000 : </t>
  </si>
  <si>
    <t xml:space="preserve">Položka pořadí 25 : 32,08000 : </t>
  </si>
  <si>
    <t xml:space="preserve">souběh : 1,1*(1,7-(0,1+0,4))*3 : </t>
  </si>
  <si>
    <t xml:space="preserve">Položka pořadí 25 : 32,08000*-1 : </t>
  </si>
  <si>
    <t xml:space="preserve">Položka pořadí 35 : 8,02000*-1 : </t>
  </si>
  <si>
    <t>96,24</t>
  </si>
  <si>
    <t xml:space="preserve">1,1*(0,3+0,1)*22 : </t>
  </si>
  <si>
    <t xml:space="preserve">0,35*(0,3+0,1)*160 : </t>
  </si>
  <si>
    <t>32,08</t>
  </si>
  <si>
    <t xml:space="preserve">Položka pořadí 27 : 175,90000 : </t>
  </si>
  <si>
    <t>175,9</t>
  </si>
  <si>
    <t xml:space="preserve">souběh s B : (0,5+0,35)*160 : </t>
  </si>
  <si>
    <t xml:space="preserve">(0,5+1,1+0,5)*19 : </t>
  </si>
  <si>
    <t xml:space="preserve">Položka pořadí 26 : 175,90000*0,025 : </t>
  </si>
  <si>
    <t>4,3975</t>
  </si>
  <si>
    <t xml:space="preserve">Položka pořadí 25 : 32,08000*1,67 : </t>
  </si>
  <si>
    <t>53,5736</t>
  </si>
  <si>
    <t xml:space="preserve">1,1*(1,7-(0,1+0,4))*3*1,67 : </t>
  </si>
  <si>
    <t>6,6132</t>
  </si>
  <si>
    <t xml:space="preserve">samostatně : 3+19 : </t>
  </si>
  <si>
    <t>22</t>
  </si>
  <si>
    <t xml:space="preserve">1,1*22 : </t>
  </si>
  <si>
    <t>24,2</t>
  </si>
  <si>
    <t xml:space="preserve">24,2*1,1 : </t>
  </si>
  <si>
    <t>26,62</t>
  </si>
  <si>
    <t xml:space="preserve">1,1*0,1*22 : </t>
  </si>
  <si>
    <t xml:space="preserve">0,35*0,1*160 : </t>
  </si>
  <si>
    <t>8,02</t>
  </si>
  <si>
    <t xml:space="preserve">3*3 : </t>
  </si>
  <si>
    <t xml:space="preserve">SUS- : 3*3 : </t>
  </si>
  <si>
    <t>871241111R00</t>
  </si>
  <si>
    <t>Montáž potrubí z plastických hmot z tlakových trubek z tvrdého PVC těsněných gumovým kroužkem, vnějšího průměru 90 mm</t>
  </si>
  <si>
    <t xml:space="preserve">182 : </t>
  </si>
  <si>
    <t>182</t>
  </si>
  <si>
    <t xml:space="preserve">182*1,2 : </t>
  </si>
  <si>
    <t>218,4</t>
  </si>
  <si>
    <t xml:space="preserve">182*1,1 : </t>
  </si>
  <si>
    <t>200,2</t>
  </si>
  <si>
    <t xml:space="preserve">3 : </t>
  </si>
  <si>
    <t xml:space="preserve">Položka pořadí 51 : 6,00000 : </t>
  </si>
  <si>
    <t xml:space="preserve">Položka pořadí 1 : 3,30000*0,55 : </t>
  </si>
  <si>
    <t xml:space="preserve">Položka pořadí 2 : 3,30000*0,77 : </t>
  </si>
  <si>
    <t xml:space="preserve">Položka pořadí 5 : 4,50000*0,38314 : </t>
  </si>
  <si>
    <t>6,08013</t>
  </si>
  <si>
    <t>(4,5*0,15+5,7*0,08+6,9*0,07+9*0,05)*1,8</t>
  </si>
  <si>
    <t xml:space="preserve">Položka pořadí 3 : 6,90000*0,154 : </t>
  </si>
  <si>
    <t xml:space="preserve">Položka pořadí 4 : 5,70000*0,176 : </t>
  </si>
  <si>
    <t xml:space="preserve">Položka pořadí 6 : 9,00000*0,11 : </t>
  </si>
  <si>
    <t>3,0558</t>
  </si>
  <si>
    <t>Odkaz na mn. položky pořadí 63 : 3,05580</t>
  </si>
  <si>
    <t>Odkaz na mn. položky pořadí 62 : 9,79533</t>
  </si>
  <si>
    <t>Odkaz na mn. položky pořadí 64 : 12,85113*45</t>
  </si>
  <si>
    <t>Odkaz na mn. položky pořadí 64 : 12,85113</t>
  </si>
  <si>
    <t>113107425R00</t>
  </si>
  <si>
    <t>Odstranění podkladů nebo krytů z kameniva těženého, v ploše jednotlivě nad 50 m2, tloušťka vrstvy 250 mm</t>
  </si>
  <si>
    <t xml:space="preserve">MK-souběh s C : 0,35*114 : </t>
  </si>
  <si>
    <t xml:space="preserve">SUS : 1,1*23 : </t>
  </si>
  <si>
    <t>65,2</t>
  </si>
  <si>
    <t xml:space="preserve">MK-souběh s C : (0,6+0,35)*114 : </t>
  </si>
  <si>
    <t xml:space="preserve">SUS : (0,6+1,1+0,6)*23 : </t>
  </si>
  <si>
    <t>161,2</t>
  </si>
  <si>
    <t xml:space="preserve">MK-souběh s C : (0,4+0,35)*114 : </t>
  </si>
  <si>
    <t xml:space="preserve">SUS : (0,4+1,1+0,4)*23 : </t>
  </si>
  <si>
    <t>129,2</t>
  </si>
  <si>
    <t xml:space="preserve">MK-souběh s C : (0,2+0,35)*114 : </t>
  </si>
  <si>
    <t xml:space="preserve">SUS : (0,2+1,1+0,2)*23 : </t>
  </si>
  <si>
    <t>97,2</t>
  </si>
  <si>
    <t xml:space="preserve">MK-souběh s C : 1,5*114 : </t>
  </si>
  <si>
    <t xml:space="preserve">3*23 : </t>
  </si>
  <si>
    <t>240</t>
  </si>
  <si>
    <t xml:space="preserve">souběh s C : (0,5+0,35)*34*0,2 : </t>
  </si>
  <si>
    <t>5,78</t>
  </si>
  <si>
    <t xml:space="preserve">1,1*1,7*23*0,6 : </t>
  </si>
  <si>
    <t xml:space="preserve">souběh s C : 0,35*1,7*(114+34)*0,6 : </t>
  </si>
  <si>
    <t>78,642</t>
  </si>
  <si>
    <t xml:space="preserve">Položka pořadí 12 : 78,64200*0,3 : </t>
  </si>
  <si>
    <t>23,5926</t>
  </si>
  <si>
    <t xml:space="preserve">1,1*1,7*23*0,4 : </t>
  </si>
  <si>
    <t xml:space="preserve">souběh s A+A1 : 0,35*1,7*(114+34)*0,4 : </t>
  </si>
  <si>
    <t>52,428</t>
  </si>
  <si>
    <t xml:space="preserve">Položka pořadí 14 : 52,42800*0,3 : </t>
  </si>
  <si>
    <t>15,7284</t>
  </si>
  <si>
    <t xml:space="preserve">2*1,7*23 : </t>
  </si>
  <si>
    <t xml:space="preserve">souběh s C : 1,7*(114+34) : </t>
  </si>
  <si>
    <t>329,8</t>
  </si>
  <si>
    <t xml:space="preserve">Položka pořadí 16 : 329,80000 : </t>
  </si>
  <si>
    <t xml:space="preserve">Položka pořadí 12 : 78,64200 : </t>
  </si>
  <si>
    <t xml:space="preserve">Položka pořadí 14 : 52,42800 : </t>
  </si>
  <si>
    <t>131,07</t>
  </si>
  <si>
    <t xml:space="preserve">Položka pořadí 10 : 5,78000 : </t>
  </si>
  <si>
    <t xml:space="preserve">zpětný zásyp v zeleni : 0,35*(1,7-(0,1+0,4))*34 : </t>
  </si>
  <si>
    <t>20,06</t>
  </si>
  <si>
    <t xml:space="preserve">Položka pořadí 23 : 116,79000 : </t>
  </si>
  <si>
    <t>116,79</t>
  </si>
  <si>
    <t xml:space="preserve">Položka pořadí 20 : 116,79000*40 : </t>
  </si>
  <si>
    <t>4671,6</t>
  </si>
  <si>
    <t xml:space="preserve">Položka pořadí 19 : 20,06000 : </t>
  </si>
  <si>
    <t xml:space="preserve">Položka pořadí 35 : 7,71000 : </t>
  </si>
  <si>
    <t xml:space="preserve">Položka pořadí 25 : 30,84000 : </t>
  </si>
  <si>
    <t xml:space="preserve">1,1*(1,7-(0,1+0,4))*23 : </t>
  </si>
  <si>
    <t xml:space="preserve">souběh : 0,35*(1,7-(0,1+0,4))*114 : </t>
  </si>
  <si>
    <t xml:space="preserve">Položka pořadí 25 : 30,84000*-1 : </t>
  </si>
  <si>
    <t xml:space="preserve">Položka pořadí 35 : 7,71000*-1 : </t>
  </si>
  <si>
    <t>92,52</t>
  </si>
  <si>
    <t xml:space="preserve">1,1*(0,3+0,1)*23 : </t>
  </si>
  <si>
    <t xml:space="preserve">0,35*(0,3+0,1)*(114+34) : </t>
  </si>
  <si>
    <t>30,84</t>
  </si>
  <si>
    <t xml:space="preserve">Položka pořadí 27 : 28,90000 : </t>
  </si>
  <si>
    <t>28,9</t>
  </si>
  <si>
    <t xml:space="preserve">souběh s C : (0,5+0,35)*34 : </t>
  </si>
  <si>
    <t xml:space="preserve">Položka pořadí 26 : 28,90000*0,025 : </t>
  </si>
  <si>
    <t>0,7225</t>
  </si>
  <si>
    <t xml:space="preserve">Položka pořadí 25 : 30,84000*1,67 : </t>
  </si>
  <si>
    <t>51,5028</t>
  </si>
  <si>
    <t xml:space="preserve">souběh : 0,35*(1,7-(0,1+0,4))*114*1,67 : </t>
  </si>
  <si>
    <t xml:space="preserve">1,1*(1,7-(0,1+0,4))*23*1,67 : </t>
  </si>
  <si>
    <t>130,6608</t>
  </si>
  <si>
    <t xml:space="preserve">samostatně : 23 : </t>
  </si>
  <si>
    <t>23</t>
  </si>
  <si>
    <t xml:space="preserve">1,1*23 : </t>
  </si>
  <si>
    <t>25,3</t>
  </si>
  <si>
    <t xml:space="preserve">25,3*1,1 : </t>
  </si>
  <si>
    <t>27,83</t>
  </si>
  <si>
    <t xml:space="preserve">1,1*0,1*23 : </t>
  </si>
  <si>
    <t xml:space="preserve">0,35*0,1*(114+34) : </t>
  </si>
  <si>
    <t>7,71</t>
  </si>
  <si>
    <t xml:space="preserve">SUS : 3*23 : </t>
  </si>
  <si>
    <t xml:space="preserve">171 : </t>
  </si>
  <si>
    <t>171</t>
  </si>
  <si>
    <t xml:space="preserve">171*1,2 : </t>
  </si>
  <si>
    <t>205,2</t>
  </si>
  <si>
    <t xml:space="preserve">Položka pořadí 50 : 4,00000 : </t>
  </si>
  <si>
    <t xml:space="preserve">171*1,1 : </t>
  </si>
  <si>
    <t>188,1</t>
  </si>
  <si>
    <t xml:space="preserve">4 : </t>
  </si>
  <si>
    <t xml:space="preserve">SUS : 2*23 : </t>
  </si>
  <si>
    <t>46</t>
  </si>
  <si>
    <t xml:space="preserve">Položka pořadí 53 : 160,00000 : </t>
  </si>
  <si>
    <t>160</t>
  </si>
  <si>
    <t xml:space="preserve">MK-souběh s C : 114 : </t>
  </si>
  <si>
    <t xml:space="preserve">Položka pořadí 1 : 65,20000*0,55 : </t>
  </si>
  <si>
    <t xml:space="preserve">Položka pořadí 2 : 65,20000*0,77 : </t>
  </si>
  <si>
    <t xml:space="preserve">Položka pořadí 5 : 97,20001*0,38314 : </t>
  </si>
  <si>
    <t>123,30521</t>
  </si>
  <si>
    <t>(97,2*0,15+129,2*0,08+161,2*0,07+240*0,05)*1,8</t>
  </si>
  <si>
    <t xml:space="preserve">Položka pořadí 3 : 161,20000*0,154 : </t>
  </si>
  <si>
    <t xml:space="preserve">Položka pořadí 4 : 129,20000*0,176 : </t>
  </si>
  <si>
    <t xml:space="preserve">Položka pořadí 6 : 240,00000*0,11 : </t>
  </si>
  <si>
    <t>73,964</t>
  </si>
  <si>
    <t>Odkaz na mn. položky pořadí 66 : 73,96400</t>
  </si>
  <si>
    <t>Odkaz na mn. položky pořadí 65 : 210,06521</t>
  </si>
  <si>
    <t>Odkaz na mn. položky pořadí 67 : 284,02921*45</t>
  </si>
  <si>
    <t>Odkaz na mn. položky pořadí 67 : 284,02921</t>
  </si>
  <si>
    <t xml:space="preserve">souběh s D : 3*6 : </t>
  </si>
  <si>
    <t xml:space="preserve">SUS-souběh s D2 : 0,35*86 : </t>
  </si>
  <si>
    <t xml:space="preserve">SUS : 1,1*5 : </t>
  </si>
  <si>
    <t>35,6</t>
  </si>
  <si>
    <t xml:space="preserve">panely souběh s D : 3*6 : </t>
  </si>
  <si>
    <t>53,6</t>
  </si>
  <si>
    <t xml:space="preserve">SUS-souběh s D2 : (0,6+0,35)*86 : </t>
  </si>
  <si>
    <t xml:space="preserve">SUS : (0,6+1,1+0,6)*5 : </t>
  </si>
  <si>
    <t>93,2</t>
  </si>
  <si>
    <t xml:space="preserve">SUS-souběh s D2 : (0,4+0,35)*86 : </t>
  </si>
  <si>
    <t xml:space="preserve">SUS : (0,4+1,1+0,4)*5 : </t>
  </si>
  <si>
    <t>74</t>
  </si>
  <si>
    <t xml:space="preserve">SUS-souběh s D2 : (0,2+0,35)*86 : </t>
  </si>
  <si>
    <t xml:space="preserve">SUS : (0,2+1,1+0,2)*5 : </t>
  </si>
  <si>
    <t>54,8</t>
  </si>
  <si>
    <t xml:space="preserve">SUS-souběh s D2 : 1,5*86 : </t>
  </si>
  <si>
    <t xml:space="preserve">SUS : 3*5 : </t>
  </si>
  <si>
    <t xml:space="preserve">souběh s D+D2 : (0,5+0,35)*(59+12)*0,2 : </t>
  </si>
  <si>
    <t xml:space="preserve">(0,5+1,1+0,5)*132*0,2 : </t>
  </si>
  <si>
    <t>67,51</t>
  </si>
  <si>
    <t xml:space="preserve">1,1*1,7*8 : </t>
  </si>
  <si>
    <t>14,96</t>
  </si>
  <si>
    <t xml:space="preserve">1,1*1,7*(5+132)*0,6 : </t>
  </si>
  <si>
    <t xml:space="preserve">souběh s D+D2 : 0,35*1,7*(86+6+71)*0,6 : </t>
  </si>
  <si>
    <t>211,905</t>
  </si>
  <si>
    <t xml:space="preserve">Položka pořadí 14 : 211,90500*0,3 : </t>
  </si>
  <si>
    <t>63,5715</t>
  </si>
  <si>
    <t xml:space="preserve">1,1*1,7*(5+132)*0,4 : </t>
  </si>
  <si>
    <t xml:space="preserve">souběh s D+D2 : 0,35*1,7*(86+6+71)*0,4 : </t>
  </si>
  <si>
    <t>141,27</t>
  </si>
  <si>
    <t xml:space="preserve">Položka pořadí 16 : 141,27000*0,3 : </t>
  </si>
  <si>
    <t>42,381</t>
  </si>
  <si>
    <t xml:space="preserve">2*1,7*(5+132) : </t>
  </si>
  <si>
    <t xml:space="preserve">souběh s D+D2 : 1,7*(86+6+71) : </t>
  </si>
  <si>
    <t>742,9</t>
  </si>
  <si>
    <t xml:space="preserve">Položka pořadí 18 : 742,90000 : </t>
  </si>
  <si>
    <t xml:space="preserve">Položka pořadí 14 : 211,90500*0,55 : </t>
  </si>
  <si>
    <t xml:space="preserve">Položka pořadí 16 : 141,27000*0,55 : </t>
  </si>
  <si>
    <t>194,24625</t>
  </si>
  <si>
    <t xml:space="preserve">Položka pořadí 12 : 67,51000 : </t>
  </si>
  <si>
    <t xml:space="preserve">zpětný zásyp v zeleni : 0,35*(1,7-(0,1+0,4))*71 : </t>
  </si>
  <si>
    <t xml:space="preserve">1,1*(1,7-(0,1+0,6))*132 : </t>
  </si>
  <si>
    <t>242,53</t>
  </si>
  <si>
    <t xml:space="preserve">Položka pořadí 25 : 149,11500 : </t>
  </si>
  <si>
    <t>149,115</t>
  </si>
  <si>
    <t xml:space="preserve">Položka pořadí 22 : 149,11500*40 : </t>
  </si>
  <si>
    <t>5964,6</t>
  </si>
  <si>
    <t xml:space="preserve">Položka pořadí 21 : 242,53000 : </t>
  </si>
  <si>
    <t xml:space="preserve">Položka pořadí 37 : 20,77500 : </t>
  </si>
  <si>
    <t xml:space="preserve">Položka pořadí 27 : 83,10000 : </t>
  </si>
  <si>
    <t xml:space="preserve">souběh : 0,35*(1,7-(0,1+0,4))*(86+6) : </t>
  </si>
  <si>
    <t xml:space="preserve">1,1*(1,7-(0,1+0,4))*5 : </t>
  </si>
  <si>
    <t xml:space="preserve">Položka pořadí 14 : 211,90500 : </t>
  </si>
  <si>
    <t xml:space="preserve">Položka pořadí 16 : 141,27000 : </t>
  </si>
  <si>
    <t xml:space="preserve">Položka pořadí 27 : 83,10000*-1 : </t>
  </si>
  <si>
    <t xml:space="preserve">Položka pořadí 37 : 20,77500*-1 : </t>
  </si>
  <si>
    <t>249,3</t>
  </si>
  <si>
    <t xml:space="preserve">1,1*(0,3+0,1)*(5+132) : </t>
  </si>
  <si>
    <t xml:space="preserve">souběh s D+D2 : 0,35*(0,3+0,1)*(86+6+71) : </t>
  </si>
  <si>
    <t>83,1</t>
  </si>
  <si>
    <t xml:space="preserve">Položka pořadí 29 : 337,55000 : </t>
  </si>
  <si>
    <t>337,55</t>
  </si>
  <si>
    <t xml:space="preserve">souběh s D+D2 : (0,5+0,35)*(59+12) : </t>
  </si>
  <si>
    <t xml:space="preserve">(0,5+1,1+0,5)*132 : </t>
  </si>
  <si>
    <t xml:space="preserve">Položka pořadí 28 : 337,55000*0,025 : </t>
  </si>
  <si>
    <t>8,43875</t>
  </si>
  <si>
    <t xml:space="preserve">Položka pořadí 27 : 83,10000*1,67 : </t>
  </si>
  <si>
    <t>138,777</t>
  </si>
  <si>
    <t xml:space="preserve">souběh : 0,35*(1,7-(0,1+0,4))*(86+6)*1,67 : </t>
  </si>
  <si>
    <t xml:space="preserve">1,1*(1,7-(0,1+0,4))*5*1,67 : </t>
  </si>
  <si>
    <t>75,5508</t>
  </si>
  <si>
    <t xml:space="preserve">samostatně : 5+132 : </t>
  </si>
  <si>
    <t>137</t>
  </si>
  <si>
    <t xml:space="preserve">1,1*137 : </t>
  </si>
  <si>
    <t>150,7</t>
  </si>
  <si>
    <t xml:space="preserve">1,1*150,7 : </t>
  </si>
  <si>
    <t>165,77</t>
  </si>
  <si>
    <t xml:space="preserve">1,1*0,1*(5+132) : </t>
  </si>
  <si>
    <t xml:space="preserve">souběh s D+D2 : 0,35*0,1*(86+6+71) : </t>
  </si>
  <si>
    <t>20,775</t>
  </si>
  <si>
    <t xml:space="preserve">300 : </t>
  </si>
  <si>
    <t>300</t>
  </si>
  <si>
    <t xml:space="preserve">300*1,2 : </t>
  </si>
  <si>
    <t>360</t>
  </si>
  <si>
    <t xml:space="preserve">Položka pořadí 54 : 8,00000 : </t>
  </si>
  <si>
    <t xml:space="preserve">300*1,1 : </t>
  </si>
  <si>
    <t>330</t>
  </si>
  <si>
    <t xml:space="preserve">8 : </t>
  </si>
  <si>
    <t xml:space="preserve">5 : </t>
  </si>
  <si>
    <t xml:space="preserve">Položka pořadí 57 : 96,00000 : </t>
  </si>
  <si>
    <t xml:space="preserve">SUS-souběh s D2 : 86 : </t>
  </si>
  <si>
    <t xml:space="preserve">SUS : 2*5 : </t>
  </si>
  <si>
    <t xml:space="preserve">Položka pořadí 3 : 53,60000*0,55 : </t>
  </si>
  <si>
    <t xml:space="preserve">Položka pořadí 2 : 35,60000*0,77 : </t>
  </si>
  <si>
    <t xml:space="preserve">Položka pořadí 6 : 54,79999*0,38314 : </t>
  </si>
  <si>
    <t>85,23207</t>
  </si>
  <si>
    <t>(54,8*0,15+74*0,08+93,2*0,07+144*0,05)*1,8</t>
  </si>
  <si>
    <t xml:space="preserve">Položka pořadí 4 : 93,20000*0,154 : </t>
  </si>
  <si>
    <t xml:space="preserve">Položka pořadí 5 : 74,00000*0,176 : </t>
  </si>
  <si>
    <t xml:space="preserve">Položka pořadí 7 : 144,00000*0,11 : </t>
  </si>
  <si>
    <t>43,2168</t>
  </si>
  <si>
    <t>Odkaz na mn. položky pořadí 71 : 43,21680</t>
  </si>
  <si>
    <t>Odkaz na mn. položky pořadí 70 : 135,38727</t>
  </si>
  <si>
    <t>Odkaz na mn. položky pořadí 72 : 178,60407*45</t>
  </si>
  <si>
    <t>Odkaz na mn. položky pořadí 72 : 178,60407</t>
  </si>
  <si>
    <t xml:space="preserve">MK-souběh s E : 0,35*142 : </t>
  </si>
  <si>
    <t xml:space="preserve">SUS : 1,1*44 : </t>
  </si>
  <si>
    <t>98,1</t>
  </si>
  <si>
    <t xml:space="preserve">MK-souběh s E : (0,6+0,35)*142 : </t>
  </si>
  <si>
    <t xml:space="preserve">SUS : (0,6+1,1+0,6)*44 : </t>
  </si>
  <si>
    <t>236,1</t>
  </si>
  <si>
    <t xml:space="preserve">MK-souběh s E : (0,4+0,35)*142 : </t>
  </si>
  <si>
    <t xml:space="preserve">SUS : (0,4+1,1+0,4)*44 : </t>
  </si>
  <si>
    <t>190,1</t>
  </si>
  <si>
    <t xml:space="preserve">MK-souběh s E : (0,2+0,35)*142 : </t>
  </si>
  <si>
    <t xml:space="preserve">SUS : (0,2+1,1+0,2)*44 : </t>
  </si>
  <si>
    <t>144,1</t>
  </si>
  <si>
    <t xml:space="preserve">MK-souběh s E : 1,5*142 : </t>
  </si>
  <si>
    <t xml:space="preserve">SUS : 3*44 : </t>
  </si>
  <si>
    <t>345</t>
  </si>
  <si>
    <t xml:space="preserve">souběh s E : (0,5+0,35)*79*0,2 : </t>
  </si>
  <si>
    <t>13,43</t>
  </si>
  <si>
    <t xml:space="preserve">1,1*1,7*7 : </t>
  </si>
  <si>
    <t xml:space="preserve">1,1*1,7*44*0,6 : </t>
  </si>
  <si>
    <t xml:space="preserve">souběh s E : 0,35*1,7*(142+79)*0,6 : </t>
  </si>
  <si>
    <t>128,265</t>
  </si>
  <si>
    <t xml:space="preserve">Položka pořadí 12 : 128,26500*0,3 : </t>
  </si>
  <si>
    <t>38,4795</t>
  </si>
  <si>
    <t xml:space="preserve">1,1*1,7*44*0,4 : </t>
  </si>
  <si>
    <t xml:space="preserve">souběh s E : 0,35*1,7*(142+79)*0,4 : </t>
  </si>
  <si>
    <t>85,51</t>
  </si>
  <si>
    <t xml:space="preserve">Položka pořadí 14 : 85,51000*0,3 : </t>
  </si>
  <si>
    <t>25,653</t>
  </si>
  <si>
    <t xml:space="preserve">2*1,7*44 : </t>
  </si>
  <si>
    <t xml:space="preserve">souběh s E : 1,7*(142+79) : </t>
  </si>
  <si>
    <t>525,3</t>
  </si>
  <si>
    <t xml:space="preserve">Položka pořadí 16 : 525,30000 : </t>
  </si>
  <si>
    <t xml:space="preserve">Položka pořadí 12 : 128,26500*0,55 : </t>
  </si>
  <si>
    <t xml:space="preserve">Položka pořadí 14 : 85,51000 : </t>
  </si>
  <si>
    <t>156,05575</t>
  </si>
  <si>
    <t xml:space="preserve">Položka pořadí 10 : 13,43000 : </t>
  </si>
  <si>
    <t xml:space="preserve">zpětný zásyp v zeleni : 0,35*(1,7-(0,1+0,4))*79 : </t>
  </si>
  <si>
    <t>46,61</t>
  </si>
  <si>
    <t xml:space="preserve">Položka pořadí 23 : 180,59500 : </t>
  </si>
  <si>
    <t>180,595</t>
  </si>
  <si>
    <t xml:space="preserve">Položka pořadí 20 : 180,59500*40 : </t>
  </si>
  <si>
    <t>7223,8</t>
  </si>
  <si>
    <t xml:space="preserve">Položka pořadí 19 : 46,61000 : </t>
  </si>
  <si>
    <t xml:space="preserve">Položka pořadí 35 : 12,57500 : </t>
  </si>
  <si>
    <t xml:space="preserve">Položka pořadí 25 : 50,30000 : </t>
  </si>
  <si>
    <t xml:space="preserve">souběh : 0,35*(1,7-(0,1+0,4))*142 : </t>
  </si>
  <si>
    <t xml:space="preserve">1,1*(1,7-(0,1+0,4))*44 : </t>
  </si>
  <si>
    <t xml:space="preserve">Položka pořadí 12 : 128,26500 : </t>
  </si>
  <si>
    <t xml:space="preserve">Položka pořadí 25 : 50,30000*-1 : </t>
  </si>
  <si>
    <t xml:space="preserve">Položka pořadí 35 : 12,57500*-1 : </t>
  </si>
  <si>
    <t>150,9</t>
  </si>
  <si>
    <t xml:space="preserve">1,1*(0,3+0,1)*44 : </t>
  </si>
  <si>
    <t xml:space="preserve">0,35*(0,3+0,1)*(142+79) : </t>
  </si>
  <si>
    <t>50,3</t>
  </si>
  <si>
    <t xml:space="preserve">Položka pořadí 27 : 67,15000 : </t>
  </si>
  <si>
    <t>67,15</t>
  </si>
  <si>
    <t xml:space="preserve">souběh s E : (0,5+0,35)*79 : </t>
  </si>
  <si>
    <t xml:space="preserve">Položka pořadí 26 : 67,15000*0,025 : </t>
  </si>
  <si>
    <t>1,67875</t>
  </si>
  <si>
    <t xml:space="preserve">Položka pořadí 25 : 50,30000*1,67 : </t>
  </si>
  <si>
    <t>84,001</t>
  </si>
  <si>
    <t xml:space="preserve">souběh : 0,35*(1,7-(0,1+0,4))*142*1,67 : </t>
  </si>
  <si>
    <t xml:space="preserve">1,1*(1,7-(0,1+0,4))*44*1,67 : </t>
  </si>
  <si>
    <t>196,5924</t>
  </si>
  <si>
    <t xml:space="preserve">samostatně : 44 : </t>
  </si>
  <si>
    <t>44</t>
  </si>
  <si>
    <t xml:space="preserve">1,1*44 : </t>
  </si>
  <si>
    <t>48,4</t>
  </si>
  <si>
    <t xml:space="preserve">1,1*48,4 : </t>
  </si>
  <si>
    <t>53,24</t>
  </si>
  <si>
    <t xml:space="preserve">1,1*0,1*44 : </t>
  </si>
  <si>
    <t xml:space="preserve">0,35*0,1*(142+79) : </t>
  </si>
  <si>
    <t>12,575</t>
  </si>
  <si>
    <t xml:space="preserve">265 : </t>
  </si>
  <si>
    <t>265</t>
  </si>
  <si>
    <t xml:space="preserve">265*1,2 : </t>
  </si>
  <si>
    <t>318</t>
  </si>
  <si>
    <t xml:space="preserve">Položka pořadí 62 : 2,00000 : </t>
  </si>
  <si>
    <t xml:space="preserve">Položka pořadí 63 : 5,00000 : </t>
  </si>
  <si>
    <t xml:space="preserve">Položka pořadí 64 : 8,00000 : </t>
  </si>
  <si>
    <t xml:space="preserve">Položka pořadí 66 : 1,00000 : </t>
  </si>
  <si>
    <t xml:space="preserve">265*1,1 : </t>
  </si>
  <si>
    <t>291,5</t>
  </si>
  <si>
    <t xml:space="preserve">7+1 : </t>
  </si>
  <si>
    <t xml:space="preserve">1 : </t>
  </si>
  <si>
    <t xml:space="preserve">SUS : 44 : </t>
  </si>
  <si>
    <t xml:space="preserve">Položka pořadí 70 : 230,00000 : </t>
  </si>
  <si>
    <t>230</t>
  </si>
  <si>
    <t xml:space="preserve">MK-souběh s E : 142 : </t>
  </si>
  <si>
    <t xml:space="preserve">SUS : 2*44 : </t>
  </si>
  <si>
    <t xml:space="preserve">Položka pořadí 1 : 98,10000*0,55 : </t>
  </si>
  <si>
    <t xml:space="preserve">Položka pořadí 2 : 98,10000*0,77 : </t>
  </si>
  <si>
    <t xml:space="preserve">Položka pořadí 5 : 144,09999*0,38314 : </t>
  </si>
  <si>
    <t>184,70247</t>
  </si>
  <si>
    <t>(144*0,15+190*0,08+236*0,07+345*0,05)*1,8</t>
  </si>
  <si>
    <t xml:space="preserve">Položka pořadí 3 : 236,10000*0,154 : </t>
  </si>
  <si>
    <t xml:space="preserve">Položka pořadí 4 : 190,10000*0,176 : </t>
  </si>
  <si>
    <t xml:space="preserve">Položka pořadí 6 : 345,00000*0,11 : </t>
  </si>
  <si>
    <t>107,767</t>
  </si>
  <si>
    <t>Odkaz na mn. položky pořadí 83 : 107,76700</t>
  </si>
  <si>
    <t>Odkaz na mn. položky pořadí 82 : 311,72847</t>
  </si>
  <si>
    <t>Odkaz na mn. položky pořadí 84 : 419,49547*45</t>
  </si>
  <si>
    <t>Odkaz na mn. položky pořadí 84 : 419,49547</t>
  </si>
  <si>
    <t xml:space="preserve">10*24 : </t>
  </si>
  <si>
    <t xml:space="preserve">10 : </t>
  </si>
  <si>
    <t xml:space="preserve">5*5*0,2 : </t>
  </si>
  <si>
    <t xml:space="preserve">60% výkopu : 5*5*5,7*0,6 : </t>
  </si>
  <si>
    <t>85,5</t>
  </si>
  <si>
    <t xml:space="preserve">Položka pořadí 4 : 85,50000*0,3 : </t>
  </si>
  <si>
    <t>25,65</t>
  </si>
  <si>
    <t xml:space="preserve">40% výkopu : 5*5*5,7*0,4 : </t>
  </si>
  <si>
    <t>57</t>
  </si>
  <si>
    <t xml:space="preserve">Položka pořadí 6 : 57,00000*0,3 : </t>
  </si>
  <si>
    <t>17,1</t>
  </si>
  <si>
    <t>161101103R00</t>
  </si>
  <si>
    <t>Svislé přemístění výkopku z horniny 1 až 4, při hloubce výkopu přes 4 do 6 m</t>
  </si>
  <si>
    <t xml:space="preserve">Položka pořadí 6 : 57,00000 : </t>
  </si>
  <si>
    <t xml:space="preserve">Položka pořadí 4 : 85,50000 : </t>
  </si>
  <si>
    <t>142,5</t>
  </si>
  <si>
    <t xml:space="preserve">výměna zásypu : : </t>
  </si>
  <si>
    <t xml:space="preserve">Položka pořadí 9 : 142,50000*40 : </t>
  </si>
  <si>
    <t>5700</t>
  </si>
  <si>
    <t xml:space="preserve">výměna zásypu - odvoz na skládku : : </t>
  </si>
  <si>
    <t xml:space="preserve">výkop : : </t>
  </si>
  <si>
    <t xml:space="preserve">-lože : : </t>
  </si>
  <si>
    <t xml:space="preserve">Položka pořadí 26 : 2,50000*-1 : </t>
  </si>
  <si>
    <t xml:space="preserve">Položka pořadí 27 : 2,50000*-1 : </t>
  </si>
  <si>
    <t xml:space="preserve">ČS : -3,14*1,4*1,4*5,5 : </t>
  </si>
  <si>
    <t>103,6508</t>
  </si>
  <si>
    <t xml:space="preserve">Položka pořadí 14 : 18,84560 : </t>
  </si>
  <si>
    <t>18,8456</t>
  </si>
  <si>
    <t xml:space="preserve">(5*5)-(3,14*1,4*1,4) : </t>
  </si>
  <si>
    <t xml:space="preserve">Položka pořadí 11 : 142,50000 : </t>
  </si>
  <si>
    <t xml:space="preserve">Položka pořadí 13 : 18,84560*0,025 : </t>
  </si>
  <si>
    <t>0,47114</t>
  </si>
  <si>
    <t xml:space="preserve">Položka pořadí 12 : 103,65080*1,67 : </t>
  </si>
  <si>
    <t>173,09684</t>
  </si>
  <si>
    <t xml:space="preserve">5*4 : </t>
  </si>
  <si>
    <t xml:space="preserve">5*5 : </t>
  </si>
  <si>
    <t>25</t>
  </si>
  <si>
    <t>231941111R00</t>
  </si>
  <si>
    <t>Kleštiny nebo převázky beraněné z oceli z oceli, opracování</t>
  </si>
  <si>
    <t>pro hradící stěny jakéholiv druhu,</t>
  </si>
  <si>
    <t xml:space="preserve">Položka pořadí 29 : 0,56960 : </t>
  </si>
  <si>
    <t xml:space="preserve">Položka pořadí 31 : 5,17440 : </t>
  </si>
  <si>
    <t>5,744</t>
  </si>
  <si>
    <t>231941121R00</t>
  </si>
  <si>
    <t>Kleštiny nebo převázky beraněné z oceli z oceli, montáž</t>
  </si>
  <si>
    <t xml:space="preserve">Položka pořadí 20 : 5,74400 : </t>
  </si>
  <si>
    <t>231941131R00</t>
  </si>
  <si>
    <t>Kleštiny nebo převázky beraněné z oceli z oceli, demontáž</t>
  </si>
  <si>
    <t>231943111R00</t>
  </si>
  <si>
    <t>Stěny beraněné z ocelových štětovnic z terénu, nastražení, délka od 0 do 10 m</t>
  </si>
  <si>
    <t xml:space="preserve">(4*5)*8 : </t>
  </si>
  <si>
    <t>231943212R00</t>
  </si>
  <si>
    <t>Stěny beraněné z ocelových štětovnic z terénu, zaberanění, délka od 0 do 8 m</t>
  </si>
  <si>
    <t xml:space="preserve">Položka pořadí 23 : 160,00000 : </t>
  </si>
  <si>
    <t>237941112R00</t>
  </si>
  <si>
    <t>Vytažení štětových stěn z ocelových štětovnic doba zaberanění do 2 roků, délka štětovnic do 12 m, délka zaberanění od 0 do 8 m</t>
  </si>
  <si>
    <t>271571112R00</t>
  </si>
  <si>
    <t xml:space="preserve">Polštáře zhutněné pod základy štěrkopísek netříděný,  </t>
  </si>
  <si>
    <t xml:space="preserve">5*5*0,1 : </t>
  </si>
  <si>
    <t>2,5</t>
  </si>
  <si>
    <t>273313511R00</t>
  </si>
  <si>
    <t>Beton základových desek prostý třídy C 12/15</t>
  </si>
  <si>
    <t>801-1</t>
  </si>
  <si>
    <t>dodávka a uložení betonu do připravené konstrukce,</t>
  </si>
  <si>
    <t>X028</t>
  </si>
  <si>
    <t>Čerpací jímka - skruže DN 500 (h=1,0m)</t>
  </si>
  <si>
    <t>kpl</t>
  </si>
  <si>
    <t>13331842R</t>
  </si>
  <si>
    <t>tyč ocelová  L (úhelník) válcovaná za tepla S235 (11375); rovnoramenná; tl = 12,00 mm; a = 100,0 mm; b = 100,0 mm</t>
  </si>
  <si>
    <t xml:space="preserve">rohy : (4*8)*0,0178 : </t>
  </si>
  <si>
    <t>0,5696</t>
  </si>
  <si>
    <t>13442220R</t>
  </si>
  <si>
    <t>štětovnice</t>
  </si>
  <si>
    <t xml:space="preserve">155 kg/m2 : : </t>
  </si>
  <si>
    <t xml:space="preserve">Položka pořadí 23 : 160,00000*0,155 : </t>
  </si>
  <si>
    <t>24,8</t>
  </si>
  <si>
    <t>13483440R</t>
  </si>
  <si>
    <t>tyč ocelová profilová válcovaná za tepla S235 (11375); průřez U; výška 300 mm</t>
  </si>
  <si>
    <t xml:space="preserve">rámy2xU, dole a nahoře : (((2*5)*4)*2)*0,0462 : </t>
  </si>
  <si>
    <t xml:space="preserve">vzpěry : (((2*2)*4)*2)*0,0462 : </t>
  </si>
  <si>
    <t>5,1744</t>
  </si>
  <si>
    <t xml:space="preserve">5*5*1,1 : </t>
  </si>
  <si>
    <t>27,5</t>
  </si>
  <si>
    <t>564113505R00</t>
  </si>
  <si>
    <t>Podklad nebo podsyp z asfaltového recyklátu frakce 0-32 mm, tloušťka po zhutnění 5 cm</t>
  </si>
  <si>
    <t>s rozprostřením, vlhčením a zhutněním</t>
  </si>
  <si>
    <t>577141312R00</t>
  </si>
  <si>
    <t>Beton asfaltový s rozprostřením a zhutněním v pruhu šířky do 3 m, ACO 8 nebo ACO 11 nebo ACO 16, tloušťky 50 mm, plochy přes 1000 m2</t>
  </si>
  <si>
    <t>8944113100</t>
  </si>
  <si>
    <t>Osazení železobet. jímky - vnitř. průměr 2,5 m</t>
  </si>
  <si>
    <t>294414144</t>
  </si>
  <si>
    <t>Jímka-čerpací stanice - popis viz. D-2.1.10</t>
  </si>
  <si>
    <t>998142251R00</t>
  </si>
  <si>
    <t>Přesun hmot pro nádrže a jímky pro nádrže a jímky pozemních čistíren vod (814 1 JKSO), nádrže pozemní mimo nádrží a jímek čistíren odpadních vod (814 2 JKSO), zásobníky a jámy pozemní mimo zemědělství (814 3 JKSO) se svislou nosnou konstrukcí monolitickou betonovou tyčovou nebo plošnou (KMCH 2 a 3 - JKSO šesté místo)_x000D_
 vodorovně 50 m výšky do 25 mm</t>
  </si>
  <si>
    <t>801-5</t>
  </si>
  <si>
    <t>na novostavbách a změnách objektů</t>
  </si>
  <si>
    <t>zemědělství (814 3 JKSO) se svislou nosnou konstrukcí monolitickou betonovou tyčovou nebo plošnou (KMCH 2 a 3 - JKSO šesté místo)</t>
  </si>
  <si>
    <t xml:space="preserve"> vodorovně 50 m výšky do 25 mm</t>
  </si>
  <si>
    <t xml:space="preserve">(0,5+1,1+0,5)*9*0,2 : </t>
  </si>
  <si>
    <t>3,78</t>
  </si>
  <si>
    <t>132201210R00</t>
  </si>
  <si>
    <t xml:space="preserve">Hloubení rýh šířky přes 60 do 200 cm do 50 m3, v hornině 3, hloubení strojně </t>
  </si>
  <si>
    <t xml:space="preserve">60% výkopu : 1,1*1*9*0,6 : </t>
  </si>
  <si>
    <t>5,94</t>
  </si>
  <si>
    <t xml:space="preserve">Položka pořadí 4 : 5,94000*0,3 : </t>
  </si>
  <si>
    <t>1,782</t>
  </si>
  <si>
    <t>132301210R00</t>
  </si>
  <si>
    <t xml:space="preserve">Hloubení rýh šířky přes 60 do 200 cm do 50 m3, v hornině 4, hloubení strojně </t>
  </si>
  <si>
    <t xml:space="preserve">40% výkopu : 1,1*1*9*0,4 : </t>
  </si>
  <si>
    <t>3,96</t>
  </si>
  <si>
    <t xml:space="preserve">Položka pořadí 6 : 3,96000*0,3 : </t>
  </si>
  <si>
    <t>1,188</t>
  </si>
  <si>
    <t xml:space="preserve">Položka pořadí 12 : 2,97000 : </t>
  </si>
  <si>
    <t xml:space="preserve">odvoz na skládku do 50 km : : </t>
  </si>
  <si>
    <t xml:space="preserve">Položka pořadí 11 : 6,93000 : </t>
  </si>
  <si>
    <t>9,9</t>
  </si>
  <si>
    <t xml:space="preserve">Položka pořadí 11 : 6,93000*40 : </t>
  </si>
  <si>
    <t>277,2</t>
  </si>
  <si>
    <t xml:space="preserve">deponie : : </t>
  </si>
  <si>
    <t>2,97</t>
  </si>
  <si>
    <t xml:space="preserve">Položka pořadí 19 : 0,99000 : </t>
  </si>
  <si>
    <t xml:space="preserve">Položka pořadí 13 : 5,94000 : </t>
  </si>
  <si>
    <t>6,93</t>
  </si>
  <si>
    <t xml:space="preserve">Položka pořadí 4 : 5,94000 : </t>
  </si>
  <si>
    <t xml:space="preserve">Položka pořadí 6 : 3,96000 : </t>
  </si>
  <si>
    <t xml:space="preserve">-lože,obsyp : : </t>
  </si>
  <si>
    <t xml:space="preserve">Položka pořadí 19 : 0,99000*-1 : </t>
  </si>
  <si>
    <t xml:space="preserve">Položka pořadí 13 : 5,94000*-1 : </t>
  </si>
  <si>
    <t xml:space="preserve">1,1*(0,3+0,3)*9 : </t>
  </si>
  <si>
    <t xml:space="preserve">Položka pořadí 15 : 18,90000 : </t>
  </si>
  <si>
    <t>18,9</t>
  </si>
  <si>
    <t xml:space="preserve">(0,5+1,1+0,5)*9 : </t>
  </si>
  <si>
    <t xml:space="preserve">Položka pořadí 14 : 18,90000*0,025 : </t>
  </si>
  <si>
    <t>0,4725</t>
  </si>
  <si>
    <t xml:space="preserve">Položka pořadí 13 : 5,94000*1,67 : </t>
  </si>
  <si>
    <t>9,9198</t>
  </si>
  <si>
    <t xml:space="preserve">1,1*0,1*9 : </t>
  </si>
  <si>
    <t>0,99</t>
  </si>
  <si>
    <t>892855111R00</t>
  </si>
  <si>
    <t>Kamerové prohlídky potrubí do 15 m</t>
  </si>
  <si>
    <t>895941319RT2</t>
  </si>
  <si>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</si>
  <si>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</si>
  <si>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</si>
  <si>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</si>
  <si>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</si>
  <si>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</si>
  <si>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</si>
  <si>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</si>
  <si>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</si>
  <si>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</si>
  <si>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</si>
  <si>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</si>
  <si>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</si>
  <si>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</si>
  <si>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</si>
  <si>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</si>
  <si>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</si>
  <si>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</si>
  <si>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</si>
  <si>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</si>
  <si>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</si>
  <si>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</si>
  <si>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</si>
  <si>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</si>
  <si>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</si>
  <si>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</si>
  <si>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</si>
  <si>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</si>
  <si>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</si>
  <si>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</si>
  <si>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</si>
  <si>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</si>
  <si>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</si>
  <si>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</si>
  <si>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</si>
  <si>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</si>
  <si>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</si>
  <si>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</si>
  <si>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</si>
  <si>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</si>
  <si>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</si>
  <si>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</si>
  <si>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</si>
  <si>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2021/032</t>
  </si>
  <si>
    <t>Kanalizace Psinice</t>
  </si>
  <si>
    <t>Stavba</t>
  </si>
  <si>
    <t>Stavební objekt</t>
  </si>
  <si>
    <t>1</t>
  </si>
  <si>
    <t>D2.1 Stoková síť</t>
  </si>
  <si>
    <t>01</t>
  </si>
  <si>
    <t>Stoka A</t>
  </si>
  <si>
    <t>02</t>
  </si>
  <si>
    <t>Stoka A1</t>
  </si>
  <si>
    <t>03</t>
  </si>
  <si>
    <t>Stoka B</t>
  </si>
  <si>
    <t>04</t>
  </si>
  <si>
    <t>Stoka C</t>
  </si>
  <si>
    <t>05</t>
  </si>
  <si>
    <t>Stoka D</t>
  </si>
  <si>
    <t>06</t>
  </si>
  <si>
    <t>Stoka D1</t>
  </si>
  <si>
    <t>07</t>
  </si>
  <si>
    <t>Stoka D2</t>
  </si>
  <si>
    <t>08</t>
  </si>
  <si>
    <t>Stoka D3</t>
  </si>
  <si>
    <t>09</t>
  </si>
  <si>
    <t>Stoka E</t>
  </si>
  <si>
    <t>10</t>
  </si>
  <si>
    <t>Stoka F</t>
  </si>
  <si>
    <t>11</t>
  </si>
  <si>
    <t>Výtlak V1</t>
  </si>
  <si>
    <t>12</t>
  </si>
  <si>
    <t>Výtlak V2</t>
  </si>
  <si>
    <t>13</t>
  </si>
  <si>
    <t>Výtlak V3</t>
  </si>
  <si>
    <t>14</t>
  </si>
  <si>
    <t>Výtlak V4</t>
  </si>
  <si>
    <t>15</t>
  </si>
  <si>
    <t>Výtlak V5</t>
  </si>
  <si>
    <t>16</t>
  </si>
  <si>
    <t>Čerpací stanice ČS1</t>
  </si>
  <si>
    <t>17</t>
  </si>
  <si>
    <t>Bezpečnostní přepad z ČS1</t>
  </si>
  <si>
    <t>18</t>
  </si>
  <si>
    <t>Čerpací stanice ČS2</t>
  </si>
  <si>
    <t>19</t>
  </si>
  <si>
    <t>Čerpací stanice ČS3</t>
  </si>
  <si>
    <t>20</t>
  </si>
  <si>
    <t>Čerpací stanice ČS4</t>
  </si>
  <si>
    <t>21</t>
  </si>
  <si>
    <t>Čerpací stanice ČS5</t>
  </si>
  <si>
    <t>2</t>
  </si>
  <si>
    <t>D2.2 Rozvody NN</t>
  </si>
  <si>
    <t>3</t>
  </si>
  <si>
    <t>D2.3. Technologické části ČS</t>
  </si>
  <si>
    <t>4</t>
  </si>
  <si>
    <t>D2.4 Dálkový přenos</t>
  </si>
  <si>
    <t>5</t>
  </si>
  <si>
    <t>Ostatní a vedlejší náklady</t>
  </si>
  <si>
    <t>Ostatní a vedlější náklady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</si>
  <si>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</si>
  <si>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</si>
  <si>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</si>
  <si>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</si>
  <si>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</si>
  <si>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</si>
  <si>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Vodorovné konstrukce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</si>
  <si>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</si>
  <si>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</si>
  <si>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</si>
  <si>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</si>
  <si>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</si>
  <si>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</si>
  <si>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</si>
  <si>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</si>
  <si>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</si>
  <si>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M21</t>
  </si>
  <si>
    <t>Elektromontáže</t>
  </si>
  <si>
    <t>M23</t>
  </si>
  <si>
    <t>Montáže potrubí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</si>
  <si>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</si>
  <si>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</si>
  <si>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</si>
  <si>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</si>
  <si>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</si>
  <si>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</si>
  <si>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</si>
  <si>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</si>
  <si>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</si>
  <si>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</si>
  <si>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</si>
  <si>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</si>
  <si>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</si>
  <si>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</si>
  <si>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</si>
  <si>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</si>
  <si>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</si>
  <si>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</si>
  <si>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</si>
  <si>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</si>
  <si>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</si>
  <si>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</si>
  <si>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</si>
  <si>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</si>
  <si>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</si>
  <si>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</si>
  <si>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</si>
  <si>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</si>
  <si>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</si>
  <si>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</si>
  <si>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</si>
  <si>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</si>
  <si>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</si>
  <si>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113107625R00</t>
  </si>
  <si>
    <t>Odstranění podkladů nebo krytů z kameniva hrubého drceného, v ploše jednotlivě nad 50 m2, tloušťka vrstvy 250 mm</t>
  </si>
  <si>
    <t>m2</t>
  </si>
  <si>
    <t>822-1</t>
  </si>
  <si>
    <t>RTS 21/ II</t>
  </si>
  <si>
    <t>Indiv</t>
  </si>
  <si>
    <t>Práce</t>
  </si>
  <si>
    <t>POL1_1</t>
  </si>
  <si>
    <t xml:space="preserve">SUS : 1,1*248 : </t>
  </si>
  <si>
    <t>VV</t>
  </si>
  <si>
    <t xml:space="preserve">SUS-souběh s V1 : 0,9*4 : </t>
  </si>
  <si>
    <t>276,4</t>
  </si>
  <si>
    <t>113107635R00</t>
  </si>
  <si>
    <t>Odstranění podkladů nebo krytů z kameniva hrubého drceného, v ploše jednotlivě nad 50 m2, tloušťka vrstvy 350 mm</t>
  </si>
  <si>
    <t xml:space="preserve">provizorní zásyp : : </t>
  </si>
  <si>
    <t>113108407R00</t>
  </si>
  <si>
    <t>Odstranění podkladů nebo krytů živičných, v ploše jednotlivě nad 50 m2, tloušťka vrstvy 70 mm</t>
  </si>
  <si>
    <t xml:space="preserve">SUS : (0,6+1,1+0,6)*248 : </t>
  </si>
  <si>
    <t xml:space="preserve">SUS-souběh s V1 : (0,6+0,9)*4 : </t>
  </si>
  <si>
    <t>576,4</t>
  </si>
  <si>
    <t>113108408R00</t>
  </si>
  <si>
    <t>Odstranění podkladů nebo krytů živičných, v ploše jednotlivě nad 50 m2, tloušťka vrstvy 80 mm</t>
  </si>
  <si>
    <t xml:space="preserve">SUS : (0,4+1,1+0,4)*248 : </t>
  </si>
  <si>
    <t xml:space="preserve">SUS-souběh s V1 : (0,4+0,9)*4 : </t>
  </si>
  <si>
    <t>476,4</t>
  </si>
  <si>
    <t>113111215R00</t>
  </si>
  <si>
    <t>Odstranění podkladů nebo krytů z kameniva zpevněného cementem, v ploše jednotlivě nad 50 m2, tloušťka vrstvy 150 mm</t>
  </si>
  <si>
    <t xml:space="preserve">SUS : (0,2+1,1+0,2)*248 : </t>
  </si>
  <si>
    <t xml:space="preserve">SUS-souběh s V1 : (0,2+0,9)*4 : </t>
  </si>
  <si>
    <t>376,4</t>
  </si>
  <si>
    <t>113151214R00</t>
  </si>
  <si>
    <t>Odstranění podkladu, krytu frézováním povrch živičný, plochy přes 500 m2 na jednom objektu nebo při provádění pruhu šířky přes  750 mm bez překážek v trase,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</si>
  <si>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</si>
  <si>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</si>
  <si>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 xml:space="preserve">SUS : 3*248 : </t>
  </si>
  <si>
    <t xml:space="preserve">SUS-souběh s V1 : 1,5*4 : </t>
  </si>
  <si>
    <t>750</t>
  </si>
  <si>
    <t>115101201R00</t>
  </si>
  <si>
    <t>Čerpání vody na dopravní výšku do 10 m_x000D_
 s uvažovaným průměrným přítokem do 500 l/min</t>
  </si>
  <si>
    <t>h</t>
  </si>
  <si>
    <t>800-1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</si>
  <si>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</si>
  <si>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</si>
  <si>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</si>
  <si>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</si>
  <si>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</si>
  <si>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119001411R00</t>
  </si>
  <si>
    <t>Dočasné zajištění podzemního potrubí nebo vedení betonového potrubí_x000D_
 DN  do 200 mm</t>
  </si>
  <si>
    <t>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</si>
  <si>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</si>
  <si>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</si>
  <si>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</si>
  <si>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</si>
  <si>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</si>
  <si>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 xml:space="preserve">souběh s V1 : (0,5+0,9)*4*0,2 : </t>
  </si>
  <si>
    <t>1,12</t>
  </si>
  <si>
    <t>113107615R00</t>
  </si>
  <si>
    <t>Odstranění podkladů nebo krytů z kameniva hrubého drceného, v ploše jednotlivě nad 50 m2, tloušťka vrstvy 150 mm</t>
  </si>
  <si>
    <t>113107608R00</t>
  </si>
  <si>
    <t>Odstranění podkladů nebo krytů z kameniva hrubého drceného, v ploše jednotlivě nad 50 m2, tloušťka vrstvy 80 mm</t>
  </si>
  <si>
    <t>POL1_</t>
  </si>
  <si>
    <t>113107607R00</t>
  </si>
  <si>
    <t>Odstranění podkladů nebo krytů z kameniva hrubého drceného, v ploše jednotlivě nad 50 m2, tloušťka vrstvy 70 mm</t>
  </si>
  <si>
    <t>113107605R00</t>
  </si>
  <si>
    <t>Odstranění podkladů nebo krytů z kameniva hrubého drceného, v ploše jednotlivě nad 50 m2, tloušťka vrstvy 50 mm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</si>
  <si>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</si>
  <si>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</si>
  <si>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</si>
  <si>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 xml:space="preserve">3*1,1*2,4 : </t>
  </si>
  <si>
    <t>7,92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</si>
  <si>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</si>
  <si>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</si>
  <si>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</si>
  <si>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60% výkopu : : </t>
  </si>
  <si>
    <t xml:space="preserve">1,1*2,4*248*0,6 : </t>
  </si>
  <si>
    <t xml:space="preserve">souběh s V1 : 0,9*2,4*(4+4)*0,6 : </t>
  </si>
  <si>
    <t>403,2</t>
  </si>
  <si>
    <t>132201219R00</t>
  </si>
  <si>
    <t xml:space="preserve">Hloubení rýh šířky přes 60 do 200 cm příplatek za lepivost, v hornině 3,  </t>
  </si>
  <si>
    <t xml:space="preserve">Položka pořadí 12 : 403,20000*0,3 : </t>
  </si>
  <si>
    <t>120,96</t>
  </si>
  <si>
    <t>132301212R00</t>
  </si>
  <si>
    <t xml:space="preserve">Hloubení rýh šířky přes 60 do 200 cm do 1000 m3, v hornině 4, hloubení strojně </t>
  </si>
  <si>
    <t xml:space="preserve">40% výkopu : : </t>
  </si>
  <si>
    <t xml:space="preserve">1,1*2,4*248*0,4 : </t>
  </si>
  <si>
    <t xml:space="preserve">souběh s V1 : 0,9*2,4*(4+4)*0,4 : </t>
  </si>
  <si>
    <t>268,8</t>
  </si>
  <si>
    <t>132301219R00</t>
  </si>
  <si>
    <t xml:space="preserve">Hloubení rýh šířky přes 60 do 200 cm příplatek za lepivost, v hornině 4,  </t>
  </si>
  <si>
    <t xml:space="preserve">Položka pořadí 14 : 268,80000*0,3 : </t>
  </si>
  <si>
    <t>80,64</t>
  </si>
  <si>
    <t>151201102R00</t>
  </si>
  <si>
    <t>Zřízení pažení a rozepření stěn rýh zátažné, hloubky do 4 m</t>
  </si>
  <si>
    <t>pro podzemní vedení pro všechny šířky rýhy,</t>
  </si>
  <si>
    <t xml:space="preserve">2*2,4*248 : </t>
  </si>
  <si>
    <t xml:space="preserve">souběh s V1 : 2,4*8 : </t>
  </si>
  <si>
    <t>1209,6</t>
  </si>
  <si>
    <t>151201112R00</t>
  </si>
  <si>
    <t>Odstranění pažení a rozepření rýh zátažné, hloubky do 4 m</t>
  </si>
  <si>
    <t>pro podzemní vedení s uložením materiálu na vzdálenost do 3 m od kraje výkopu,</t>
  </si>
  <si>
    <t xml:space="preserve">Položka pořadí 16 : 1209,60000 : 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</si>
  <si>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</si>
  <si>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</si>
  <si>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</si>
  <si>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 xml:space="preserve">Položka pořadí 12 : 403,20000*0,55 : </t>
  </si>
  <si>
    <t xml:space="preserve">Položka pořadí 14 : 268,80000*0,55 : </t>
  </si>
  <si>
    <t>369,6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</si>
  <si>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</si>
  <si>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</si>
  <si>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</si>
  <si>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deponie do 10 km : : </t>
  </si>
  <si>
    <t xml:space="preserve">Položka pořadí 10 : 1,12000 : </t>
  </si>
  <si>
    <t xml:space="preserve">zpětný zásyp v zeleni : 0,9*(2,4-(0,1+0,6))*4 : </t>
  </si>
  <si>
    <t>7,24</t>
  </si>
  <si>
    <t xml:space="preserve">skládka do 50 km : : </t>
  </si>
  <si>
    <t xml:space="preserve">Položka pořadí 22 : 665,88000 : </t>
  </si>
  <si>
    <t>665,88</t>
  </si>
  <si>
    <t>162701109R00</t>
  </si>
  <si>
    <t>Vodorovné přemístění výkopku příplatek k ceně za každých dalších i započatých 1 000 m přes 10 000 m_x000D_
 z horniny 1 až 4</t>
  </si>
  <si>
    <t>26635,2</t>
  </si>
  <si>
    <t>167101101R00</t>
  </si>
  <si>
    <t>Nakládání, skládání, překládání neulehlého výkopku nakládání výkopku_x000D_
 do 100 m3, z horniny 1 až 4</t>
  </si>
  <si>
    <t xml:space="preserve">Položka pořadí 19 : 7,24000 : </t>
  </si>
  <si>
    <t>171201201R00</t>
  </si>
  <si>
    <t>Uložení sypaniny na dočasnou skládku tak, že na 1 m2 plochy připadá přes 2 m3 výkopku nebo ornice</t>
  </si>
  <si>
    <t xml:space="preserve">Položka pořadí 34 : 28,00000 : </t>
  </si>
  <si>
    <t xml:space="preserve">Položka pořadí 24 : 168,00000 : </t>
  </si>
  <si>
    <t xml:space="preserve">výměna zásypu v komunikaci : : </t>
  </si>
  <si>
    <t xml:space="preserve">samostatně : 1,1*(2,4-(0,1+0,6))*248 : </t>
  </si>
  <si>
    <t xml:space="preserve">souběh : 0,9*(2,4-(0,1+0,6))*4 : 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</si>
  <si>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</si>
  <si>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</si>
  <si>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</si>
  <si>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</si>
  <si>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</si>
  <si>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 xml:space="preserve">Položka pořadí 12 : 403,20000 : </t>
  </si>
  <si>
    <t xml:space="preserve">Položka pořadí 14 : 268,80000 : </t>
  </si>
  <si>
    <t xml:space="preserve">Položka pořadí 24 : 168,00000*-1 : </t>
  </si>
  <si>
    <t xml:space="preserve">Položka pořadí 34 : 28,00000*-1 : </t>
  </si>
  <si>
    <t>476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</si>
  <si>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</si>
  <si>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</si>
  <si>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</si>
  <si>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 xml:space="preserve">1,1*(0,3+0,3)*248 : </t>
  </si>
  <si>
    <t xml:space="preserve">0,9*(0,3+0,3)*8 : </t>
  </si>
  <si>
    <t>168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</si>
  <si>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</si>
  <si>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</si>
  <si>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</si>
  <si>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</si>
  <si>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 xml:space="preserve">Položka pořadí 26 : 5,60000 : </t>
  </si>
  <si>
    <t>5,6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</si>
  <si>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</si>
  <si>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</si>
  <si>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</si>
  <si>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 xml:space="preserve">souběh s V1 : (0,5+0,9)*4 : </t>
  </si>
  <si>
    <t>199000002R00</t>
  </si>
  <si>
    <t>Poplatky za skládku horniny 1- 4, skupina 17 05 04 z Katalogu odpadů</t>
  </si>
  <si>
    <t>00572410R</t>
  </si>
  <si>
    <t>směs travní parková, pro mírnou zátěž</t>
  </si>
  <si>
    <t>kg</t>
  </si>
  <si>
    <t>SPCM</t>
  </si>
  <si>
    <t>Specifikace</t>
  </si>
  <si>
    <t>POL3_0</t>
  </si>
  <si>
    <t xml:space="preserve">Položka pořadí 25 : 5,60000*0,025 : </t>
  </si>
  <si>
    <t>0,14</t>
  </si>
  <si>
    <t>58344154R</t>
  </si>
  <si>
    <t>štěrkodrť frakce 0,0 až 22,0 mm; třída A</t>
  </si>
  <si>
    <t>t</t>
  </si>
  <si>
    <t xml:space="preserve">obsyp : : </t>
  </si>
  <si>
    <t xml:space="preserve">Položka pořadí 24 : 168,00000*1,67 : </t>
  </si>
  <si>
    <t>280,56</t>
  </si>
  <si>
    <t>58344197R</t>
  </si>
  <si>
    <t>štěrkodrť frakce 0,0 až 63,0 mm; třída A</t>
  </si>
  <si>
    <t xml:space="preserve">1,1*(2,4-(0,1+0,6))*248*1,67 : </t>
  </si>
  <si>
    <t xml:space="preserve">souběh : 0,9*(2,4-(0,1+0,6))*4*1,67 : </t>
  </si>
  <si>
    <t>784,6996</t>
  </si>
  <si>
    <t>212752112R00</t>
  </si>
  <si>
    <t>Trativody z drenážních trubek DN od 80 do 100 mm</t>
  </si>
  <si>
    <t>827-1</t>
  </si>
  <si>
    <t>RTS 18/ I</t>
  </si>
  <si>
    <t>se zřízením štěrkopískového lože pod trubky a s jejich obsypem v průměrném celkovém množství do 0,15 m3/m v otevřeném příkopu,</t>
  </si>
  <si>
    <t>212971110R00</t>
  </si>
  <si>
    <t xml:space="preserve">Zřízení opláštění odvod. trativodů z geotextilie o sklonu do 2,5,  </t>
  </si>
  <si>
    <t>800-2</t>
  </si>
  <si>
    <t>v rýze nebo v zářezu se stěnami,</t>
  </si>
  <si>
    <t xml:space="preserve">1,1*248 : </t>
  </si>
  <si>
    <t xml:space="preserve">0,9*8 : </t>
  </si>
  <si>
    <t>280</t>
  </si>
  <si>
    <t>693660191R</t>
  </si>
  <si>
    <t>geotextilie směs přírodních a syntetických vláken; funkce separační, ochranná, filtrační; plošná hmotnost 200 g/m2</t>
  </si>
  <si>
    <t xml:space="preserve">280*1,1 : </t>
  </si>
  <si>
    <t>308</t>
  </si>
  <si>
    <t>451573111R00</t>
  </si>
  <si>
    <t>Lože pod potrubí, stoky a drobné objekty z písku a štěrkopísku  do 65 mm</t>
  </si>
  <si>
    <t>v otevřeném výkopu,</t>
  </si>
  <si>
    <t xml:space="preserve">1,1*0,1*248 : </t>
  </si>
  <si>
    <t xml:space="preserve">0,9*0,1*8 : </t>
  </si>
  <si>
    <t>28</t>
  </si>
  <si>
    <t>564851111R00</t>
  </si>
  <si>
    <t>Podklad ze štěrkodrti s rozprostřením a zhutněním frakce 0-63 mm, tloušťka po zhutnění 150 mm</t>
  </si>
  <si>
    <t>564861111R00</t>
  </si>
  <si>
    <t>Podklad ze štěrkodrti s rozprostřením a zhutněním frakce 0-63 mm, tloušťka po zhutnění 200 mm</t>
  </si>
  <si>
    <t>564871111R00</t>
  </si>
  <si>
    <t>Podklad ze štěrkodrti s rozprostřením a zhutněním frakce 0-63 mm, tloušťka po zhutnění 250 mm</t>
  </si>
  <si>
    <t>565161111R00</t>
  </si>
  <si>
    <t>Podklad z kameniva obaleného asfaltem ACP 16+ až ACP 22+, v pruhu šířky do 3 m, třídy 1, tloušťka po zhutnění 80 mm</t>
  </si>
  <si>
    <t>s rozprostřením a zhutněním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</si>
  <si>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</si>
  <si>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</si>
  <si>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</si>
  <si>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573211111R00</t>
  </si>
  <si>
    <t>Postřik živičný spojovací bez posypu kamenivem z asfaltu silničního, v množství od 0,5 do 0,7 kg/m2</t>
  </si>
  <si>
    <t>573231110R00</t>
  </si>
  <si>
    <t>Postřik živičný spojovací bez posypu kamenivem z emulze, v množství od 0,3 do 0,5 kg/m2</t>
  </si>
  <si>
    <t>577141112R00</t>
  </si>
  <si>
    <t>Beton asfaltový s rozprostřením a zhutněním v pruhu šířky do 3 m, ACO 11+ nebo ACO 16+, tloušťky 50 mm, plochy přes 1000 m2</t>
  </si>
  <si>
    <t>577161224R00</t>
  </si>
  <si>
    <t>Beton asfaltový s rozprostřením a zhutněním v pruhu šířky do 3 m, ACL 22, tloušťky 70 mm, plochy přes 1000 m2</t>
  </si>
  <si>
    <t>564811111RT2</t>
  </si>
  <si>
    <t>Podklad ze štěrkodrti s rozprostřením a zhutněním frakce 0-32 mm, tloušťka po zhutnění 50 mm</t>
  </si>
  <si>
    <t>564811113RT2</t>
  </si>
  <si>
    <t>Podklad ze štěrkodrti s rozprostřením a zhutněním frakce 0-32 mm, tloušťka po zhutnění 70 mm</t>
  </si>
  <si>
    <t>564821111RT2</t>
  </si>
  <si>
    <t>Podklad ze štěrkodrti s rozprostřením a zhutněním frakce 0-32 mm, tloušťka po zhutnění 80 mm</t>
  </si>
  <si>
    <t>564851111RT2</t>
  </si>
  <si>
    <t>Podklad ze štěrkodrti s rozprostřením a zhutněním frakce 0-32 mm, tloušťka po zhutnění 150 mm</t>
  </si>
  <si>
    <t>871373121R00</t>
  </si>
  <si>
    <t>Montáž potrubí z trub z plastů těsněných gumovým kroužkem  DN 300 mm</t>
  </si>
  <si>
    <t>v otevřeném výkopu ve sklonu do 20 %,</t>
  </si>
  <si>
    <t xml:space="preserve">256 : </t>
  </si>
  <si>
    <t>256</t>
  </si>
  <si>
    <t>877373121R00</t>
  </si>
  <si>
    <t>Montáž tvarovek na potrubí z trub z plastů těsněných gumovým kroužkem odbočných DN 300 mm</t>
  </si>
  <si>
    <t>kus</t>
  </si>
  <si>
    <t>877313123R00</t>
  </si>
  <si>
    <t>Montáž tvarovek na potrubí z trub z plastů těsněných gumovým kroužkem jednoosých DN 150 mm</t>
  </si>
  <si>
    <t>877313126R00</t>
  </si>
  <si>
    <t>Montáž tvarovek na potrubí z trub z plastů těsněných gumovým kroužkem víček, zátek DN 150</t>
  </si>
  <si>
    <t>892585111R00</t>
  </si>
  <si>
    <t>Zkoušky těsnosti kanalizačního potrubí zabezpečení konců a zkouška vzduchem kanalizačního potrubí _x000D_
 do DN 300 mm</t>
  </si>
  <si>
    <t>úsek</t>
  </si>
  <si>
    <t>vodou nebo vzduchem,</t>
  </si>
  <si>
    <t xml:space="preserve">6 : </t>
  </si>
  <si>
    <t>6</t>
  </si>
  <si>
    <t>892855115R00</t>
  </si>
  <si>
    <t>Kamerové prohlídky potrubí do 500 m</t>
  </si>
  <si>
    <t>894421111RT1</t>
  </si>
  <si>
    <t>Osazení betonových dílců pro šachty podle DIN 4034 skruže rovné, o hmotnosti do 0,5 t</t>
  </si>
  <si>
    <t>na kroužek,</t>
  </si>
  <si>
    <t xml:space="preserve">Položka pořadí 63 : 12,00000 : </t>
  </si>
  <si>
    <t xml:space="preserve">Položka pořadí 64 : 28,00000 : </t>
  </si>
  <si>
    <t xml:space="preserve">Položka pořadí 65 : 34,00000 : </t>
  </si>
  <si>
    <t xml:space="preserve">Položka pořadí 67 : 23,00000 : </t>
  </si>
  <si>
    <t xml:space="preserve">Položka pořadí 68 : 39,00000 : </t>
  </si>
  <si>
    <t>894421112RT1</t>
  </si>
  <si>
    <t>Osazení betonových dílců pro šachty podle DIN 4034 skruže rovné, o hmotnosti do 1,4 t</t>
  </si>
  <si>
    <t xml:space="preserve">Položka pořadí 69 : 33,00000 : </t>
  </si>
  <si>
    <t>894422111RT1</t>
  </si>
  <si>
    <t>Osazení betonových dílců pro šachty podle DIN 4034 skruže přechodové, pro jakoukoliv hmotnost</t>
  </si>
  <si>
    <t>894423112RT1</t>
  </si>
  <si>
    <t>Osazení betonových dílců pro šachty podle DIN 4034 šachtového dna, o hmotnosti do 3 t</t>
  </si>
  <si>
    <t>899103111R00</t>
  </si>
  <si>
    <t>Osazení poklopů litinových a ocelových o hmotnost jednotlivě přes 100  do 150 kg</t>
  </si>
  <si>
    <t>899711122R00</t>
  </si>
  <si>
    <t>Výstražné fólie výstražná fólie pro kanalizaci, šířka 30 cm</t>
  </si>
  <si>
    <t>28614241R</t>
  </si>
  <si>
    <t>trubka plastová kanalizační PP; s hrdlem, plné žebro (DIN 16961); Sn 16 kN/m2; D = 335,0 mm; l = 5 000,0 mm</t>
  </si>
  <si>
    <t xml:space="preserve">256*1,093/5 : </t>
  </si>
  <si>
    <t>55,9616</t>
  </si>
  <si>
    <t>28651662.AR</t>
  </si>
  <si>
    <t>koleno PVC; 45,0 °; D = 160,0 mm; s 1 hrdlem</t>
  </si>
  <si>
    <t>28651832.AR</t>
  </si>
  <si>
    <t>zátka hrdlová DN 150,0 mm; PVC</t>
  </si>
  <si>
    <t>28656315R</t>
  </si>
  <si>
    <t>odbočka PP; 45,0 °; l = 798 mm; žebrovaná; spoj násuvný; DN 300,0 mm; DN2 150 mm</t>
  </si>
  <si>
    <t>28656388R</t>
  </si>
  <si>
    <t>vložka šachtová PP; DN 300,0 mm; spoj násuvný; l = 150 mm; žebrovaná</t>
  </si>
  <si>
    <t>RTS 17/ II</t>
  </si>
  <si>
    <t xml:space="preserve">2*6 : </t>
  </si>
  <si>
    <t>55241731R</t>
  </si>
  <si>
    <t>poklop kanalizační samonivelační; bez zámku; litinový; D výrobku 600 mm; únosnost D 400 kN; bez odvětrání</t>
  </si>
  <si>
    <t>55241733R</t>
  </si>
  <si>
    <t>poklop kanalizační samonivelační; bez zámku; litinový; D výrobku 600 mm; únosnost D 400 kN; s odvětráním</t>
  </si>
  <si>
    <t>59224175R</t>
  </si>
  <si>
    <t>prstenec betonový; DN = 625,0 mm; h = 60,0 mm; s = 120,00 mm</t>
  </si>
  <si>
    <t>59224177.AR</t>
  </si>
  <si>
    <t>prstenec betonový; DN = 625,0 mm; h = 120,0 mm; s = 120,00 mm</t>
  </si>
  <si>
    <t>59224177R</t>
  </si>
  <si>
    <t>prstenec betonový; DN = 625,0 mm; h = 100,0 mm; s = 120,00 mm</t>
  </si>
  <si>
    <t>59224353.AR</t>
  </si>
  <si>
    <t>konus šachetní; železobetonový; TBR; d = 1 240,0 mm; DN = 1 000,0 mm; DN 2 = 625 mm; h = 580 mm; počet stupadel 2; ocelové s PE povlakem, kapsové</t>
  </si>
  <si>
    <t>59224358.AR</t>
  </si>
  <si>
    <t>skruž železobetonová TBS; DN = 1 000,0 mm; h = 250,0 mm; s = 120,00 mm; počet stupadel 1; ocelové s PE povlakem; beton C 40/50</t>
  </si>
  <si>
    <t>59224361.AR</t>
  </si>
  <si>
    <t>skruž železobetonová TBS; DN = 1 000,0 mm; h = 500,0 mm; s = 120,00 mm; počet stupadel 2; ocelové s PE povlakem; beton C 40/50</t>
  </si>
  <si>
    <t>59224364.AR</t>
  </si>
  <si>
    <t>skruž železobetonová TBS; DN = 1 000,0 mm; h = 1 000,0 mm; s = 120,00 mm; počet stupadel 4; ocelové s PE povlakem; beton C 40/50</t>
  </si>
  <si>
    <t>59224366.AR</t>
  </si>
  <si>
    <t>dno šachetní přímé; železobeton; TBZ; DN = 1 000,0 mm; D odtoku do 400 mm; h = 600 mm; t = 150 mm; beton C 40/50</t>
  </si>
  <si>
    <t>59224373.AR</t>
  </si>
  <si>
    <t>profil těsnicí elastomerní; pro spojení betonových šachetních dílů; tvar kruh; d = 1 000,0 mm</t>
  </si>
  <si>
    <t xml:space="preserve">Položka pořadí 66 : 56,00000 : </t>
  </si>
  <si>
    <t>919721211R00</t>
  </si>
  <si>
    <t>Dilatační spáry vkládané vyplněné asfaltovou zálivkou</t>
  </si>
  <si>
    <t>v cementobetonovém krytu s odstraněním vložek, s vyčištěním a vyplněním spár</t>
  </si>
  <si>
    <t xml:space="preserve">SUS : 248 : </t>
  </si>
  <si>
    <t xml:space="preserve">SUS-souběh s V1 : 4 : </t>
  </si>
  <si>
    <t>252</t>
  </si>
  <si>
    <t>919731123R00</t>
  </si>
  <si>
    <t>Zarovnání styčné plochy podkladu nebo krytu živičné, tloušťky přes 100 do 200 mm</t>
  </si>
  <si>
    <t>podél vybourané části komunikace nebo zpevněné plochy</t>
  </si>
  <si>
    <t xml:space="preserve">Položka pořadí 74 : 500,00000 : </t>
  </si>
  <si>
    <t>500</t>
  </si>
  <si>
    <t>919735112R00</t>
  </si>
  <si>
    <t>Řezání stávajících krytů nebo podkladů živičných, hloubky přes 50 do 100 mm</t>
  </si>
  <si>
    <t>včetně spotřeby vody</t>
  </si>
  <si>
    <t xml:space="preserve">SUS : 2*248 : 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</si>
  <si>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</si>
  <si>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</si>
  <si>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</si>
  <si>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979990001R00</t>
  </si>
  <si>
    <t>Poplatek za skládku stavební suti, skupina 17 09 04 z Katalogu odpadů</t>
  </si>
  <si>
    <t>801-3</t>
  </si>
  <si>
    <t>RTS 20/ I</t>
  </si>
  <si>
    <t xml:space="preserve">Položka pořadí 1 : 276,40000*0,55 : </t>
  </si>
  <si>
    <t xml:space="preserve">Položka pořadí 2 : 276,40000*0,77 : </t>
  </si>
  <si>
    <t xml:space="preserve">Položka pořadí 5 : 376,40001*0,38314 : </t>
  </si>
  <si>
    <t>509,0619</t>
  </si>
  <si>
    <t>(376,4*0,15+476,4*0,08+576,4*0,07+750*0,05)*1,8</t>
  </si>
  <si>
    <t>979990113R00</t>
  </si>
  <si>
    <t>Poplatek za skládku obalovaný asfalt , skupina 17 09 04 z Katalogu odpadů</t>
  </si>
  <si>
    <t xml:space="preserve">Položka pořadí 3 : 576,40000*0,154 : </t>
  </si>
  <si>
    <t xml:space="preserve">Položka pořadí 4 : 476,40000*0,176 : </t>
  </si>
  <si>
    <t xml:space="preserve">Položka pořadí 6 : 750,00000*0,11 : </t>
  </si>
  <si>
    <t>255,112</t>
  </si>
  <si>
    <t>979082317R00</t>
  </si>
  <si>
    <t xml:space="preserve">Vodorovná doprava suti a vybouraných hmot vodorovná doprava suti a vybouraných hmot bez naložení, s vyložením a hrubým urovnáním po suchu, vzdálenost přes 4000 do 5000 m,  </t>
  </si>
  <si>
    <t>832-1</t>
  </si>
  <si>
    <t>bez naložení, s vyložením a hrubým urovnáním</t>
  </si>
  <si>
    <t>Odkaz na mn. položky pořadí 77 : 255,11200</t>
  </si>
  <si>
    <t>Odkaz na mn. položky pořadí 76 : 819,41790</t>
  </si>
  <si>
    <t>979082319R00</t>
  </si>
  <si>
    <t>Vodorovná doprava suti a vybouraných hmot vodorovná doprava suti a vybouraných hmot bez naložení, s vyložením a hrubým urovnáním po suchu,  , příplatek za každých dalších i započatých 1000 m</t>
  </si>
  <si>
    <t>Odkaz na mn. položky pořadí 78 : 1074,52990*45</t>
  </si>
  <si>
    <t>979087112R00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</si>
  <si>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</si>
  <si>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</si>
  <si>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</si>
  <si>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Odkaz na mn. položky pořadí 78 : 1074,52990</t>
  </si>
  <si>
    <t>979093111R00</t>
  </si>
  <si>
    <t>Uložení suti na skládku bez zhutnění</t>
  </si>
  <si>
    <t>800-6</t>
  </si>
  <si>
    <t>s hrubým urovnáním,</t>
  </si>
  <si>
    <t>SUM</t>
  </si>
  <si>
    <t>END</t>
  </si>
  <si>
    <t xml:space="preserve">SUS-souběh s V1 : 0,9*135 : </t>
  </si>
  <si>
    <t>121,5</t>
  </si>
  <si>
    <t xml:space="preserve">SUS-souběh s V1 : (0,6+0,9)*135 : </t>
  </si>
  <si>
    <t>202,5</t>
  </si>
  <si>
    <t xml:space="preserve">SUS-souběh s V1 : (0,4+0,9)*135 : </t>
  </si>
  <si>
    <t>175,5</t>
  </si>
  <si>
    <t xml:space="preserve">SUS-souběh s V1 : (0,2+0,9)*135 : </t>
  </si>
  <si>
    <t>148,5</t>
  </si>
  <si>
    <t>113151114R00</t>
  </si>
  <si>
    <t>Odstranění podkladu, krytu frézováním povrch živičný, plochy do 500 m2 na jednom objektu nebo při provádění pruhu šířky do  750 mm, tloušťky 50 mm</t>
  </si>
  <si>
    <t xml:space="preserve">SUS-souběh s V1 : 1,5*135 : </t>
  </si>
  <si>
    <t xml:space="preserve">2*1,1*2,4 : </t>
  </si>
  <si>
    <t>5,28</t>
  </si>
  <si>
    <t xml:space="preserve">souběh s V1 : 0,9*2,4*135*0,6 : </t>
  </si>
  <si>
    <t>174,96</t>
  </si>
  <si>
    <t xml:space="preserve">Položka pořadí 11 : 174,96000*0,3 : </t>
  </si>
  <si>
    <t>52,488</t>
  </si>
  <si>
    <t xml:space="preserve">souběh s V1 : 0,9*2,4*135*0,4 : </t>
  </si>
  <si>
    <t>116,64</t>
  </si>
  <si>
    <t xml:space="preserve">Položka pořadí 13 : 116,64000*0,3 : </t>
  </si>
  <si>
    <t>34,992</t>
  </si>
  <si>
    <t xml:space="preserve">souběh s V1 : 2,4*135 : </t>
  </si>
  <si>
    <t>324</t>
  </si>
  <si>
    <t xml:space="preserve">Položka pořadí 15 : 324,00000 : </t>
  </si>
  <si>
    <t xml:space="preserve">Položka pořadí 11 : 174,96000*0,55 : </t>
  </si>
  <si>
    <t xml:space="preserve">Položka pořadí 13 : 116,64000*0,55 : </t>
  </si>
  <si>
    <t>160,38</t>
  </si>
  <si>
    <t xml:space="preserve">Položka pořadí 20 : 291,60000 : </t>
  </si>
  <si>
    <t>291,6</t>
  </si>
  <si>
    <t xml:space="preserve">Položka pořadí 18 : 291,60000*40 : </t>
  </si>
  <si>
    <t>11664</t>
  </si>
  <si>
    <t xml:space="preserve">Položka pořadí 29 : 12,15000 : </t>
  </si>
  <si>
    <t xml:space="preserve">Položka pořadí 22 : 72,90000 : </t>
  </si>
  <si>
    <t xml:space="preserve">souběh : 0,9*(2,4-(0,1+0,6))*135 : </t>
  </si>
  <si>
    <t xml:space="preserve">Položka pořadí 11 : 174,96000 : </t>
  </si>
  <si>
    <t xml:space="preserve">Položka pořadí 13 : 116,64000 : </t>
  </si>
  <si>
    <t xml:space="preserve">Položka pořadí 22 : 72,90000*-1 : </t>
  </si>
  <si>
    <t xml:space="preserve">Položka pořadí 29 : 12,15000*-1 : </t>
  </si>
  <si>
    <t>206,55</t>
  </si>
  <si>
    <t xml:space="preserve">0,9*(0,3+0,3)*135 : </t>
  </si>
  <si>
    <t>72,9</t>
  </si>
  <si>
    <t xml:space="preserve">Položka pořadí 22 : 72,90000*1,67 : </t>
  </si>
  <si>
    <t>121,743</t>
  </si>
  <si>
    <t xml:space="preserve">souběh : 0,9*(2,4-(0,1+0,6))*135*1,67 : </t>
  </si>
  <si>
    <t>344,9385</t>
  </si>
  <si>
    <t xml:space="preserve">0,9*135 : </t>
  </si>
  <si>
    <t xml:space="preserve">121,5*1,1 : </t>
  </si>
  <si>
    <t>133,65</t>
  </si>
  <si>
    <t xml:space="preserve">0,9*0,1*135 : </t>
  </si>
  <si>
    <t>12,15</t>
  </si>
  <si>
    <t xml:space="preserve">Položka pořadí 57 : 1,00000 : </t>
  </si>
  <si>
    <t xml:space="preserve">Položka pořadí 58 : 2,00000 : </t>
  </si>
  <si>
    <t xml:space="preserve">Položka pořadí 59 : 1,00000 : </t>
  </si>
  <si>
    <t xml:space="preserve">Položka pořadí 61 : 3,00000 : </t>
  </si>
  <si>
    <t xml:space="preserve">Položka pořadí 62 : 3,00000 : </t>
  </si>
  <si>
    <t xml:space="preserve">135*1,093/5 : </t>
  </si>
  <si>
    <t>29,511</t>
  </si>
  <si>
    <t xml:space="preserve">2*3 : </t>
  </si>
  <si>
    <t>59224176R</t>
  </si>
  <si>
    <t>prstenec betonový; DN = 625,0 mm; h = 80,0 mm; s = 120,00 mm</t>
  </si>
  <si>
    <t xml:space="preserve">Položka pořadí 60 : 3,00000 : </t>
  </si>
  <si>
    <t>9</t>
  </si>
  <si>
    <t xml:space="preserve">SUS-souběh s V1 : 135 : </t>
  </si>
  <si>
    <t>135</t>
  </si>
  <si>
    <t xml:space="preserve">Položka pořadí 67 : 135,00000 : </t>
  </si>
  <si>
    <t xml:space="preserve">Položka pořadí 1 : 121,50000*0,55 : </t>
  </si>
  <si>
    <t xml:space="preserve">Položka pořadí 2 : 121,50000*0,77 : </t>
  </si>
  <si>
    <t xml:space="preserve">Položka pořadí 5 : 148,50000*0,38314 : </t>
  </si>
  <si>
    <t>217,27629</t>
  </si>
  <si>
    <t>(148,5*0,15+175,5*0,08+202,5*0,07+202,5*0,05)*1,8</t>
  </si>
  <si>
    <t xml:space="preserve">Položka pořadí 3 : 202,50000*0,154 : </t>
  </si>
  <si>
    <t xml:space="preserve">Položka pořadí 4 : 175,50000*0,176 : </t>
  </si>
  <si>
    <t xml:space="preserve">Položka pořadí 6 : 202,50000*0,11 : </t>
  </si>
  <si>
    <t>84,348</t>
  </si>
  <si>
    <t>Odkaz na mn. položky pořadí 78 : 84,34800</t>
  </si>
  <si>
    <t>Odkaz na mn. položky pořadí 77 : 326,38329</t>
  </si>
  <si>
    <t>Odkaz na mn. položky pořadí 79 : 410,73129*45</t>
  </si>
  <si>
    <t>Odkaz na mn. položky pořadí 79 : 410,73129</t>
  </si>
  <si>
    <t xml:space="preserve">souběh s V2 : (0,5+0,9)*160*0,2 : </t>
  </si>
  <si>
    <t>44,8</t>
  </si>
  <si>
    <t xml:space="preserve">souběh s V2 : 0,9*2,4*160*0,6 : </t>
  </si>
  <si>
    <t>207,36</t>
  </si>
  <si>
    <t xml:space="preserve">Položka pořadí 6 : 207,36000*0,3 : </t>
  </si>
  <si>
    <t>62,208</t>
  </si>
  <si>
    <t xml:space="preserve">souběh s V2 : 0,9*2,4*160*0,4 : </t>
  </si>
  <si>
    <t>138,24</t>
  </si>
  <si>
    <t xml:space="preserve">Položka pořadí 8 : 138,24000*0,3 : </t>
  </si>
  <si>
    <t>41,472</t>
  </si>
  <si>
    <t xml:space="preserve">souběh s V2 : 2,4*160 : </t>
  </si>
  <si>
    <t>384</t>
  </si>
  <si>
    <t xml:space="preserve">Položka pořadí 10 : 384,00000 : </t>
  </si>
  <si>
    <t xml:space="preserve">Položka pořadí 6 : 207,36000*0,55 : </t>
  </si>
  <si>
    <t xml:space="preserve">Položka pořadí 8 : 138,24000*0,55 : </t>
  </si>
  <si>
    <t>190,08</t>
  </si>
  <si>
    <t xml:space="preserve">Položka pořadí 4 : 44,80000 : </t>
  </si>
  <si>
    <t xml:space="preserve">zpětný zásyp v zeleni : 0,9*(2,4-(0,1+0,6))*160 : </t>
  </si>
  <si>
    <t>289,6</t>
  </si>
  <si>
    <t xml:space="preserve">Položka pořadí 17 : 100,80000 : </t>
  </si>
  <si>
    <t>100,8</t>
  </si>
  <si>
    <t xml:space="preserve">Položka pořadí 14 : 100,80000*40 : </t>
  </si>
  <si>
    <t>4032</t>
  </si>
  <si>
    <t>167101102R00</t>
  </si>
  <si>
    <t>Nakládání, skládání, překládání neulehlého výkopku nakládání výkopku_x000D_
 přes 100 m3, z horniny 1 až 4</t>
  </si>
  <si>
    <t xml:space="preserve">Položka pořadí 13 : 289,60000 : </t>
  </si>
  <si>
    <t xml:space="preserve">Položka pořadí 28 : 14,40000 : </t>
  </si>
  <si>
    <t xml:space="preserve">Položka pořadí 19 : 86,40000 : </t>
  </si>
  <si>
    <t xml:space="preserve">Položka pořadí 6 : 207,36000 : </t>
  </si>
  <si>
    <t xml:space="preserve">Položka pořadí 8 : 138,24000 : </t>
  </si>
  <si>
    <t xml:space="preserve">Položka pořadí 19 : 86,40000*-1 : </t>
  </si>
  <si>
    <t xml:space="preserve">Položka pořadí 28 : 14,40000*-1 : </t>
  </si>
  <si>
    <t>244,8</t>
  </si>
  <si>
    <t xml:space="preserve">0,9*(0,3+0,3)*160 : </t>
  </si>
  <si>
    <t>86,4</t>
  </si>
  <si>
    <t xml:space="preserve">Položka pořadí 21 : 224,00000 : </t>
  </si>
  <si>
    <t>224</t>
  </si>
  <si>
    <t xml:space="preserve">souběh s V2 : (0,5+0,9)*160 : </t>
  </si>
  <si>
    <t xml:space="preserve">Položka pořadí 20 : 224,00000*0,025 : </t>
  </si>
  <si>
    <t xml:space="preserve">Položka pořadí 19 : 86,40000*1,67 : </t>
  </si>
  <si>
    <t>144,288</t>
  </si>
  <si>
    <t xml:space="preserve">0,9*160 : </t>
  </si>
  <si>
    <t>144</t>
  </si>
  <si>
    <t xml:space="preserve">144*1,1 : </t>
  </si>
  <si>
    <t>158,4</t>
  </si>
  <si>
    <t xml:space="preserve">0,9*0,1*160 : </t>
  </si>
  <si>
    <t>14,4</t>
  </si>
  <si>
    <t xml:space="preserve">Položka pořadí 48 : 2,00000 : </t>
  </si>
  <si>
    <t xml:space="preserve">Položka pořadí 49 : 2,00000 : </t>
  </si>
  <si>
    <t xml:space="preserve">Položka pořadí 50 : 1,00000 : </t>
  </si>
  <si>
    <t xml:space="preserve">Položka pořadí 51 : 1,00000 : </t>
  </si>
  <si>
    <t xml:space="preserve">Položka pořadí 53 : 2,00000 : </t>
  </si>
  <si>
    <t>894421112R00</t>
  </si>
  <si>
    <t xml:space="preserve">Položka pořadí 54 : 5,00000 : </t>
  </si>
  <si>
    <t xml:space="preserve">160*1,093/5 : </t>
  </si>
  <si>
    <t>34,976</t>
  </si>
  <si>
    <t xml:space="preserve">2*5 : </t>
  </si>
  <si>
    <t>55340324R</t>
  </si>
  <si>
    <t>poklop kanalizační s tlumící vložkou; litinový; D výrobku 785 mm; únosnost D 400 kN; s odvětráním</t>
  </si>
  <si>
    <t>55340325R</t>
  </si>
  <si>
    <t>poklop kanalizační s tlumící vložkou; litinový; D výrobku 785 mm; únosnost D 400 kN; bez odvětrání</t>
  </si>
  <si>
    <t>59224174.AR</t>
  </si>
  <si>
    <t>prstenec betonový; DN = 625,0 mm; h = 40,0 mm; s = 120,00 mm</t>
  </si>
  <si>
    <t xml:space="preserve">Položka pořadí 52 : 5,00000 : </t>
  </si>
  <si>
    <t xml:space="preserve">SUS : 1,1*60 : </t>
  </si>
  <si>
    <t xml:space="preserve">MK-souběh s V3 : 0,9*114 : </t>
  </si>
  <si>
    <t>168,6</t>
  </si>
  <si>
    <t xml:space="preserve">SUS : (0,6+1,1+0,6)*60 : </t>
  </si>
  <si>
    <t xml:space="preserve">MK-souběh s V3 : (0,6+0,9)*114 : </t>
  </si>
  <si>
    <t>309</t>
  </si>
  <si>
    <t xml:space="preserve">SUS : (0,4+1,1+0,4)*60 : </t>
  </si>
  <si>
    <t xml:space="preserve">MK-souběh s V3 : (0,4+0,9)*114 : </t>
  </si>
  <si>
    <t>262,2</t>
  </si>
  <si>
    <t xml:space="preserve">SUS : (0,2+1,1+0,2)*60 : </t>
  </si>
  <si>
    <t xml:space="preserve">MK-souběh s V3 : (0,2+0,9)*114 : </t>
  </si>
  <si>
    <t>215,4</t>
  </si>
  <si>
    <t xml:space="preserve">SUS : 3*60 : </t>
  </si>
  <si>
    <t xml:space="preserve">MK-souběh s V3 : 1,5*114 : </t>
  </si>
  <si>
    <t>351</t>
  </si>
  <si>
    <t xml:space="preserve">souběh s V3 : (0,5+0,9)*34*0,2 : </t>
  </si>
  <si>
    <t>9,52</t>
  </si>
  <si>
    <t xml:space="preserve">6*1,1*2,5 : </t>
  </si>
  <si>
    <t>16,5</t>
  </si>
  <si>
    <t xml:space="preserve">SUS : 1,1*60*2,5*0,6 : </t>
  </si>
  <si>
    <t xml:space="preserve">souběh s V3 : 0,9*(114+34)*2,5*0,6 : </t>
  </si>
  <si>
    <t>298,8</t>
  </si>
  <si>
    <t xml:space="preserve">Položka pořadí 12 : 298,80000*0,3 : </t>
  </si>
  <si>
    <t>89,64</t>
  </si>
  <si>
    <t xml:space="preserve">SUS : 1,1*60*2,5*0,4 : </t>
  </si>
  <si>
    <t xml:space="preserve">souběh s V3 : 0,9*(114+34)*2,5*0,4 : </t>
  </si>
  <si>
    <t>199,2</t>
  </si>
  <si>
    <t xml:space="preserve">Položka pořadí 14 : 199,20000*0,3 : </t>
  </si>
  <si>
    <t>59,76</t>
  </si>
  <si>
    <t xml:space="preserve">SUS : 2*60*2,5 : </t>
  </si>
  <si>
    <t xml:space="preserve">MK-souběh s V3 : (114+34)*2,5 : </t>
  </si>
  <si>
    <t>670</t>
  </si>
  <si>
    <t xml:space="preserve">Položka pořadí 16 : 670,00000 : </t>
  </si>
  <si>
    <t xml:space="preserve">Položka pořadí 12 : 298,80000*0,55 : </t>
  </si>
  <si>
    <t xml:space="preserve">Položka pořadí 14 : 199,20000*0,55 : </t>
  </si>
  <si>
    <t>273,9</t>
  </si>
  <si>
    <t xml:space="preserve">Položka pořadí 10 : 9,52000 : </t>
  </si>
  <si>
    <t xml:space="preserve">zpětný zásyp v zeleni : 0,9*(2,5-(0,1+0,6))*34 : </t>
  </si>
  <si>
    <t>64,6</t>
  </si>
  <si>
    <t xml:space="preserve">Položka pořadí 23 : 442,92000 : </t>
  </si>
  <si>
    <t>442,92</t>
  </si>
  <si>
    <t xml:space="preserve">Položka pořadí 20 : 442,92000*40 : </t>
  </si>
  <si>
    <t>17716,8</t>
  </si>
  <si>
    <t xml:space="preserve">Položka pořadí 19 : 64,60000 : </t>
  </si>
  <si>
    <t xml:space="preserve">Položka pořadí 35 : 19,92000 : </t>
  </si>
  <si>
    <t xml:space="preserve">Položka pořadí 25 : 119,52000 : </t>
  </si>
  <si>
    <t xml:space="preserve">samostatně : 1,1*(2,5-(0,1+0,6))*60 : </t>
  </si>
  <si>
    <t xml:space="preserve">souběh : 0,9*(2,5-(0,1+0,6))*114 : </t>
  </si>
  <si>
    <t xml:space="preserve">Položka pořadí 12 : 298,80000 : </t>
  </si>
  <si>
    <t xml:space="preserve">Položka pořadí 14 : 199,20000 : </t>
  </si>
  <si>
    <t xml:space="preserve">Položka pořadí 25 : 119,52000*-1 : </t>
  </si>
  <si>
    <t xml:space="preserve">Položka pořadí 35 : 19,92000*-1 : </t>
  </si>
  <si>
    <t>358,56</t>
  </si>
  <si>
    <t xml:space="preserve">SUS : 1,1*60*(0,3+0,3) : </t>
  </si>
  <si>
    <t xml:space="preserve">souběh s V3 : 0,9*(114+34)*(0,3+0,3) : </t>
  </si>
  <si>
    <t>119,52</t>
  </si>
  <si>
    <t xml:space="preserve">Položka pořadí 27 : 47,60000 : </t>
  </si>
  <si>
    <t>47,6</t>
  </si>
  <si>
    <t xml:space="preserve">souběh s V3 : (0,5+0,9)*34 : </t>
  </si>
  <si>
    <t xml:space="preserve">Položka pořadí 26 : 47,60000*0,025 : </t>
  </si>
  <si>
    <t>1,19</t>
  </si>
  <si>
    <t xml:space="preserve">Položka pořadí 25 : 119,52000*1,67 : </t>
  </si>
  <si>
    <t>199,5984</t>
  </si>
  <si>
    <t xml:space="preserve">samostatně : 1,1*(2,5-(0,1+0,6))*60*1,67 : </t>
  </si>
  <si>
    <t xml:space="preserve">souběh : 0,9*(2,5-(0,1+0,6))*114*1,67 : </t>
  </si>
  <si>
    <t>506,8116</t>
  </si>
  <si>
    <t xml:space="preserve">samostatně : 1,1*60 : </t>
  </si>
  <si>
    <t xml:space="preserve">souběh : 0,9*(114+34) : </t>
  </si>
  <si>
    <t xml:space="preserve">199,2*1,1 : </t>
  </si>
  <si>
    <t>219,12</t>
  </si>
  <si>
    <t xml:space="preserve">SUS : 1,1*60*0,1 : </t>
  </si>
  <si>
    <t xml:space="preserve">souběh s V3 : 0,9*(34+114)*0,1 : </t>
  </si>
  <si>
    <t>19,92</t>
  </si>
  <si>
    <t xml:space="preserve">Položka pořadí 65 : 2,00000 : </t>
  </si>
  <si>
    <t xml:space="preserve">Položka pořadí 66 : 3,00000 : </t>
  </si>
  <si>
    <t xml:space="preserve">Položka pořadí 67 : 2,00000 : </t>
  </si>
  <si>
    <t xml:space="preserve">Položka pořadí 68 : 3,00000 : </t>
  </si>
  <si>
    <t xml:space="preserve">Položka pořadí 70 : 1,00000 : </t>
  </si>
  <si>
    <t xml:space="preserve">Položka pořadí 71 : 4,00000 : </t>
  </si>
  <si>
    <t xml:space="preserve">Položka pořadí 72 : 2,00000 : </t>
  </si>
  <si>
    <t xml:space="preserve">208*1,093/5 : </t>
  </si>
  <si>
    <t>45,4688</t>
  </si>
  <si>
    <t xml:space="preserve">Položka pořadí 69 : 5,00000 : </t>
  </si>
  <si>
    <t xml:space="preserve">SUS : 60 : </t>
  </si>
  <si>
    <t xml:space="preserve">MK-souběh s V3 : 114 : </t>
  </si>
  <si>
    <t>174</t>
  </si>
  <si>
    <t xml:space="preserve">Položka pořadí 77 : 234,00000 : </t>
  </si>
  <si>
    <t>234</t>
  </si>
  <si>
    <t xml:space="preserve">SUS : 2*60 : </t>
  </si>
  <si>
    <t xml:space="preserve">Položka pořadí 1 : 168,60000*0,55 : </t>
  </si>
  <si>
    <t xml:space="preserve">Položka pořadí 2 : 168,60000*0,77 : </t>
  </si>
  <si>
    <t xml:space="preserve">Položka pořadí 5 : 215,40001*0,38314 : </t>
  </si>
  <si>
    <t>305,08036</t>
  </si>
  <si>
    <t>(215,4*0,15+262,2*0,08+309*0,07+351*0,05)*1,8</t>
  </si>
  <si>
    <t xml:space="preserve">Položka pořadí 3 : 309,00000*0,154 : </t>
  </si>
  <si>
    <t xml:space="preserve">Položka pořadí 4 : 262,20000*0,176 : </t>
  </si>
  <si>
    <t xml:space="preserve">Položka pořadí 6 : 351,00000*0,11 : </t>
  </si>
  <si>
    <t>132,3432</t>
  </si>
  <si>
    <t>Odkaz na mn. položky pořadí 88 : 132,34320</t>
  </si>
  <si>
    <t>Odkaz na mn. položky pořadí 87 : 471,51916</t>
  </si>
  <si>
    <t>Odkaz na mn. položky pořadí 89 : 603,86236*45</t>
  </si>
  <si>
    <t>Odkaz na mn. položky pořadí 89 : 603,86236</t>
  </si>
  <si>
    <t>113106241R00</t>
  </si>
  <si>
    <t>Rozebrání vozovek a ploch s jakoukoliv výplní spár _x000D_
 v jakékoliv ploše, ze silničních panelů jakýchkoliv rozměrů, kladených do jakéhokoliv lože a se spárami zalitými živicí nebo cementovou maltou</t>
  </si>
  <si>
    <t>s přemístěním hmot na skládku na vzdálenost do 3 m nebo s naložením na dopravní prostředek</t>
  </si>
  <si>
    <t>maltou</t>
  </si>
  <si>
    <t xml:space="preserve">3*6 : </t>
  </si>
  <si>
    <t>113107535R00</t>
  </si>
  <si>
    <t>Odstranění podkladů nebo krytů z kameniva hrubého drceného, v ploše jednotlivě do 50 m2, tloušťka vrstvy 350 mm</t>
  </si>
  <si>
    <t xml:space="preserve">SUS : 1,1*6 : </t>
  </si>
  <si>
    <t xml:space="preserve">MK : 1,1*35 : </t>
  </si>
  <si>
    <t>45,1</t>
  </si>
  <si>
    <t xml:space="preserve">panel-souběh s V4 : 3*6 : </t>
  </si>
  <si>
    <t>63,1</t>
  </si>
  <si>
    <t xml:space="preserve">SUS : (0,6+1,1+0,6)*6 : </t>
  </si>
  <si>
    <t xml:space="preserve">MK : (0,6+1,1+0,6)*35 : </t>
  </si>
  <si>
    <t>94,3</t>
  </si>
  <si>
    <t xml:space="preserve">SUS : (0,4+1,1+0,4)*6 : </t>
  </si>
  <si>
    <t xml:space="preserve">MK : (0,4+1,1+0,4)*35 : </t>
  </si>
  <si>
    <t>77,9</t>
  </si>
  <si>
    <t xml:space="preserve">SUS : (0,2+1,1+0,2)*6 : </t>
  </si>
  <si>
    <t xml:space="preserve">MK : (0,2+1,1+0,2)*35 : </t>
  </si>
  <si>
    <t>61,5</t>
  </si>
  <si>
    <t xml:space="preserve">SUS : 3*6 : </t>
  </si>
  <si>
    <t xml:space="preserve">MK : 3*35 : </t>
  </si>
  <si>
    <t>123</t>
  </si>
  <si>
    <t>119001422R00</t>
  </si>
  <si>
    <t>Dočasné zajištění podzemního potrubí nebo vedení kabelů přes 3 do 6 kabelů</t>
  </si>
  <si>
    <t xml:space="preserve">souběh s V4 : (0,5+0,9)*59*0,2 : </t>
  </si>
  <si>
    <t xml:space="preserve">(0,5+1,1+0,5)*97*0,2 : </t>
  </si>
  <si>
    <t>57,26</t>
  </si>
  <si>
    <t xml:space="preserve">7*3,25*1,1 : </t>
  </si>
  <si>
    <t>25,025</t>
  </si>
  <si>
    <t xml:space="preserve">SUS : 1,1*6*3,25*0,6 : </t>
  </si>
  <si>
    <t xml:space="preserve">MK : 1,1*35*3,25*0,6 : </t>
  </si>
  <si>
    <t xml:space="preserve">panel-souběh s V4 : 0,9*6*3,25*0,6 : </t>
  </si>
  <si>
    <t xml:space="preserve">zeleň-souběh s V4 : 0,9*59*3,25*0,6 : </t>
  </si>
  <si>
    <t xml:space="preserve">zeleň : 1,1*97*3,25*0,6 : </t>
  </si>
  <si>
    <t>410,085</t>
  </si>
  <si>
    <t xml:space="preserve">Položka pořadí 14 : 410,08500*0,3 : </t>
  </si>
  <si>
    <t>123,0255</t>
  </si>
  <si>
    <t xml:space="preserve">SUS : 1,1*6*3,25*0,4 : </t>
  </si>
  <si>
    <t xml:space="preserve">MK : 1,1*35*3,25*0,4 : </t>
  </si>
  <si>
    <t xml:space="preserve">panel-souběh s V4 : 0,9*6*3,25*0,4 : </t>
  </si>
  <si>
    <t xml:space="preserve">zeleň-souběh s V4 : 0,9*59*3,25*0,4 : </t>
  </si>
  <si>
    <t xml:space="preserve">zeleň : 1,1*97*3,25*0,4 : </t>
  </si>
  <si>
    <t>273,39</t>
  </si>
  <si>
    <t xml:space="preserve">Položka pořadí 16 : 273,39000*0,3 : </t>
  </si>
  <si>
    <t>82,017</t>
  </si>
  <si>
    <t xml:space="preserve">SUS : 2*3,25*6 : </t>
  </si>
  <si>
    <t xml:space="preserve">MK : 2*3,25*35 : </t>
  </si>
  <si>
    <t xml:space="preserve">panel-souběh s V4 : 3,25*6 : </t>
  </si>
  <si>
    <t xml:space="preserve">zeleň-souběh s V4 : 3,25*59 : </t>
  </si>
  <si>
    <t xml:space="preserve">zeleň : 2*3,25*97 : </t>
  </si>
  <si>
    <t>1108,25</t>
  </si>
  <si>
    <t xml:space="preserve">Položka pořadí 18 : 1108,25000 : </t>
  </si>
  <si>
    <t>161101102R00</t>
  </si>
  <si>
    <t>Svislé přemístění výkopku z horniny 1 až 4, při hloubce výkopu přes 2,5 do 4 m</t>
  </si>
  <si>
    <t xml:space="preserve">Položka pořadí 14 : 410,08500*0,55 : </t>
  </si>
  <si>
    <t xml:space="preserve">Položka pořadí 16 : 273,39000*0,55 : </t>
  </si>
  <si>
    <t>375,91125</t>
  </si>
  <si>
    <t xml:space="preserve">Položka pořadí 12 : 57,26000 : </t>
  </si>
  <si>
    <t xml:space="preserve">zpětný zásyp v zeleni : 0,9*(3,25-(0,1+0,6))*59 : </t>
  </si>
  <si>
    <t xml:space="preserve">1,1*(3,25-(0,1+0,6))*97 : </t>
  </si>
  <si>
    <t>464,75</t>
  </si>
  <si>
    <t xml:space="preserve">Položka pořadí 25 : 275,98500 : </t>
  </si>
  <si>
    <t>275,985</t>
  </si>
  <si>
    <t xml:space="preserve">Položka pořadí 22 : 275,98500*40 : </t>
  </si>
  <si>
    <t>11039,4</t>
  </si>
  <si>
    <t xml:space="preserve">Položka pořadí 21 : 464,75000 : </t>
  </si>
  <si>
    <t xml:space="preserve">Položka pořadí 37 : 21,03000 : </t>
  </si>
  <si>
    <t xml:space="preserve">Položka pořadí 27 : 126,18000 : </t>
  </si>
  <si>
    <t xml:space="preserve">samostatně : 1,1*(3,25-(0,1+0,6))*(6+35) : </t>
  </si>
  <si>
    <t xml:space="preserve">souběh : 0,9*(3,25-(0,1+0,6))*6 : </t>
  </si>
  <si>
    <t xml:space="preserve">Položka pořadí 14 : 410,08500 : </t>
  </si>
  <si>
    <t xml:space="preserve">Položka pořadí 16 : 273,39000 : </t>
  </si>
  <si>
    <t xml:space="preserve">Položka pořadí 27 : 126,18000*-1 : </t>
  </si>
  <si>
    <t xml:space="preserve">Položka pořadí 37 : 21,03000*-1 : </t>
  </si>
  <si>
    <t>536,265</t>
  </si>
  <si>
    <t xml:space="preserve">1,1*(6+35+97)*(0,3+0,3) : </t>
  </si>
  <si>
    <t xml:space="preserve">0,9*(6+59)*(0,3+0,3) : </t>
  </si>
  <si>
    <t>126,18</t>
  </si>
  <si>
    <t xml:space="preserve">Položka pořadí 29 : 286,30000 : </t>
  </si>
  <si>
    <t>286,3</t>
  </si>
  <si>
    <t xml:space="preserve">souběh s V4 : (0,5+0,9)*59 : </t>
  </si>
  <si>
    <t xml:space="preserve">(0,5+1,1+0,5)*97 : </t>
  </si>
  <si>
    <t xml:space="preserve">Položka pořadí 28 : 286,30000*0,025 : </t>
  </si>
  <si>
    <t>7,1575</t>
  </si>
  <si>
    <t xml:space="preserve">Položka pořadí 27 : 126,18000*1,67 : </t>
  </si>
  <si>
    <t>210,7206</t>
  </si>
  <si>
    <t xml:space="preserve">samostatně : 1,1*(3,25-(0,1+0,6))*(6+35)*1,67 : </t>
  </si>
  <si>
    <t xml:space="preserve">souběh : 0,9*(3,25-(0,1+0,6))*6*1,67 : </t>
  </si>
  <si>
    <t>215,05425</t>
  </si>
  <si>
    <t xml:space="preserve">samostatně : 1,1*(6+35+97) : </t>
  </si>
  <si>
    <t xml:space="preserve">souběh : 0,9*(6+59) : </t>
  </si>
  <si>
    <t>210,3</t>
  </si>
  <si>
    <t xml:space="preserve">210,3*1,1 : </t>
  </si>
  <si>
    <t>231,33</t>
  </si>
  <si>
    <t xml:space="preserve">1,1*(6+35+97)*0,1 : </t>
  </si>
  <si>
    <t xml:space="preserve">0,9*(6+59)*0,1 : </t>
  </si>
  <si>
    <t>21,03</t>
  </si>
  <si>
    <t>584121111R00</t>
  </si>
  <si>
    <t xml:space="preserve">Osazení silničních panelů jakéhokoliv druhu a velikosti </t>
  </si>
  <si>
    <t>ze železového betonu, s provedením podkladu z kameniva těženého do tl. 4 cm</t>
  </si>
  <si>
    <t xml:space="preserve">Položka pořadí 69 : 7,00000 : </t>
  </si>
  <si>
    <t xml:space="preserve">Položka pořadí 70 : 6,00000 : </t>
  </si>
  <si>
    <t xml:space="preserve">Položka pořadí 73 : 8,00000 : </t>
  </si>
  <si>
    <t>26</t>
  </si>
  <si>
    <t xml:space="preserve">Položka pořadí 74 : 3,00000 : </t>
  </si>
  <si>
    <t xml:space="preserve">203*1,093/5 : </t>
  </si>
  <si>
    <t>44,3758</t>
  </si>
  <si>
    <t xml:space="preserve">2*8 : </t>
  </si>
  <si>
    <t xml:space="preserve">Položka pořadí 71 : 8,00000 : </t>
  </si>
  <si>
    <t xml:space="preserve">SUS : 6 : </t>
  </si>
  <si>
    <t xml:space="preserve">MK : 35 : </t>
  </si>
  <si>
    <t>41</t>
  </si>
  <si>
    <t xml:space="preserve">Položka pořadí 79 : 82,00000 : </t>
  </si>
  <si>
    <t>82</t>
  </si>
  <si>
    <t xml:space="preserve">SUS : 2*6 : </t>
  </si>
  <si>
    <t xml:space="preserve">MK : 2*35 : </t>
  </si>
  <si>
    <t>979094441R00</t>
  </si>
  <si>
    <t xml:space="preserve">Očištění vybouraných obrubníků, dlaždic silničních panelů s původním vyplněním spár kamenivem těženým </t>
  </si>
  <si>
    <t>krajníků, desek nebo panelů od spojovacího materiálu s odklizením a uložením očištěných hmot a spojovacího materiálu na skládku na vzdálenost do 10 m</t>
  </si>
  <si>
    <t xml:space="preserve">Položka pořadí 1 : 18,00000*0,408 : </t>
  </si>
  <si>
    <t xml:space="preserve">Položka pořadí 3 : 63,10000*0,55 : </t>
  </si>
  <si>
    <t xml:space="preserve">Položka pořadí 2 : 45,10000*0,77 : </t>
  </si>
  <si>
    <t xml:space="preserve">Položka pořadí 6 : 61,50000*0,38314 : </t>
  </si>
  <si>
    <t>100,33911</t>
  </si>
  <si>
    <t>(61,5*0,15+77,9*0,08+94,3*0,07+123*0,05)*1,8</t>
  </si>
  <si>
    <t xml:space="preserve">Položka pořadí 4 : 94,30000*0,154 : </t>
  </si>
  <si>
    <t xml:space="preserve">Položka pořadí 5 : 77,90000*0,176 : </t>
  </si>
  <si>
    <t xml:space="preserve">Položka pořadí 7 : 123,00000*0,11 : </t>
  </si>
  <si>
    <t>41,7626</t>
  </si>
  <si>
    <t>Odkaz na mn. položky pořadí 91 : 41,76260</t>
  </si>
  <si>
    <t>Odkaz na mn. položky pořadí 90 : 151,11351</t>
  </si>
  <si>
    <t>Odkaz na mn. položky pořadí 92 : 192,87611*45</t>
  </si>
  <si>
    <t>Odkaz na mn. položky pořadí 92 : 192,87611</t>
  </si>
  <si>
    <t xml:space="preserve">panely : 6*119 : </t>
  </si>
  <si>
    <t>714</t>
  </si>
  <si>
    <t xml:space="preserve">4*3*1,1 : </t>
  </si>
  <si>
    <t>13,2</t>
  </si>
  <si>
    <t xml:space="preserve">panely : 1,1*3*119*0,6 : </t>
  </si>
  <si>
    <t>235,62</t>
  </si>
  <si>
    <t xml:space="preserve">Položka pořadí 8 : 235,62000*0,3 : </t>
  </si>
  <si>
    <t>70,686</t>
  </si>
  <si>
    <t xml:space="preserve">panely : 1,1*3*119*0,4 : </t>
  </si>
  <si>
    <t>157,08</t>
  </si>
  <si>
    <t xml:space="preserve">Položka pořadí 10 : 157,08000*0,3 : </t>
  </si>
  <si>
    <t>47,124</t>
  </si>
  <si>
    <t xml:space="preserve">2*3*119 : </t>
  </si>
  <si>
    <t xml:space="preserve">Položka pořadí 12 : 714,00000 : </t>
  </si>
  <si>
    <t xml:space="preserve">Položka pořadí 8 : 235,62000*0,55 : </t>
  </si>
  <si>
    <t xml:space="preserve">Položka pořadí 10 : 157,08000*0,55 : </t>
  </si>
  <si>
    <t>215,985</t>
  </si>
  <si>
    <t xml:space="preserve">Položka pořadí 17 : 392,70000 : </t>
  </si>
  <si>
    <t>392,7</t>
  </si>
  <si>
    <t xml:space="preserve">Položka pořadí 15 : 392,70000*40 : </t>
  </si>
  <si>
    <t>15708</t>
  </si>
  <si>
    <t xml:space="preserve">Položka pořadí 26 : 13,09000 : </t>
  </si>
  <si>
    <t xml:space="preserve">Položka pořadí 19 : 78,54000 : </t>
  </si>
  <si>
    <t xml:space="preserve">výměna zásypu v komunikaci : 1,1*(3-(0,1+0,6))*119 : </t>
  </si>
  <si>
    <t xml:space="preserve">Položka pořadí 8 : 235,62000 : </t>
  </si>
  <si>
    <t xml:space="preserve">Položka pořadí 10 : 157,08000 : </t>
  </si>
  <si>
    <t xml:space="preserve">Položka pořadí 19 : 78,54000*-1 : </t>
  </si>
  <si>
    <t xml:space="preserve">Položka pořadí 26 : 13,09000*-1 : </t>
  </si>
  <si>
    <t>301,07</t>
  </si>
  <si>
    <t xml:space="preserve">1,1*(0,3+0,3)*119 : </t>
  </si>
  <si>
    <t>78,54</t>
  </si>
  <si>
    <t xml:space="preserve">Položka pořadí 19 : 78,54000*1,67 : </t>
  </si>
  <si>
    <t>131,1618</t>
  </si>
  <si>
    <t xml:space="preserve">výměna zásypu v komunikaci : 1,1*(3-(0,1+0,3+0,3))*119*1,67 : </t>
  </si>
  <si>
    <t>502,7869</t>
  </si>
  <si>
    <t xml:space="preserve">samostatně : 1,1*119 : </t>
  </si>
  <si>
    <t>130,9</t>
  </si>
  <si>
    <t xml:space="preserve">130,9*1,1 : </t>
  </si>
  <si>
    <t>143,99</t>
  </si>
  <si>
    <t xml:space="preserve">1,1*0,1*119 : </t>
  </si>
  <si>
    <t>13,09</t>
  </si>
  <si>
    <t xml:space="preserve">Položka pořadí 49 : 4,00000 : </t>
  </si>
  <si>
    <t xml:space="preserve">Položka pořadí 50 : 2,00000 : </t>
  </si>
  <si>
    <t xml:space="preserve">Položka pořadí 52 : 2,00000 : </t>
  </si>
  <si>
    <t xml:space="preserve">Položka pořadí 53 : 6,00000 : </t>
  </si>
  <si>
    <t xml:space="preserve">119*1,093/5 : </t>
  </si>
  <si>
    <t>26,0134</t>
  </si>
  <si>
    <t xml:space="preserve">2*4 : </t>
  </si>
  <si>
    <t xml:space="preserve">Položka pořadí 51 : 4,00000 : </t>
  </si>
  <si>
    <t xml:space="preserve">Položka pořadí 1 : 714,00000*0,408 : </t>
  </si>
  <si>
    <t xml:space="preserve">Položka pořadí 2 : 714,00000*0,55 : </t>
  </si>
  <si>
    <t>684,012</t>
  </si>
  <si>
    <t xml:space="preserve">SUS-souběh s V4 : 0,9*86 : </t>
  </si>
  <si>
    <t>77,4</t>
  </si>
  <si>
    <t xml:space="preserve">SUS-souběh s V4 : (0,6+0,9)*86 : </t>
  </si>
  <si>
    <t>129</t>
  </si>
  <si>
    <t xml:space="preserve">SUS-souběh s V4 : (0,4+0,9)*86 : </t>
  </si>
  <si>
    <t>111,8</t>
  </si>
  <si>
    <t xml:space="preserve">SUS-souběh s V4 : (0,2+0,9)*86 : </t>
  </si>
  <si>
    <t>94,6</t>
  </si>
  <si>
    <t xml:space="preserve">SUS-souběh s V4 : 1,5*86 : </t>
  </si>
  <si>
    <t xml:space="preserve">souběh s V4 : (0,5+0,9)*12*0,2 : </t>
  </si>
  <si>
    <t>3,36</t>
  </si>
  <si>
    <t xml:space="preserve">3*1,1*4 : </t>
  </si>
  <si>
    <t xml:space="preserve">SUS-souběh s V4 : 0,9*3*86*0,6 : </t>
  </si>
  <si>
    <t xml:space="preserve">zeleň -souběh s V4 : 0,9*3*12*0,6 : </t>
  </si>
  <si>
    <t>158,76</t>
  </si>
  <si>
    <t xml:space="preserve">Položka pořadí 13 : 158,76000*0,3 : </t>
  </si>
  <si>
    <t>47,628</t>
  </si>
  <si>
    <t xml:space="preserve">SUS-souběh s V4 : 0,9*3*86*0,4 : </t>
  </si>
  <si>
    <t xml:space="preserve">zeleň -souběh s V4 : 0,9*3*12*0,4 : </t>
  </si>
  <si>
    <t>105,84</t>
  </si>
  <si>
    <t xml:space="preserve">Položka pořadí 15 : 105,84000*0,3 : </t>
  </si>
  <si>
    <t>31,752</t>
  </si>
  <si>
    <t xml:space="preserve">souběh s V4 : 3*98 : </t>
  </si>
  <si>
    <t>294</t>
  </si>
  <si>
    <t xml:space="preserve">Položka pořadí 17 : 294,00000 : 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</si>
</sst>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7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19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17" xfId="0" applyNumberFormat="1" applyFont="1" applyFill="1" applyBorder="1" applyAlignment="1">
      <alignment vertical="center"/>
    </xf>
    <xf numFmtId="4" fontId="7" fillId="4" borderId="8" xfId="0" applyNumberFormat="1" applyFont="1" applyFill="1" applyBorder="1" applyAlignment="1">
      <alignment vertical="center" wrapText="1"/>
    </xf>
    <xf numFmtId="4" fontId="10" fillId="4" borderId="16" xfId="0" applyNumberFormat="1" applyFont="1" applyFill="1" applyBorder="1" applyAlignment="1">
      <alignment horizontal="center" vertical="center" wrapText="1" shrinkToFit="1"/>
    </xf>
    <xf numFmtId="4" fontId="7" fillId="4" borderId="17" xfId="0" applyNumberFormat="1" applyFont="1" applyFill="1" applyBorder="1" applyAlignment="1">
      <alignment horizontal="center" vertical="center" wrapText="1" shrinkToFit="1"/>
    </xf>
    <xf numFmtId="4" fontId="7" fillId="4" borderId="16" xfId="0" applyNumberFormat="1" applyFont="1" applyFill="1" applyBorder="1" applyAlignment="1">
      <alignment horizontal="center" vertical="center" wrapText="1" shrinkToFit="1"/>
    </xf>
    <xf numFmtId="3" fontId="7" fillId="4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8" xfId="0" applyNumberFormat="1" applyFont="1" applyBorder="1" applyAlignment="1">
      <alignment horizontal="right" vertical="center" wrapText="1" shrinkToFit="1"/>
    </xf>
    <xf numFmtId="4" fontId="3" fillId="0" borderId="8" xfId="0" applyNumberFormat="1" applyFont="1" applyBorder="1" applyAlignment="1">
      <alignment horizontal="right" vertical="center" shrinkToFit="1"/>
    </xf>
    <xf numFmtId="4" fontId="0" fillId="0" borderId="8" xfId="0" applyNumberFormat="1" applyBorder="1" applyAlignment="1">
      <alignment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4" fontId="5" fillId="0" borderId="8" xfId="0" applyNumberFormat="1" applyFont="1" applyBorder="1" applyAlignment="1">
      <alignment vertical="center" wrapText="1" shrinkToFit="1"/>
    </xf>
    <xf numFmtId="4" fontId="5" fillId="0" borderId="8" xfId="0" applyNumberFormat="1" applyFont="1" applyBorder="1" applyAlignment="1">
      <alignment vertical="center" shrinkToFit="1"/>
    </xf>
    <xf numFmtId="4" fontId="5" fillId="0" borderId="16" xfId="0" applyNumberFormat="1" applyFont="1" applyBorder="1" applyAlignment="1">
      <alignment vertical="center" shrinkToFit="1"/>
    </xf>
    <xf numFmtId="3" fontId="5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8" xfId="0" applyNumberFormat="1" applyBorder="1" applyAlignment="1">
      <alignment vertical="center" wrapText="1" shrinkToFit="1"/>
    </xf>
    <xf numFmtId="4" fontId="15" fillId="2" borderId="8" xfId="0" applyNumberFormat="1" applyFont="1" applyFill="1" applyBorder="1" applyAlignment="1">
      <alignment vertical="center" wrapText="1" shrinkToFit="1"/>
    </xf>
    <xf numFmtId="4" fontId="15" fillId="2" borderId="8" xfId="0" applyNumberFormat="1" applyFont="1" applyFill="1" applyBorder="1" applyAlignment="1">
      <alignment vertical="center" shrinkToFit="1"/>
    </xf>
    <xf numFmtId="4" fontId="0" fillId="2" borderId="16" xfId="0" applyNumberFormat="1" applyFill="1" applyBorder="1" applyAlignment="1">
      <alignment vertical="center" shrinkToFit="1"/>
    </xf>
    <xf numFmtId="3" fontId="0" fillId="2" borderId="16" xfId="0" applyNumberForma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4" fontId="4" fillId="2" borderId="21" xfId="0" applyNumberFormat="1" applyFont="1" applyFill="1" applyBorder="1" applyAlignment="1">
      <alignment horizontal="left" vertical="center"/>
    </xf>
    <xf numFmtId="49" fontId="0" fillId="2" borderId="22" xfId="0" applyNumberFormat="1" applyFill="1" applyBorder="1" applyAlignment="1">
      <alignment horizontal="left" vertical="center"/>
    </xf>
    <xf numFmtId="0" fontId="0" fillId="2" borderId="21" xfId="0" applyFill="1" applyBorder="1" applyAlignment="1">
      <alignment wrapText="1"/>
    </xf>
    <xf numFmtId="0" fontId="0" fillId="2" borderId="21" xfId="0" applyFill="1" applyBorder="1"/>
    <xf numFmtId="49" fontId="8" fillId="2" borderId="22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16" fillId="4" borderId="1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3" fontId="3" fillId="0" borderId="16" xfId="0" applyNumberFormat="1" applyFont="1" applyBorder="1" applyAlignment="1">
      <alignment vertical="center"/>
    </xf>
    <xf numFmtId="3" fontId="3" fillId="2" borderId="16" xfId="0" applyNumberFormat="1" applyFont="1" applyFill="1" applyBorder="1" applyAlignment="1">
      <alignment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4" fontId="3" fillId="2" borderId="16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16" xfId="0" applyFont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49" fontId="0" fillId="2" borderId="8" xfId="0" applyNumberFormat="1" applyFill="1" applyBorder="1" applyAlignment="1">
      <alignment vertical="center"/>
    </xf>
    <xf numFmtId="0" fontId="0" fillId="4" borderId="17" xfId="0" applyFill="1" applyBorder="1"/>
    <xf numFmtId="0" fontId="0" fillId="4" borderId="16" xfId="0" applyFill="1" applyBorder="1"/>
    <xf numFmtId="0" fontId="0" fillId="4" borderId="16" xfId="0" applyFill="1" applyBorder="1" applyAlignment="1">
      <alignment horizontal="center"/>
    </xf>
    <xf numFmtId="49" fontId="0" fillId="4" borderId="16" xfId="0" applyNumberFormat="1" applyFill="1" applyBorder="1"/>
    <xf numFmtId="0" fontId="0" fillId="4" borderId="16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7" xfId="0" applyFont="1" applyFill="1" applyBorder="1" applyAlignment="1">
      <alignment vertical="top"/>
    </xf>
    <xf numFmtId="49" fontId="5" fillId="2" borderId="8" xfId="0" applyNumberFormat="1" applyFont="1" applyFill="1" applyBorder="1" applyAlignment="1">
      <alignment vertical="top"/>
    </xf>
    <xf numFmtId="0" fontId="5" fillId="2" borderId="8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3" xfId="0" applyFont="1" applyFill="1" applyBorder="1" applyAlignment="1">
      <alignment vertical="top"/>
    </xf>
    <xf numFmtId="49" fontId="5" fillId="2" borderId="13" xfId="0" applyNumberFormat="1" applyFont="1" applyFill="1" applyBorder="1" applyAlignment="1">
      <alignment vertical="top"/>
    </xf>
    <xf numFmtId="0" fontId="5" fillId="2" borderId="13" xfId="0" applyFont="1" applyFill="1" applyBorder="1" applyAlignment="1">
      <alignment horizontal="center" vertical="top" shrinkToFit="1"/>
    </xf>
    <xf numFmtId="164" fontId="5" fillId="2" borderId="13" xfId="0" applyNumberFormat="1" applyFont="1" applyFill="1" applyBorder="1" applyAlignment="1">
      <alignment vertical="top" shrinkToFit="1"/>
    </xf>
    <xf numFmtId="4" fontId="5" fillId="2" borderId="13" xfId="0" applyNumberFormat="1" applyFont="1" applyFill="1" applyBorder="1" applyAlignment="1">
      <alignment vertical="top" shrinkToFit="1"/>
    </xf>
    <xf numFmtId="4" fontId="5" fillId="2" borderId="24" xfId="0" applyNumberFormat="1" applyFont="1" applyFill="1" applyBorder="1" applyAlignment="1">
      <alignment vertical="top" shrinkToFit="1"/>
    </xf>
    <xf numFmtId="0" fontId="17" fillId="0" borderId="25" xfId="0" applyFont="1" applyBorder="1" applyAlignment="1">
      <alignment vertical="top"/>
    </xf>
    <xf numFmtId="49" fontId="17" fillId="0" borderId="26" xfId="0" applyNumberFormat="1" applyFont="1" applyBorder="1" applyAlignment="1">
      <alignment vertical="top"/>
    </xf>
    <xf numFmtId="0" fontId="17" fillId="0" borderId="26" xfId="0" applyFont="1" applyBorder="1" applyAlignment="1">
      <alignment horizontal="center" vertical="top" shrinkToFit="1"/>
    </xf>
    <xf numFmtId="164" fontId="17" fillId="0" borderId="26" xfId="0" applyNumberFormat="1" applyFont="1" applyBorder="1" applyAlignment="1">
      <alignment vertical="top" shrinkToFit="1"/>
    </xf>
    <xf numFmtId="4" fontId="17" fillId="3" borderId="26" xfId="0" applyNumberFormat="1" applyFont="1" applyFill="1" applyBorder="1" applyAlignment="1" applyProtection="1">
      <alignment vertical="top" shrinkToFit="1"/>
      <protection locked="0"/>
    </xf>
    <xf numFmtId="4" fontId="17" fillId="0" borderId="26" xfId="0" applyNumberFormat="1" applyFont="1" applyBorder="1" applyAlignment="1">
      <alignment vertical="top" shrinkToFit="1"/>
    </xf>
    <xf numFmtId="4" fontId="17" fillId="0" borderId="27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28" xfId="0" applyFont="1" applyBorder="1" applyAlignment="1">
      <alignment vertical="top"/>
    </xf>
    <xf numFmtId="49" fontId="17" fillId="0" borderId="29" xfId="0" applyNumberFormat="1" applyFont="1" applyBorder="1" applyAlignment="1">
      <alignment vertical="top"/>
    </xf>
    <xf numFmtId="0" fontId="17" fillId="0" borderId="29" xfId="0" applyFont="1" applyBorder="1" applyAlignment="1">
      <alignment horizontal="center" vertical="top" shrinkToFit="1"/>
    </xf>
    <xf numFmtId="164" fontId="17" fillId="0" borderId="29" xfId="0" applyNumberFormat="1" applyFont="1" applyBorder="1" applyAlignment="1">
      <alignment vertical="top" shrinkToFit="1"/>
    </xf>
    <xf numFmtId="4" fontId="17" fillId="3" borderId="29" xfId="0" applyNumberFormat="1" applyFont="1" applyFill="1" applyBorder="1" applyAlignment="1" applyProtection="1">
      <alignment vertical="top" shrinkToFit="1"/>
      <protection locked="0"/>
    </xf>
    <xf numFmtId="4" fontId="17" fillId="0" borderId="29" xfId="0" applyNumberFormat="1" applyFont="1" applyBorder="1" applyAlignment="1">
      <alignment vertical="top" shrinkToFit="1"/>
    </xf>
    <xf numFmtId="4" fontId="17" fillId="0" borderId="30" xfId="0" applyNumberFormat="1" applyFont="1" applyBorder="1" applyAlignment="1">
      <alignment vertical="top" shrinkToFit="1"/>
    </xf>
    <xf numFmtId="4" fontId="5" fillId="2" borderId="31" xfId="0" applyNumberFormat="1" applyFont="1" applyFill="1" applyBorder="1" applyAlignment="1">
      <alignment vertical="top"/>
    </xf>
    <xf numFmtId="49" fontId="5" fillId="2" borderId="13" xfId="0" applyNumberFormat="1" applyFont="1" applyFill="1" applyBorder="1" applyAlignment="1">
      <alignment horizontal="left" vertical="top" wrapText="1"/>
    </xf>
    <xf numFmtId="49" fontId="17" fillId="0" borderId="26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2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1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" fontId="0" fillId="2" borderId="17" xfId="0" applyNumberFormat="1" applyFill="1" applyBorder="1" applyAlignment="1">
      <alignment vertical="center"/>
    </xf>
    <xf numFmtId="4" fontId="0" fillId="2" borderId="8" xfId="0" applyNumberFormat="1" applyFill="1" applyBorder="1" applyAlignment="1">
      <alignment vertical="center"/>
    </xf>
    <xf numFmtId="4" fontId="5" fillId="0" borderId="8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2" fontId="12" fillId="2" borderId="21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3" fillId="0" borderId="31" xfId="0" applyNumberFormat="1" applyFont="1" applyBorder="1" applyAlignment="1">
      <alignment horizontal="right" vertical="center" indent="1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1" xfId="0" applyNumberFormat="1" applyFont="1" applyBorder="1" applyAlignment="1">
      <alignment horizontal="right" vertical="center" indent="1"/>
    </xf>
    <xf numFmtId="4" fontId="12" fillId="2" borderId="21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31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31" xfId="0" applyNumberFormat="1" applyBorder="1" applyAlignment="1">
      <alignment vertical="center" shrinkToFi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2" borderId="8" xfId="0" applyNumberForma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19" fillId="0" borderId="13" xfId="0" applyNumberFormat="1" applyFont="1" applyBorder="1" applyAlignment="1">
      <alignment horizontal="left" vertical="top" wrapText="1"/>
    </xf>
    <xf numFmtId="0" fontId="19" fillId="0" borderId="13" xfId="0" applyNumberFormat="1" applyFont="1" applyBorder="1" applyAlignment="1">
      <alignment vertical="top" wrapText="1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1244</v>
      </c>
    </row>
    <row r="2" spans="1:7" ht="57.75" customHeight="1">
      <c r="A2" s="193" t="s">
        <v>1245</v>
      </c>
      <c r="B2" s="193"/>
      <c r="C2" s="193"/>
      <c r="D2" s="193"/>
      <c r="E2" s="193"/>
      <c r="F2" s="193"/>
      <c r="G2" s="193"/>
    </row>
  </sheetData>
  <sheetProtection password="C71F" sheet="1"/>
  <mergeCells count="1">
    <mergeCell ref="A2:G2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94"/>
  <sheetViews>
    <sheetView showGridLines="0" tabSelected="1" topLeftCell="B1" zoomScaleNormal="100" zoomScaleSheetLayoutView="75" workbookViewId="0">
      <selection activeCell="D5" sqref="D5:G5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1242</v>
      </c>
      <c r="B1" s="231" t="s">
        <v>1247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>
      <c r="A2" s="2"/>
      <c r="B2" s="76" t="s">
        <v>1228</v>
      </c>
      <c r="C2" s="77"/>
      <c r="D2" s="78" t="s">
        <v>1249</v>
      </c>
      <c r="E2" s="237" t="s">
        <v>1250</v>
      </c>
      <c r="F2" s="238"/>
      <c r="G2" s="238"/>
      <c r="H2" s="238"/>
      <c r="I2" s="238"/>
      <c r="J2" s="239"/>
      <c r="O2" s="1"/>
    </row>
    <row r="3" spans="1:15" ht="27" hidden="1" customHeight="1">
      <c r="A3" s="2"/>
      <c r="B3" s="79"/>
      <c r="C3" s="77"/>
      <c r="D3" s="80"/>
      <c r="E3" s="240"/>
      <c r="F3" s="241"/>
      <c r="G3" s="241"/>
      <c r="H3" s="241"/>
      <c r="I3" s="241"/>
      <c r="J3" s="242"/>
    </row>
    <row r="4" spans="1:15" ht="23.25" customHeight="1">
      <c r="A4" s="2"/>
      <c r="B4" s="81"/>
      <c r="C4" s="82"/>
      <c r="D4" s="83"/>
      <c r="E4" s="216"/>
      <c r="F4" s="216"/>
      <c r="G4" s="216"/>
      <c r="H4" s="216"/>
      <c r="I4" s="216"/>
      <c r="J4" s="217"/>
    </row>
    <row r="5" spans="1:15" ht="24" customHeight="1">
      <c r="A5" s="2"/>
      <c r="B5" s="31" t="s">
        <v>1248</v>
      </c>
      <c r="D5" s="220"/>
      <c r="E5" s="221"/>
      <c r="F5" s="221"/>
      <c r="G5" s="221"/>
      <c r="H5" s="18" t="s">
        <v>1246</v>
      </c>
      <c r="I5" s="22"/>
      <c r="J5" s="8"/>
    </row>
    <row r="6" spans="1:15" ht="15.75" customHeight="1">
      <c r="A6" s="2"/>
      <c r="B6" s="28"/>
      <c r="C6" s="55"/>
      <c r="D6" s="222"/>
      <c r="E6" s="223"/>
      <c r="F6" s="223"/>
      <c r="G6" s="223"/>
      <c r="H6" s="18" t="s">
        <v>1240</v>
      </c>
      <c r="I6" s="22"/>
      <c r="J6" s="8"/>
    </row>
    <row r="7" spans="1:15" ht="15.75" customHeight="1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>
      <c r="A8" s="2"/>
      <c r="B8" s="31" t="s">
        <v>1226</v>
      </c>
      <c r="D8" s="51"/>
      <c r="H8" s="18" t="s">
        <v>1246</v>
      </c>
      <c r="I8" s="22"/>
      <c r="J8" s="8"/>
    </row>
    <row r="9" spans="1:15" ht="15.75" hidden="1" customHeight="1">
      <c r="A9" s="2"/>
      <c r="B9" s="2"/>
      <c r="D9" s="51"/>
      <c r="H9" s="18" t="s">
        <v>1240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1225</v>
      </c>
      <c r="D11" s="228"/>
      <c r="E11" s="228"/>
      <c r="F11" s="228"/>
      <c r="G11" s="228"/>
      <c r="H11" s="18" t="s">
        <v>1246</v>
      </c>
      <c r="I11" s="85"/>
      <c r="J11" s="8"/>
    </row>
    <row r="12" spans="1:15" ht="15.75" customHeight="1">
      <c r="A12" s="2"/>
      <c r="B12" s="28"/>
      <c r="C12" s="55"/>
      <c r="D12" s="227"/>
      <c r="E12" s="227"/>
      <c r="F12" s="227"/>
      <c r="G12" s="227"/>
      <c r="H12" s="18" t="s">
        <v>1240</v>
      </c>
      <c r="I12" s="85"/>
      <c r="J12" s="8"/>
    </row>
    <row r="13" spans="1:15" ht="15.75" customHeight="1">
      <c r="A13" s="2"/>
      <c r="B13" s="29"/>
      <c r="C13" s="56"/>
      <c r="D13" s="84"/>
      <c r="E13" s="218"/>
      <c r="F13" s="219"/>
      <c r="G13" s="219"/>
      <c r="H13" s="19"/>
      <c r="I13" s="23"/>
      <c r="J13" s="34"/>
    </row>
    <row r="14" spans="1:15" ht="24" customHeight="1">
      <c r="A14" s="2"/>
      <c r="B14" s="43" t="s">
        <v>1227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1238</v>
      </c>
      <c r="C15" s="61"/>
      <c r="D15" s="54"/>
      <c r="E15" s="243"/>
      <c r="F15" s="243"/>
      <c r="G15" s="229"/>
      <c r="H15" s="229"/>
      <c r="I15" s="229" t="s">
        <v>1235</v>
      </c>
      <c r="J15" s="230"/>
    </row>
    <row r="16" spans="1:15" ht="23.25" customHeight="1">
      <c r="A16" s="142" t="s">
        <v>1230</v>
      </c>
      <c r="B16" s="38" t="s">
        <v>1230</v>
      </c>
      <c r="C16" s="62"/>
      <c r="D16" s="63"/>
      <c r="E16" s="202"/>
      <c r="F16" s="212"/>
      <c r="G16" s="202"/>
      <c r="H16" s="212"/>
      <c r="I16" s="202">
        <f>SUMIF(F78:F90,A16,I78:I90)+SUMIF(F78:F90,"PSU",I78:I90)</f>
        <v>0</v>
      </c>
      <c r="J16" s="203"/>
    </row>
    <row r="17" spans="1:10" ht="23.25" customHeight="1">
      <c r="A17" s="142" t="s">
        <v>1231</v>
      </c>
      <c r="B17" s="38" t="s">
        <v>1231</v>
      </c>
      <c r="C17" s="62"/>
      <c r="D17" s="63"/>
      <c r="E17" s="202"/>
      <c r="F17" s="212"/>
      <c r="G17" s="202"/>
      <c r="H17" s="212"/>
      <c r="I17" s="202">
        <f>SUMIF(F78:F90,A17,I78:I90)</f>
        <v>0</v>
      </c>
      <c r="J17" s="203"/>
    </row>
    <row r="18" spans="1:10" ht="23.25" customHeight="1">
      <c r="A18" s="142" t="s">
        <v>1232</v>
      </c>
      <c r="B18" s="38" t="s">
        <v>1232</v>
      </c>
      <c r="C18" s="62"/>
      <c r="D18" s="63"/>
      <c r="E18" s="202"/>
      <c r="F18" s="212"/>
      <c r="G18" s="202"/>
      <c r="H18" s="212"/>
      <c r="I18" s="202">
        <f>SUMIF(F78:F90,A18,I78:I90)</f>
        <v>0</v>
      </c>
      <c r="J18" s="203"/>
    </row>
    <row r="19" spans="1:10" ht="23.25" customHeight="1">
      <c r="A19" s="142" t="s">
        <v>1329</v>
      </c>
      <c r="B19" s="38" t="s">
        <v>1233</v>
      </c>
      <c r="C19" s="62"/>
      <c r="D19" s="63"/>
      <c r="E19" s="202"/>
      <c r="F19" s="212"/>
      <c r="G19" s="202"/>
      <c r="H19" s="212"/>
      <c r="I19" s="202">
        <f>SUMIF(F78:F90,A19,I78:I90)</f>
        <v>0</v>
      </c>
      <c r="J19" s="203"/>
    </row>
    <row r="20" spans="1:10" ht="23.25" customHeight="1">
      <c r="A20" s="142" t="s">
        <v>1330</v>
      </c>
      <c r="B20" s="38" t="s">
        <v>1234</v>
      </c>
      <c r="C20" s="62"/>
      <c r="D20" s="63"/>
      <c r="E20" s="202"/>
      <c r="F20" s="212"/>
      <c r="G20" s="202"/>
      <c r="H20" s="212"/>
      <c r="I20" s="202">
        <f>SUMIF(F78:F90,A20,I78:I90)</f>
        <v>0</v>
      </c>
      <c r="J20" s="203"/>
    </row>
    <row r="21" spans="1:10" ht="23.25" customHeight="1">
      <c r="A21" s="2"/>
      <c r="B21" s="48" t="s">
        <v>1235</v>
      </c>
      <c r="C21" s="64"/>
      <c r="D21" s="65"/>
      <c r="E21" s="213"/>
      <c r="F21" s="226"/>
      <c r="G21" s="213"/>
      <c r="H21" s="226"/>
      <c r="I21" s="213">
        <f>SUM(I16:J20)</f>
        <v>0</v>
      </c>
      <c r="J21" s="214"/>
    </row>
    <row r="22" spans="1:10" ht="33" customHeight="1">
      <c r="A22" s="2"/>
      <c r="B22" s="42" t="s">
        <v>1239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1218</v>
      </c>
      <c r="C23" s="62"/>
      <c r="D23" s="63"/>
      <c r="E23" s="67">
        <v>15</v>
      </c>
      <c r="F23" s="39" t="s">
        <v>1206</v>
      </c>
      <c r="G23" s="200">
        <f ca="1">ZakladDPHSniVypocet</f>
        <v>0</v>
      </c>
      <c r="H23" s="201"/>
      <c r="I23" s="201"/>
      <c r="J23" s="40" t="str">
        <f t="shared" ref="J23:J28" ca="1" si="0">Mena</f>
        <v>CZK</v>
      </c>
    </row>
    <row r="24" spans="1:10" ht="23.25" hidden="1" customHeight="1">
      <c r="A24" s="2"/>
      <c r="B24" s="38" t="s">
        <v>1219</v>
      </c>
      <c r="C24" s="62"/>
      <c r="D24" s="63"/>
      <c r="E24" s="67">
        <f ca="1">SazbaDPH1</f>
        <v>15</v>
      </c>
      <c r="F24" s="39" t="s">
        <v>1206</v>
      </c>
      <c r="G24" s="210">
        <f>I23*E23/100</f>
        <v>0</v>
      </c>
      <c r="H24" s="211"/>
      <c r="I24" s="211"/>
      <c r="J24" s="40" t="str">
        <f t="shared" ca="1" si="0"/>
        <v>CZK</v>
      </c>
    </row>
    <row r="25" spans="1:10" ht="23.25" customHeight="1">
      <c r="A25" s="2"/>
      <c r="B25" s="38" t="s">
        <v>1220</v>
      </c>
      <c r="C25" s="62"/>
      <c r="D25" s="63"/>
      <c r="E25" s="67">
        <v>21</v>
      </c>
      <c r="F25" s="39" t="s">
        <v>1206</v>
      </c>
      <c r="G25" s="200">
        <f ca="1">ZakladDPHZaklVypocet</f>
        <v>0</v>
      </c>
      <c r="H25" s="201"/>
      <c r="I25" s="201"/>
      <c r="J25" s="40" t="str">
        <f t="shared" ca="1" si="0"/>
        <v>CZK</v>
      </c>
    </row>
    <row r="26" spans="1:10" ht="23.25" hidden="1" customHeight="1">
      <c r="A26" s="2"/>
      <c r="B26" s="32" t="s">
        <v>1221</v>
      </c>
      <c r="C26" s="68"/>
      <c r="D26" s="54"/>
      <c r="E26" s="69">
        <f ca="1">SazbaDPH2</f>
        <v>21</v>
      </c>
      <c r="F26" s="30" t="s">
        <v>1206</v>
      </c>
      <c r="G26" s="234">
        <f>I25*E25/100</f>
        <v>0</v>
      </c>
      <c r="H26" s="235"/>
      <c r="I26" s="235"/>
      <c r="J26" s="37" t="str">
        <f t="shared" ca="1" si="0"/>
        <v>CZK</v>
      </c>
    </row>
    <row r="27" spans="1:10" ht="23.25" customHeight="1" thickBot="1">
      <c r="A27" s="2">
        <f ca="1">ZakladDPHSni+ZakladDPHZakl</f>
        <v>0</v>
      </c>
      <c r="B27" s="31" t="s">
        <v>1210</v>
      </c>
      <c r="C27" s="70"/>
      <c r="D27" s="71"/>
      <c r="E27" s="70"/>
      <c r="F27" s="16"/>
      <c r="G27" s="236">
        <f ca="1">CenaCelkemBezDPH-(ZakladDPHSni+ZakladDPHZakl)</f>
        <v>0</v>
      </c>
      <c r="H27" s="236"/>
      <c r="I27" s="236"/>
      <c r="J27" s="41" t="str">
        <f t="shared" ca="1" si="0"/>
        <v>CZK</v>
      </c>
    </row>
    <row r="28" spans="1:10" ht="27.75" customHeight="1" thickBot="1">
      <c r="A28" s="2">
        <f>(A27-INT(A27))*100</f>
        <v>0</v>
      </c>
      <c r="B28" s="116" t="s">
        <v>1229</v>
      </c>
      <c r="C28" s="117"/>
      <c r="D28" s="117"/>
      <c r="E28" s="118"/>
      <c r="F28" s="119"/>
      <c r="G28" s="204">
        <f ca="1">A27</f>
        <v>0</v>
      </c>
      <c r="H28" s="204"/>
      <c r="I28" s="204"/>
      <c r="J28" s="120" t="str">
        <f t="shared" ca="1" si="0"/>
        <v>CZK</v>
      </c>
    </row>
    <row r="29" spans="1:10" ht="27.75" hidden="1" customHeight="1" thickBot="1">
      <c r="A29" s="2"/>
      <c r="B29" s="116" t="s">
        <v>1241</v>
      </c>
      <c r="C29" s="121"/>
      <c r="D29" s="121"/>
      <c r="E29" s="121"/>
      <c r="F29" s="122"/>
      <c r="G29" s="215">
        <f ca="1">ZakladDPHSni+DPHSni+ZakladDPHZakl+DPHZakl+Zaokrouhleni</f>
        <v>0</v>
      </c>
      <c r="H29" s="215"/>
      <c r="I29" s="215"/>
      <c r="J29" s="123" t="s">
        <v>1307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1217</v>
      </c>
      <c r="D32" s="73"/>
      <c r="E32" s="73"/>
      <c r="F32" s="15" t="s">
        <v>1216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05"/>
      <c r="E34" s="206"/>
      <c r="G34" s="207"/>
      <c r="H34" s="208"/>
      <c r="I34" s="208"/>
      <c r="J34" s="25"/>
    </row>
    <row r="35" spans="1:10" ht="12.75" customHeight="1">
      <c r="A35" s="2"/>
      <c r="B35" s="2"/>
      <c r="D35" s="209" t="s">
        <v>1208</v>
      </c>
      <c r="E35" s="209"/>
      <c r="H35" s="10" t="s">
        <v>1209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1222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1243</v>
      </c>
      <c r="B38" s="93" t="s">
        <v>1223</v>
      </c>
      <c r="C38" s="94" t="s">
        <v>1211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1224</v>
      </c>
      <c r="I38" s="97" t="s">
        <v>1207</v>
      </c>
      <c r="J38" s="98" t="s">
        <v>1206</v>
      </c>
    </row>
    <row r="39" spans="1:10" ht="25.5" hidden="1" customHeight="1">
      <c r="A39" s="88">
        <v>1</v>
      </c>
      <c r="B39" s="99" t="s">
        <v>1251</v>
      </c>
      <c r="C39" s="199"/>
      <c r="D39" s="199"/>
      <c r="E39" s="199"/>
      <c r="F39" s="100">
        <f ca="1">'1 01 Pol'!AE313+'1 02 Pol'!AE255+'1 03 Pol'!AE180+'1 04 Pol'!AE313+'1 05 Pol'!AE342+'1 06 Pol'!AE194+'1 07 Pol'!AE287+'1 08 Pol'!AE252+'1 09 Pol'!AE315+'1 10 Pol'!AE183+'1 11 Pol'!AE336+'1 12 Pol'!AE254+'1 13 Pol'!AE276+'1 14 Pol'!AE302+'1 15 Pol'!AE309+'1 16 Pol'!AE153+'1 17 Pol'!AE105+'1 18 Pol'!AE153+'1 19 Pol'!AE153+'1 20 Pol'!AE153+'1 21 Pol'!AE153+'2 1 Pol'!AE15+'3 1 Pol'!AE11+'4 1 Pol'!AE15+'5 1 Pol'!AE58</f>
        <v>0</v>
      </c>
      <c r="G39" s="101">
        <f ca="1">'1 01 Pol'!AF313+'1 02 Pol'!AF255+'1 03 Pol'!AF180+'1 04 Pol'!AF313+'1 05 Pol'!AF342+'1 06 Pol'!AF194+'1 07 Pol'!AF287+'1 08 Pol'!AF252+'1 09 Pol'!AF315+'1 10 Pol'!AF183+'1 11 Pol'!AF336+'1 12 Pol'!AF254+'1 13 Pol'!AF276+'1 14 Pol'!AF302+'1 15 Pol'!AF309+'1 16 Pol'!AF153+'1 17 Pol'!AF105+'1 18 Pol'!AF153+'1 19 Pol'!AF153+'1 20 Pol'!AF153+'1 21 Pol'!AF153+'2 1 Pol'!AF15+'3 1 Pol'!AF11+'4 1 Pol'!AF15+'5 1 Pol'!AF58</f>
        <v>0</v>
      </c>
      <c r="H39" s="102"/>
      <c r="I39" s="103">
        <f t="shared" ref="I39:I70" si="1">F39+G39+H39</f>
        <v>0</v>
      </c>
      <c r="J39" s="104" t="str">
        <f t="shared" ref="J39:J70" ca="1" si="2">IF(CenaCelkemVypocet=0,"",I39/CenaCelkemVypocet*100)</f>
        <v/>
      </c>
    </row>
    <row r="40" spans="1:10" ht="25.5" customHeight="1">
      <c r="A40" s="88">
        <v>2</v>
      </c>
      <c r="B40" s="105"/>
      <c r="C40" s="198" t="s">
        <v>1252</v>
      </c>
      <c r="D40" s="198"/>
      <c r="E40" s="198"/>
      <c r="F40" s="106"/>
      <c r="G40" s="107"/>
      <c r="H40" s="107"/>
      <c r="I40" s="108">
        <f t="shared" si="1"/>
        <v>0</v>
      </c>
      <c r="J40" s="109" t="str">
        <f t="shared" ca="1" si="2"/>
        <v/>
      </c>
    </row>
    <row r="41" spans="1:10" ht="25.5" customHeight="1">
      <c r="A41" s="88">
        <v>2</v>
      </c>
      <c r="B41" s="105" t="s">
        <v>1253</v>
      </c>
      <c r="C41" s="198" t="s">
        <v>1254</v>
      </c>
      <c r="D41" s="198"/>
      <c r="E41" s="198"/>
      <c r="F41" s="106">
        <f ca="1">'1 01 Pol'!AE313+'1 02 Pol'!AE255+'1 03 Pol'!AE180+'1 04 Pol'!AE313+'1 05 Pol'!AE342+'1 06 Pol'!AE194+'1 07 Pol'!AE287+'1 08 Pol'!AE252+'1 09 Pol'!AE315+'1 10 Pol'!AE183+'1 11 Pol'!AE336+'1 12 Pol'!AE254+'1 13 Pol'!AE276+'1 14 Pol'!AE302+'1 15 Pol'!AE309+'1 16 Pol'!AE153+'1 17 Pol'!AE105+'1 18 Pol'!AE153+'1 19 Pol'!AE153+'1 20 Pol'!AE153+'1 21 Pol'!AE153</f>
        <v>0</v>
      </c>
      <c r="G41" s="107">
        <f ca="1">'1 01 Pol'!AF313+'1 02 Pol'!AF255+'1 03 Pol'!AF180+'1 04 Pol'!AF313+'1 05 Pol'!AF342+'1 06 Pol'!AF194+'1 07 Pol'!AF287+'1 08 Pol'!AF252+'1 09 Pol'!AF315+'1 10 Pol'!AF183+'1 11 Pol'!AF336+'1 12 Pol'!AF254+'1 13 Pol'!AF276+'1 14 Pol'!AF302+'1 15 Pol'!AF309+'1 16 Pol'!AF153+'1 17 Pol'!AF105+'1 18 Pol'!AF153+'1 19 Pol'!AF153+'1 20 Pol'!AF153+'1 21 Pol'!AF153</f>
        <v>0</v>
      </c>
      <c r="H41" s="107"/>
      <c r="I41" s="108">
        <f t="shared" si="1"/>
        <v>0</v>
      </c>
      <c r="J41" s="109" t="str">
        <f t="shared" ca="1" si="2"/>
        <v/>
      </c>
    </row>
    <row r="42" spans="1:10" ht="25.5" customHeight="1">
      <c r="A42" s="88">
        <v>3</v>
      </c>
      <c r="B42" s="110" t="s">
        <v>1255</v>
      </c>
      <c r="C42" s="199" t="s">
        <v>1256</v>
      </c>
      <c r="D42" s="199"/>
      <c r="E42" s="199"/>
      <c r="F42" s="111">
        <f ca="1">'1 01 Pol'!AE313</f>
        <v>0</v>
      </c>
      <c r="G42" s="102">
        <f ca="1">'1 01 Pol'!AF313</f>
        <v>0</v>
      </c>
      <c r="H42" s="102"/>
      <c r="I42" s="103">
        <f t="shared" si="1"/>
        <v>0</v>
      </c>
      <c r="J42" s="104" t="str">
        <f t="shared" ca="1" si="2"/>
        <v/>
      </c>
    </row>
    <row r="43" spans="1:10" ht="25.5" customHeight="1">
      <c r="A43" s="88">
        <v>3</v>
      </c>
      <c r="B43" s="110" t="s">
        <v>1257</v>
      </c>
      <c r="C43" s="199" t="s">
        <v>1258</v>
      </c>
      <c r="D43" s="199"/>
      <c r="E43" s="199"/>
      <c r="F43" s="111">
        <f ca="1">'1 02 Pol'!AE255</f>
        <v>0</v>
      </c>
      <c r="G43" s="102">
        <f ca="1">'1 02 Pol'!AF255</f>
        <v>0</v>
      </c>
      <c r="H43" s="102"/>
      <c r="I43" s="103">
        <f t="shared" si="1"/>
        <v>0</v>
      </c>
      <c r="J43" s="104" t="str">
        <f t="shared" ca="1" si="2"/>
        <v/>
      </c>
    </row>
    <row r="44" spans="1:10" ht="25.5" customHeight="1">
      <c r="A44" s="88">
        <v>3</v>
      </c>
      <c r="B44" s="110" t="s">
        <v>1259</v>
      </c>
      <c r="C44" s="199" t="s">
        <v>1260</v>
      </c>
      <c r="D44" s="199"/>
      <c r="E44" s="199"/>
      <c r="F44" s="111">
        <f ca="1">'1 03 Pol'!AE180</f>
        <v>0</v>
      </c>
      <c r="G44" s="102">
        <f ca="1">'1 03 Pol'!AF180</f>
        <v>0</v>
      </c>
      <c r="H44" s="102"/>
      <c r="I44" s="103">
        <f t="shared" si="1"/>
        <v>0</v>
      </c>
      <c r="J44" s="104" t="str">
        <f t="shared" ca="1" si="2"/>
        <v/>
      </c>
    </row>
    <row r="45" spans="1:10" ht="25.5" customHeight="1">
      <c r="A45" s="88">
        <v>3</v>
      </c>
      <c r="B45" s="110" t="s">
        <v>1261</v>
      </c>
      <c r="C45" s="199" t="s">
        <v>1262</v>
      </c>
      <c r="D45" s="199"/>
      <c r="E45" s="199"/>
      <c r="F45" s="111">
        <f ca="1">'1 04 Pol'!AE313</f>
        <v>0</v>
      </c>
      <c r="G45" s="102">
        <f ca="1">'1 04 Pol'!AF313</f>
        <v>0</v>
      </c>
      <c r="H45" s="102"/>
      <c r="I45" s="103">
        <f t="shared" si="1"/>
        <v>0</v>
      </c>
      <c r="J45" s="104" t="str">
        <f t="shared" ca="1" si="2"/>
        <v/>
      </c>
    </row>
    <row r="46" spans="1:10" ht="25.5" customHeight="1">
      <c r="A46" s="88">
        <v>3</v>
      </c>
      <c r="B46" s="110" t="s">
        <v>1263</v>
      </c>
      <c r="C46" s="199" t="s">
        <v>1264</v>
      </c>
      <c r="D46" s="199"/>
      <c r="E46" s="199"/>
      <c r="F46" s="111">
        <f ca="1">'1 05 Pol'!AE342</f>
        <v>0</v>
      </c>
      <c r="G46" s="102">
        <f ca="1">'1 05 Pol'!AF342</f>
        <v>0</v>
      </c>
      <c r="H46" s="102"/>
      <c r="I46" s="103">
        <f t="shared" si="1"/>
        <v>0</v>
      </c>
      <c r="J46" s="104" t="str">
        <f t="shared" ca="1" si="2"/>
        <v/>
      </c>
    </row>
    <row r="47" spans="1:10" ht="25.5" customHeight="1">
      <c r="A47" s="88">
        <v>3</v>
      </c>
      <c r="B47" s="110" t="s">
        <v>1265</v>
      </c>
      <c r="C47" s="199" t="s">
        <v>1266</v>
      </c>
      <c r="D47" s="199"/>
      <c r="E47" s="199"/>
      <c r="F47" s="111">
        <f ca="1">'1 06 Pol'!AE194</f>
        <v>0</v>
      </c>
      <c r="G47" s="102">
        <f ca="1">'1 06 Pol'!AF194</f>
        <v>0</v>
      </c>
      <c r="H47" s="102"/>
      <c r="I47" s="103">
        <f t="shared" si="1"/>
        <v>0</v>
      </c>
      <c r="J47" s="104" t="str">
        <f t="shared" ca="1" si="2"/>
        <v/>
      </c>
    </row>
    <row r="48" spans="1:10" ht="25.5" customHeight="1">
      <c r="A48" s="88">
        <v>3</v>
      </c>
      <c r="B48" s="110" t="s">
        <v>1267</v>
      </c>
      <c r="C48" s="199" t="s">
        <v>1268</v>
      </c>
      <c r="D48" s="199"/>
      <c r="E48" s="199"/>
      <c r="F48" s="111">
        <f ca="1">'1 07 Pol'!AE287</f>
        <v>0</v>
      </c>
      <c r="G48" s="102">
        <f ca="1">'1 07 Pol'!AF287</f>
        <v>0</v>
      </c>
      <c r="H48" s="102"/>
      <c r="I48" s="103">
        <f t="shared" si="1"/>
        <v>0</v>
      </c>
      <c r="J48" s="104" t="str">
        <f t="shared" ca="1" si="2"/>
        <v/>
      </c>
    </row>
    <row r="49" spans="1:10" ht="25.5" customHeight="1">
      <c r="A49" s="88">
        <v>3</v>
      </c>
      <c r="B49" s="110" t="s">
        <v>1269</v>
      </c>
      <c r="C49" s="199" t="s">
        <v>1270</v>
      </c>
      <c r="D49" s="199"/>
      <c r="E49" s="199"/>
      <c r="F49" s="111">
        <f ca="1">'1 08 Pol'!AE252</f>
        <v>0</v>
      </c>
      <c r="G49" s="102">
        <f ca="1">'1 08 Pol'!AF252</f>
        <v>0</v>
      </c>
      <c r="H49" s="102"/>
      <c r="I49" s="103">
        <f t="shared" si="1"/>
        <v>0</v>
      </c>
      <c r="J49" s="104" t="str">
        <f t="shared" ca="1" si="2"/>
        <v/>
      </c>
    </row>
    <row r="50" spans="1:10" ht="25.5" customHeight="1">
      <c r="A50" s="88">
        <v>3</v>
      </c>
      <c r="B50" s="110" t="s">
        <v>1271</v>
      </c>
      <c r="C50" s="199" t="s">
        <v>1272</v>
      </c>
      <c r="D50" s="199"/>
      <c r="E50" s="199"/>
      <c r="F50" s="111">
        <f ca="1">'1 09 Pol'!AE315</f>
        <v>0</v>
      </c>
      <c r="G50" s="102">
        <f ca="1">'1 09 Pol'!AF315</f>
        <v>0</v>
      </c>
      <c r="H50" s="102"/>
      <c r="I50" s="103">
        <f t="shared" si="1"/>
        <v>0</v>
      </c>
      <c r="J50" s="104" t="str">
        <f t="shared" ca="1" si="2"/>
        <v/>
      </c>
    </row>
    <row r="51" spans="1:10" ht="25.5" customHeight="1">
      <c r="A51" s="88">
        <v>3</v>
      </c>
      <c r="B51" s="110" t="s">
        <v>1273</v>
      </c>
      <c r="C51" s="199" t="s">
        <v>1274</v>
      </c>
      <c r="D51" s="199"/>
      <c r="E51" s="199"/>
      <c r="F51" s="111">
        <f ca="1">'1 10 Pol'!AE183</f>
        <v>0</v>
      </c>
      <c r="G51" s="102">
        <f ca="1">'1 10 Pol'!AF183</f>
        <v>0</v>
      </c>
      <c r="H51" s="102"/>
      <c r="I51" s="103">
        <f t="shared" si="1"/>
        <v>0</v>
      </c>
      <c r="J51" s="104" t="str">
        <f t="shared" ca="1" si="2"/>
        <v/>
      </c>
    </row>
    <row r="52" spans="1:10" ht="25.5" customHeight="1">
      <c r="A52" s="88">
        <v>3</v>
      </c>
      <c r="B52" s="110" t="s">
        <v>1275</v>
      </c>
      <c r="C52" s="199" t="s">
        <v>1276</v>
      </c>
      <c r="D52" s="199"/>
      <c r="E52" s="199"/>
      <c r="F52" s="111">
        <f ca="1">'1 11 Pol'!AE336</f>
        <v>0</v>
      </c>
      <c r="G52" s="102">
        <f ca="1">'1 11 Pol'!AF336</f>
        <v>0</v>
      </c>
      <c r="H52" s="102"/>
      <c r="I52" s="103">
        <f t="shared" si="1"/>
        <v>0</v>
      </c>
      <c r="J52" s="104" t="str">
        <f t="shared" ca="1" si="2"/>
        <v/>
      </c>
    </row>
    <row r="53" spans="1:10" ht="25.5" customHeight="1">
      <c r="A53" s="88">
        <v>3</v>
      </c>
      <c r="B53" s="110" t="s">
        <v>1277</v>
      </c>
      <c r="C53" s="199" t="s">
        <v>1278</v>
      </c>
      <c r="D53" s="199"/>
      <c r="E53" s="199"/>
      <c r="F53" s="111">
        <f ca="1">'1 12 Pol'!AE254</f>
        <v>0</v>
      </c>
      <c r="G53" s="102">
        <f ca="1">'1 12 Pol'!AF254</f>
        <v>0</v>
      </c>
      <c r="H53" s="102"/>
      <c r="I53" s="103">
        <f t="shared" si="1"/>
        <v>0</v>
      </c>
      <c r="J53" s="104" t="str">
        <f t="shared" ca="1" si="2"/>
        <v/>
      </c>
    </row>
    <row r="54" spans="1:10" ht="25.5" customHeight="1">
      <c r="A54" s="88">
        <v>3</v>
      </c>
      <c r="B54" s="110" t="s">
        <v>1279</v>
      </c>
      <c r="C54" s="199" t="s">
        <v>1280</v>
      </c>
      <c r="D54" s="199"/>
      <c r="E54" s="199"/>
      <c r="F54" s="111">
        <f ca="1">'1 13 Pol'!AE276</f>
        <v>0</v>
      </c>
      <c r="G54" s="102">
        <f ca="1">'1 13 Pol'!AF276</f>
        <v>0</v>
      </c>
      <c r="H54" s="102"/>
      <c r="I54" s="103">
        <f t="shared" si="1"/>
        <v>0</v>
      </c>
      <c r="J54" s="104" t="str">
        <f t="shared" ca="1" si="2"/>
        <v/>
      </c>
    </row>
    <row r="55" spans="1:10" ht="25.5" customHeight="1">
      <c r="A55" s="88">
        <v>3</v>
      </c>
      <c r="B55" s="110" t="s">
        <v>1281</v>
      </c>
      <c r="C55" s="199" t="s">
        <v>1282</v>
      </c>
      <c r="D55" s="199"/>
      <c r="E55" s="199"/>
      <c r="F55" s="111">
        <f ca="1">'1 14 Pol'!AE302</f>
        <v>0</v>
      </c>
      <c r="G55" s="102">
        <f ca="1">'1 14 Pol'!AF302</f>
        <v>0</v>
      </c>
      <c r="H55" s="102"/>
      <c r="I55" s="103">
        <f t="shared" si="1"/>
        <v>0</v>
      </c>
      <c r="J55" s="104" t="str">
        <f t="shared" ca="1" si="2"/>
        <v/>
      </c>
    </row>
    <row r="56" spans="1:10" ht="25.5" customHeight="1">
      <c r="A56" s="88">
        <v>3</v>
      </c>
      <c r="B56" s="110" t="s">
        <v>1283</v>
      </c>
      <c r="C56" s="199" t="s">
        <v>1284</v>
      </c>
      <c r="D56" s="199"/>
      <c r="E56" s="199"/>
      <c r="F56" s="111">
        <f ca="1">'1 15 Pol'!AE309</f>
        <v>0</v>
      </c>
      <c r="G56" s="102">
        <f ca="1">'1 15 Pol'!AF309</f>
        <v>0</v>
      </c>
      <c r="H56" s="102"/>
      <c r="I56" s="103">
        <f t="shared" si="1"/>
        <v>0</v>
      </c>
      <c r="J56" s="104" t="str">
        <f t="shared" ca="1" si="2"/>
        <v/>
      </c>
    </row>
    <row r="57" spans="1:10" ht="25.5" customHeight="1">
      <c r="A57" s="88">
        <v>3</v>
      </c>
      <c r="B57" s="110" t="s">
        <v>1285</v>
      </c>
      <c r="C57" s="199" t="s">
        <v>1286</v>
      </c>
      <c r="D57" s="199"/>
      <c r="E57" s="199"/>
      <c r="F57" s="111">
        <f ca="1">'1 16 Pol'!AE153</f>
        <v>0</v>
      </c>
      <c r="G57" s="102">
        <f ca="1">'1 16 Pol'!AF153</f>
        <v>0</v>
      </c>
      <c r="H57" s="102"/>
      <c r="I57" s="103">
        <f t="shared" si="1"/>
        <v>0</v>
      </c>
      <c r="J57" s="104" t="str">
        <f t="shared" ca="1" si="2"/>
        <v/>
      </c>
    </row>
    <row r="58" spans="1:10" ht="25.5" customHeight="1">
      <c r="A58" s="88">
        <v>3</v>
      </c>
      <c r="B58" s="110" t="s">
        <v>1287</v>
      </c>
      <c r="C58" s="199" t="s">
        <v>1288</v>
      </c>
      <c r="D58" s="199"/>
      <c r="E58" s="199"/>
      <c r="F58" s="111">
        <f ca="1">'1 17 Pol'!AE105</f>
        <v>0</v>
      </c>
      <c r="G58" s="102">
        <f ca="1">'1 17 Pol'!AF105</f>
        <v>0</v>
      </c>
      <c r="H58" s="102"/>
      <c r="I58" s="103">
        <f t="shared" si="1"/>
        <v>0</v>
      </c>
      <c r="J58" s="104" t="str">
        <f t="shared" ca="1" si="2"/>
        <v/>
      </c>
    </row>
    <row r="59" spans="1:10" ht="25.5" customHeight="1">
      <c r="A59" s="88">
        <v>3</v>
      </c>
      <c r="B59" s="110" t="s">
        <v>1289</v>
      </c>
      <c r="C59" s="199" t="s">
        <v>1290</v>
      </c>
      <c r="D59" s="199"/>
      <c r="E59" s="199"/>
      <c r="F59" s="111">
        <f ca="1">'1 18 Pol'!AE153</f>
        <v>0</v>
      </c>
      <c r="G59" s="102">
        <f ca="1">'1 18 Pol'!AF153</f>
        <v>0</v>
      </c>
      <c r="H59" s="102"/>
      <c r="I59" s="103">
        <f t="shared" si="1"/>
        <v>0</v>
      </c>
      <c r="J59" s="104" t="str">
        <f t="shared" ca="1" si="2"/>
        <v/>
      </c>
    </row>
    <row r="60" spans="1:10" ht="25.5" customHeight="1">
      <c r="A60" s="88">
        <v>3</v>
      </c>
      <c r="B60" s="110" t="s">
        <v>1291</v>
      </c>
      <c r="C60" s="199" t="s">
        <v>1292</v>
      </c>
      <c r="D60" s="199"/>
      <c r="E60" s="199"/>
      <c r="F60" s="111">
        <f ca="1">'1 19 Pol'!AE153</f>
        <v>0</v>
      </c>
      <c r="G60" s="102">
        <f ca="1">'1 19 Pol'!AF153</f>
        <v>0</v>
      </c>
      <c r="H60" s="102"/>
      <c r="I60" s="103">
        <f t="shared" si="1"/>
        <v>0</v>
      </c>
      <c r="J60" s="104" t="str">
        <f t="shared" ca="1" si="2"/>
        <v/>
      </c>
    </row>
    <row r="61" spans="1:10" ht="25.5" customHeight="1">
      <c r="A61" s="88">
        <v>3</v>
      </c>
      <c r="B61" s="110" t="s">
        <v>1293</v>
      </c>
      <c r="C61" s="199" t="s">
        <v>1294</v>
      </c>
      <c r="D61" s="199"/>
      <c r="E61" s="199"/>
      <c r="F61" s="111">
        <f ca="1">'1 20 Pol'!AE153</f>
        <v>0</v>
      </c>
      <c r="G61" s="102">
        <f ca="1">'1 20 Pol'!AF153</f>
        <v>0</v>
      </c>
      <c r="H61" s="102"/>
      <c r="I61" s="103">
        <f t="shared" si="1"/>
        <v>0</v>
      </c>
      <c r="J61" s="104" t="str">
        <f t="shared" ca="1" si="2"/>
        <v/>
      </c>
    </row>
    <row r="62" spans="1:10" ht="25.5" customHeight="1">
      <c r="A62" s="88">
        <v>3</v>
      </c>
      <c r="B62" s="110" t="s">
        <v>1295</v>
      </c>
      <c r="C62" s="199" t="s">
        <v>1296</v>
      </c>
      <c r="D62" s="199"/>
      <c r="E62" s="199"/>
      <c r="F62" s="111">
        <f ca="1">'1 21 Pol'!AE153</f>
        <v>0</v>
      </c>
      <c r="G62" s="102">
        <f ca="1">'1 21 Pol'!AF153</f>
        <v>0</v>
      </c>
      <c r="H62" s="102"/>
      <c r="I62" s="103">
        <f t="shared" si="1"/>
        <v>0</v>
      </c>
      <c r="J62" s="104" t="str">
        <f t="shared" ca="1" si="2"/>
        <v/>
      </c>
    </row>
    <row r="63" spans="1:10" ht="25.5" customHeight="1">
      <c r="A63" s="88">
        <v>2</v>
      </c>
      <c r="B63" s="105" t="s">
        <v>1297</v>
      </c>
      <c r="C63" s="198" t="s">
        <v>1298</v>
      </c>
      <c r="D63" s="198"/>
      <c r="E63" s="198"/>
      <c r="F63" s="106">
        <f ca="1">'2 1 Pol'!AE15</f>
        <v>0</v>
      </c>
      <c r="G63" s="107">
        <f ca="1">'2 1 Pol'!AF15</f>
        <v>0</v>
      </c>
      <c r="H63" s="107"/>
      <c r="I63" s="108">
        <f t="shared" si="1"/>
        <v>0</v>
      </c>
      <c r="J63" s="109" t="str">
        <f t="shared" ca="1" si="2"/>
        <v/>
      </c>
    </row>
    <row r="64" spans="1:10" ht="25.5" customHeight="1">
      <c r="A64" s="88">
        <v>3</v>
      </c>
      <c r="B64" s="110" t="s">
        <v>1253</v>
      </c>
      <c r="C64" s="199" t="s">
        <v>1298</v>
      </c>
      <c r="D64" s="199"/>
      <c r="E64" s="199"/>
      <c r="F64" s="111">
        <f ca="1">'2 1 Pol'!AE15</f>
        <v>0</v>
      </c>
      <c r="G64" s="102">
        <f ca="1">'2 1 Pol'!AF15</f>
        <v>0</v>
      </c>
      <c r="H64" s="102"/>
      <c r="I64" s="103">
        <f t="shared" si="1"/>
        <v>0</v>
      </c>
      <c r="J64" s="104" t="str">
        <f t="shared" ca="1" si="2"/>
        <v/>
      </c>
    </row>
    <row r="65" spans="1:10" ht="25.5" customHeight="1">
      <c r="A65" s="88">
        <v>2</v>
      </c>
      <c r="B65" s="105" t="s">
        <v>1299</v>
      </c>
      <c r="C65" s="198" t="s">
        <v>1300</v>
      </c>
      <c r="D65" s="198"/>
      <c r="E65" s="198"/>
      <c r="F65" s="106">
        <f ca="1">'3 1 Pol'!AE11</f>
        <v>0</v>
      </c>
      <c r="G65" s="107">
        <f ca="1">'3 1 Pol'!AF11</f>
        <v>0</v>
      </c>
      <c r="H65" s="107"/>
      <c r="I65" s="108">
        <f t="shared" si="1"/>
        <v>0</v>
      </c>
      <c r="J65" s="109" t="str">
        <f t="shared" ca="1" si="2"/>
        <v/>
      </c>
    </row>
    <row r="66" spans="1:10" ht="25.5" customHeight="1">
      <c r="A66" s="88">
        <v>3</v>
      </c>
      <c r="B66" s="110" t="s">
        <v>1253</v>
      </c>
      <c r="C66" s="199" t="s">
        <v>1300</v>
      </c>
      <c r="D66" s="199"/>
      <c r="E66" s="199"/>
      <c r="F66" s="111">
        <f ca="1">'3 1 Pol'!AE11</f>
        <v>0</v>
      </c>
      <c r="G66" s="102">
        <f ca="1">'3 1 Pol'!AF11</f>
        <v>0</v>
      </c>
      <c r="H66" s="102"/>
      <c r="I66" s="103">
        <f t="shared" si="1"/>
        <v>0</v>
      </c>
      <c r="J66" s="104" t="str">
        <f t="shared" ca="1" si="2"/>
        <v/>
      </c>
    </row>
    <row r="67" spans="1:10" ht="25.5" customHeight="1">
      <c r="A67" s="88">
        <v>2</v>
      </c>
      <c r="B67" s="105" t="s">
        <v>1301</v>
      </c>
      <c r="C67" s="198" t="s">
        <v>1302</v>
      </c>
      <c r="D67" s="198"/>
      <c r="E67" s="198"/>
      <c r="F67" s="106">
        <f ca="1">'4 1 Pol'!AE15</f>
        <v>0</v>
      </c>
      <c r="G67" s="107">
        <f ca="1">'4 1 Pol'!AF15</f>
        <v>0</v>
      </c>
      <c r="H67" s="107"/>
      <c r="I67" s="108">
        <f t="shared" si="1"/>
        <v>0</v>
      </c>
      <c r="J67" s="109" t="str">
        <f t="shared" ca="1" si="2"/>
        <v/>
      </c>
    </row>
    <row r="68" spans="1:10" ht="25.5" customHeight="1">
      <c r="A68" s="88">
        <v>3</v>
      </c>
      <c r="B68" s="110" t="s">
        <v>1253</v>
      </c>
      <c r="C68" s="199" t="s">
        <v>1302</v>
      </c>
      <c r="D68" s="199"/>
      <c r="E68" s="199"/>
      <c r="F68" s="111">
        <f ca="1">'4 1 Pol'!AE15</f>
        <v>0</v>
      </c>
      <c r="G68" s="102">
        <f ca="1">'4 1 Pol'!AF15</f>
        <v>0</v>
      </c>
      <c r="H68" s="102"/>
      <c r="I68" s="103">
        <f t="shared" si="1"/>
        <v>0</v>
      </c>
      <c r="J68" s="104" t="str">
        <f t="shared" ca="1" si="2"/>
        <v/>
      </c>
    </row>
    <row r="69" spans="1:10" ht="25.5" customHeight="1">
      <c r="A69" s="88">
        <v>2</v>
      </c>
      <c r="B69" s="105" t="s">
        <v>1303</v>
      </c>
      <c r="C69" s="198" t="s">
        <v>1304</v>
      </c>
      <c r="D69" s="198"/>
      <c r="E69" s="198"/>
      <c r="F69" s="106">
        <f ca="1">'5 1 Pol'!AE58</f>
        <v>0</v>
      </c>
      <c r="G69" s="107">
        <f ca="1">'5 1 Pol'!AF58</f>
        <v>0</v>
      </c>
      <c r="H69" s="107"/>
      <c r="I69" s="108">
        <f t="shared" si="1"/>
        <v>0</v>
      </c>
      <c r="J69" s="109" t="str">
        <f t="shared" ca="1" si="2"/>
        <v/>
      </c>
    </row>
    <row r="70" spans="1:10" ht="25.5" customHeight="1">
      <c r="A70" s="88">
        <v>3</v>
      </c>
      <c r="B70" s="110" t="s">
        <v>1253</v>
      </c>
      <c r="C70" s="199" t="s">
        <v>1305</v>
      </c>
      <c r="D70" s="199"/>
      <c r="E70" s="199"/>
      <c r="F70" s="111">
        <f ca="1">'5 1 Pol'!AE58</f>
        <v>0</v>
      </c>
      <c r="G70" s="102">
        <f ca="1">'5 1 Pol'!AF58</f>
        <v>0</v>
      </c>
      <c r="H70" s="102"/>
      <c r="I70" s="103">
        <f t="shared" si="1"/>
        <v>0</v>
      </c>
      <c r="J70" s="104" t="str">
        <f t="shared" ca="1" si="2"/>
        <v/>
      </c>
    </row>
    <row r="71" spans="1:10" ht="25.5" customHeight="1">
      <c r="A71" s="88"/>
      <c r="B71" s="196" t="s">
        <v>1306</v>
      </c>
      <c r="C71" s="197"/>
      <c r="D71" s="197"/>
      <c r="E71" s="197"/>
      <c r="F71" s="112">
        <f>SUMIF(A39:A70,"=1",F39:F70)</f>
        <v>0</v>
      </c>
      <c r="G71" s="113">
        <f>SUMIF(A39:A70,"=1",G39:G70)</f>
        <v>0</v>
      </c>
      <c r="H71" s="113">
        <f>SUMIF(A39:A70,"=1",H39:H70)</f>
        <v>0</v>
      </c>
      <c r="I71" s="114">
        <f>SUMIF(A39:A70,"=1",I39:I70)</f>
        <v>0</v>
      </c>
      <c r="J71" s="115">
        <f>SUMIF(A39:A70,"=1",J39:J70)</f>
        <v>0</v>
      </c>
    </row>
    <row r="75" spans="1:10" ht="15.75">
      <c r="B75" s="124" t="s">
        <v>1308</v>
      </c>
    </row>
    <row r="77" spans="1:10" ht="25.5" customHeight="1">
      <c r="A77" s="126"/>
      <c r="B77" s="129" t="s">
        <v>1223</v>
      </c>
      <c r="C77" s="129" t="s">
        <v>1211</v>
      </c>
      <c r="D77" s="130"/>
      <c r="E77" s="130"/>
      <c r="F77" s="131" t="s">
        <v>1309</v>
      </c>
      <c r="G77" s="131"/>
      <c r="H77" s="131"/>
      <c r="I77" s="131" t="s">
        <v>1235</v>
      </c>
      <c r="J77" s="131" t="s">
        <v>1206</v>
      </c>
    </row>
    <row r="78" spans="1:10" ht="36.75" customHeight="1">
      <c r="A78" s="127"/>
      <c r="B78" s="132" t="s">
        <v>1253</v>
      </c>
      <c r="C78" s="194" t="s">
        <v>1310</v>
      </c>
      <c r="D78" s="195"/>
      <c r="E78" s="195"/>
      <c r="F78" s="138" t="s">
        <v>1230</v>
      </c>
      <c r="G78" s="139"/>
      <c r="H78" s="139"/>
      <c r="I78" s="139">
        <f ca="1">'1 01 Pol'!G8+'1 02 Pol'!G8+'1 03 Pol'!G8+'1 04 Pol'!G8+'1 05 Pol'!G8+'1 06 Pol'!G8+'1 07 Pol'!G8+'1 08 Pol'!G8+'1 09 Pol'!G8+'1 10 Pol'!G8+'1 11 Pol'!G8+'1 12 Pol'!G8+'1 13 Pol'!G8+'1 14 Pol'!G8+'1 15 Pol'!G8+'1 16 Pol'!G8+'1 17 Pol'!G8+'1 18 Pol'!G8+'1 19 Pol'!G8+'1 20 Pol'!G8+'1 21 Pol'!G8</f>
        <v>0</v>
      </c>
      <c r="J78" s="136" t="str">
        <f>IF(I91=0,"",I78/I91*100)</f>
        <v/>
      </c>
    </row>
    <row r="79" spans="1:10" ht="36.75" customHeight="1">
      <c r="A79" s="127"/>
      <c r="B79" s="132" t="s">
        <v>1297</v>
      </c>
      <c r="C79" s="194" t="s">
        <v>1311</v>
      </c>
      <c r="D79" s="195"/>
      <c r="E79" s="195"/>
      <c r="F79" s="138" t="s">
        <v>1230</v>
      </c>
      <c r="G79" s="139"/>
      <c r="H79" s="139"/>
      <c r="I79" s="139">
        <f ca="1">'1 01 Pol'!G148+'1 02 Pol'!G113+'1 03 Pol'!G107+'1 04 Pol'!G149+'1 05 Pol'!G169+'1 06 Pol'!G97+'1 07 Pol'!G141+'1 08 Pol'!G113+'1 09 Pol'!G149+'1 10 Pol'!G108+'1 11 Pol'!G174+'1 12 Pol'!G144+'1 13 Pol'!G149+'1 14 Pol'!G160+'1 15 Pol'!G149+'1 16 Pol'!G86+'1 18 Pol'!G86+'1 19 Pol'!G86+'1 20 Pol'!G86+'1 21 Pol'!G86</f>
        <v>0</v>
      </c>
      <c r="J79" s="136" t="str">
        <f>IF(I91=0,"",I79/I91*100)</f>
        <v/>
      </c>
    </row>
    <row r="80" spans="1:10" ht="36.75" customHeight="1">
      <c r="A80" s="127"/>
      <c r="B80" s="132" t="s">
        <v>1301</v>
      </c>
      <c r="C80" s="194" t="s">
        <v>1312</v>
      </c>
      <c r="D80" s="195"/>
      <c r="E80" s="195"/>
      <c r="F80" s="138" t="s">
        <v>1230</v>
      </c>
      <c r="G80" s="139"/>
      <c r="H80" s="139"/>
      <c r="I80" s="139">
        <f ca="1">'1 01 Pol'!G159+'1 02 Pol'!G123+'1 03 Pol'!G117+'1 04 Pol'!G160+'1 05 Pol'!G180+'1 06 Pol'!G107+'1 07 Pol'!G151+'1 08 Pol'!G123+'1 09 Pol'!G160+'1 10 Pol'!G118+'1 11 Pol'!G190+'1 12 Pol'!G156+'1 13 Pol'!G161+'1 14 Pol'!G172+'1 15 Pol'!G161+'1 17 Pol'!G85</f>
        <v>0</v>
      </c>
      <c r="J80" s="136" t="str">
        <f>IF(I91=0,"",I80/I91*100)</f>
        <v/>
      </c>
    </row>
    <row r="81" spans="1:10" ht="36.75" customHeight="1">
      <c r="A81" s="127"/>
      <c r="B81" s="132" t="s">
        <v>1303</v>
      </c>
      <c r="C81" s="194" t="s">
        <v>1313</v>
      </c>
      <c r="D81" s="195"/>
      <c r="E81" s="195"/>
      <c r="F81" s="138" t="s">
        <v>1230</v>
      </c>
      <c r="G81" s="139"/>
      <c r="H81" s="139"/>
      <c r="I81" s="139">
        <f ca="1">'1 01 Pol'!G165+'1 02 Pol'!G128+'1 04 Pol'!G166+'1 05 Pol'!G186+'1 06 Pol'!G112+'1 07 Pol'!G156+'1 08 Pol'!G128+'1 09 Pol'!G166+'1 11 Pol'!G196+'1 12 Pol'!G162+'1 13 Pol'!G167+'1 14 Pol'!G178+'1 15 Pol'!G167+'1 16 Pol'!G139+'1 18 Pol'!G139+'1 19 Pol'!G139+'1 20 Pol'!G139+'1 21 Pol'!G139</f>
        <v>0</v>
      </c>
      <c r="J81" s="136" t="str">
        <f>IF(I91=0,"",I81/I91*100)</f>
        <v/>
      </c>
    </row>
    <row r="82" spans="1:10" ht="36.75" customHeight="1">
      <c r="A82" s="127"/>
      <c r="B82" s="132" t="s">
        <v>1314</v>
      </c>
      <c r="C82" s="194" t="s">
        <v>1315</v>
      </c>
      <c r="D82" s="195"/>
      <c r="E82" s="195"/>
      <c r="F82" s="138" t="s">
        <v>1230</v>
      </c>
      <c r="G82" s="139"/>
      <c r="H82" s="139"/>
      <c r="I82" s="139">
        <f ca="1">'1 01 Pol'!G210+'1 02 Pol'!G164+'1 03 Pol'!G122+'1 04 Pol'!G211+'1 05 Pol'!G236+'1 06 Pol'!G120+'1 07 Pol'!G192+'1 08 Pol'!G164+'1 09 Pol'!G211+'1 10 Pol'!G123+'1 11 Pol'!G232+'1 12 Pol'!G198+'1 13 Pol'!G212+'1 14 Pol'!G228+'1 15 Pol'!G212+'1 16 Pol'!G144+'1 17 Pol'!G90+'1 18 Pol'!G144+'1 19 Pol'!G144+'1 20 Pol'!G144+'1 21 Pol'!G144</f>
        <v>0</v>
      </c>
      <c r="J82" s="136" t="str">
        <f>IF(I91=0,"",I82/I91*100)</f>
        <v/>
      </c>
    </row>
    <row r="83" spans="1:10" ht="36.75" customHeight="1">
      <c r="A83" s="127"/>
      <c r="B83" s="132" t="s">
        <v>1316</v>
      </c>
      <c r="C83" s="194" t="s">
        <v>1317</v>
      </c>
      <c r="D83" s="195"/>
      <c r="E83" s="195"/>
      <c r="F83" s="138" t="s">
        <v>1230</v>
      </c>
      <c r="G83" s="139"/>
      <c r="H83" s="139"/>
      <c r="I83" s="139">
        <f ca="1">'1 01 Pol'!G269+'1 02 Pol'!G213+'1 04 Pol'!G269+'1 05 Pol'!G292+'1 07 Pol'!G245+'1 08 Pol'!G210+'1 09 Pol'!G271+'1 11 Pol'!G287+'1 12 Pol'!G210+'1 13 Pol'!G230+'1 14 Pol'!G250+'1 15 Pol'!G263</f>
        <v>0</v>
      </c>
      <c r="J83" s="136" t="str">
        <f>IF(I91=0,"",I83/I91*100)</f>
        <v/>
      </c>
    </row>
    <row r="84" spans="1:10" ht="36.75" customHeight="1">
      <c r="A84" s="127"/>
      <c r="B84" s="132" t="s">
        <v>1318</v>
      </c>
      <c r="C84" s="194" t="s">
        <v>1319</v>
      </c>
      <c r="D84" s="195"/>
      <c r="E84" s="195"/>
      <c r="F84" s="138" t="s">
        <v>1230</v>
      </c>
      <c r="G84" s="139"/>
      <c r="H84" s="139"/>
      <c r="I84" s="139">
        <f ca="1">'1 05 Pol'!G307+'1 06 Pol'!G172+'1 14 Pol'!G264</f>
        <v>0</v>
      </c>
      <c r="J84" s="136" t="str">
        <f>IF(I91=0,"",I84/I91*100)</f>
        <v/>
      </c>
    </row>
    <row r="85" spans="1:10" ht="36.75" customHeight="1">
      <c r="A85" s="127"/>
      <c r="B85" s="132" t="s">
        <v>1320</v>
      </c>
      <c r="C85" s="194" t="s">
        <v>1321</v>
      </c>
      <c r="D85" s="195"/>
      <c r="E85" s="195"/>
      <c r="F85" s="138" t="s">
        <v>1230</v>
      </c>
      <c r="G85" s="139"/>
      <c r="H85" s="139"/>
      <c r="I85" s="139">
        <f ca="1">'1 01 Pol'!G284+'1 02 Pol'!G226+'1 03 Pol'!G176+'1 04 Pol'!G284+'1 05 Pol'!G312+'1 06 Pol'!G177+'1 07 Pol'!G258+'1 08 Pol'!G223+'1 09 Pol'!G286+'1 10 Pol'!G179+'1 11 Pol'!G296+'1 12 Pol'!G223+'1 13 Pol'!G244+'1 14 Pol'!G269+'1 15 Pol'!G277+'1 16 Pol'!G147+'1 17 Pol'!G101+'1 18 Pol'!G147+'1 19 Pol'!G147+'1 20 Pol'!G147+'1 21 Pol'!G147</f>
        <v>0</v>
      </c>
      <c r="J85" s="136" t="str">
        <f>IF(I91=0,"",I85/I91*100)</f>
        <v/>
      </c>
    </row>
    <row r="86" spans="1:10" ht="36.75" customHeight="1">
      <c r="A86" s="127"/>
      <c r="B86" s="132" t="s">
        <v>1322</v>
      </c>
      <c r="C86" s="194" t="s">
        <v>1323</v>
      </c>
      <c r="D86" s="195"/>
      <c r="E86" s="195"/>
      <c r="F86" s="138" t="s">
        <v>1232</v>
      </c>
      <c r="G86" s="139"/>
      <c r="H86" s="139"/>
      <c r="I86" s="139">
        <f ca="1">'2 1 Pol'!G8+'3 1 Pol'!G8+'4 1 Pol'!G8</f>
        <v>0</v>
      </c>
      <c r="J86" s="136" t="str">
        <f>IF(I91=0,"",I86/I91*100)</f>
        <v/>
      </c>
    </row>
    <row r="87" spans="1:10" ht="36.75" customHeight="1">
      <c r="A87" s="127"/>
      <c r="B87" s="132" t="s">
        <v>1324</v>
      </c>
      <c r="C87" s="194" t="s">
        <v>1325</v>
      </c>
      <c r="D87" s="195"/>
      <c r="E87" s="195"/>
      <c r="F87" s="138" t="s">
        <v>1232</v>
      </c>
      <c r="G87" s="139"/>
      <c r="H87" s="139"/>
      <c r="I87" s="139">
        <f ca="1">'1 11 Pol'!G299+'1 12 Pol'!G226+'1 13 Pol'!G247+'1 14 Pol'!G272+'1 15 Pol'!G280</f>
        <v>0</v>
      </c>
      <c r="J87" s="136" t="str">
        <f>IF(I91=0,"",I87/I91*100)</f>
        <v/>
      </c>
    </row>
    <row r="88" spans="1:10" ht="36.75" customHeight="1">
      <c r="A88" s="127"/>
      <c r="B88" s="132" t="s">
        <v>1326</v>
      </c>
      <c r="C88" s="194" t="s">
        <v>1327</v>
      </c>
      <c r="D88" s="195"/>
      <c r="E88" s="195"/>
      <c r="F88" s="138" t="s">
        <v>1328</v>
      </c>
      <c r="G88" s="139"/>
      <c r="H88" s="139"/>
      <c r="I88" s="139">
        <f ca="1">'1 01 Pol'!G287+'1 02 Pol'!G229+'1 04 Pol'!G287+'1 05 Pol'!G315+'1 06 Pol'!G180+'1 07 Pol'!G261+'1 08 Pol'!G226+'1 09 Pol'!G289+'1 11 Pol'!G310+'1 12 Pol'!G228+'1 13 Pol'!G250+'1 14 Pol'!G275+'1 15 Pol'!G283</f>
        <v>0</v>
      </c>
      <c r="J88" s="136" t="str">
        <f>IF(I91=0,"",I88/I91*100)</f>
        <v/>
      </c>
    </row>
    <row r="89" spans="1:10" ht="36.75" customHeight="1">
      <c r="A89" s="127"/>
      <c r="B89" s="132" t="s">
        <v>1329</v>
      </c>
      <c r="C89" s="194" t="s">
        <v>1233</v>
      </c>
      <c r="D89" s="195"/>
      <c r="E89" s="195"/>
      <c r="F89" s="138" t="s">
        <v>1329</v>
      </c>
      <c r="G89" s="139"/>
      <c r="H89" s="139"/>
      <c r="I89" s="139">
        <f ca="1">'5 1 Pol'!G8</f>
        <v>0</v>
      </c>
      <c r="J89" s="136" t="str">
        <f>IF(I91=0,"",I89/I91*100)</f>
        <v/>
      </c>
    </row>
    <row r="90" spans="1:10" ht="36.75" customHeight="1">
      <c r="A90" s="127"/>
      <c r="B90" s="132" t="s">
        <v>1330</v>
      </c>
      <c r="C90" s="194" t="s">
        <v>1234</v>
      </c>
      <c r="D90" s="195"/>
      <c r="E90" s="195"/>
      <c r="F90" s="138" t="s">
        <v>1330</v>
      </c>
      <c r="G90" s="139"/>
      <c r="H90" s="139"/>
      <c r="I90" s="139">
        <f ca="1">'5 1 Pol'!G24</f>
        <v>0</v>
      </c>
      <c r="J90" s="136" t="str">
        <f>IF(I91=0,"",I90/I91*100)</f>
        <v/>
      </c>
    </row>
    <row r="91" spans="1:10" ht="25.5" customHeight="1">
      <c r="A91" s="128"/>
      <c r="B91" s="133" t="s">
        <v>1207</v>
      </c>
      <c r="C91" s="134"/>
      <c r="D91" s="135"/>
      <c r="E91" s="135"/>
      <c r="F91" s="140"/>
      <c r="G91" s="141"/>
      <c r="H91" s="141"/>
      <c r="I91" s="141">
        <f>SUM(I78:I90)</f>
        <v>0</v>
      </c>
      <c r="J91" s="137">
        <f>SUM(J78:J90)</f>
        <v>0</v>
      </c>
    </row>
    <row r="92" spans="1:10">
      <c r="F92" s="86"/>
      <c r="G92" s="86"/>
      <c r="H92" s="86"/>
      <c r="I92" s="86"/>
      <c r="J92" s="87"/>
    </row>
    <row r="93" spans="1:10">
      <c r="F93" s="86"/>
      <c r="G93" s="86"/>
      <c r="H93" s="86"/>
      <c r="I93" s="86"/>
      <c r="J93" s="87"/>
    </row>
    <row r="94" spans="1:10">
      <c r="F94" s="86"/>
      <c r="G94" s="86"/>
      <c r="H94" s="86"/>
      <c r="I94" s="86"/>
      <c r="J94" s="87"/>
    </row>
  </sheetData>
  <sheetProtection password="C71F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7">
    <mergeCell ref="E3:J3"/>
    <mergeCell ref="E15:F15"/>
    <mergeCell ref="I15:J15"/>
    <mergeCell ref="I16:J16"/>
    <mergeCell ref="B1:J1"/>
    <mergeCell ref="G26:I26"/>
    <mergeCell ref="G27:I27"/>
    <mergeCell ref="G18:H18"/>
    <mergeCell ref="I17:J17"/>
    <mergeCell ref="I18:J18"/>
    <mergeCell ref="E18:F18"/>
    <mergeCell ref="E2:J2"/>
    <mergeCell ref="D5:G5"/>
    <mergeCell ref="D6:G6"/>
    <mergeCell ref="E7:G7"/>
    <mergeCell ref="E21:F21"/>
    <mergeCell ref="G21:H21"/>
    <mergeCell ref="E17:F17"/>
    <mergeCell ref="D12:G12"/>
    <mergeCell ref="D11:G11"/>
    <mergeCell ref="G15:H15"/>
    <mergeCell ref="I20:J20"/>
    <mergeCell ref="I21:J21"/>
    <mergeCell ref="G19:H19"/>
    <mergeCell ref="G20:H20"/>
    <mergeCell ref="G29:I29"/>
    <mergeCell ref="E4:J4"/>
    <mergeCell ref="G16:H16"/>
    <mergeCell ref="G17:H17"/>
    <mergeCell ref="E16:F16"/>
    <mergeCell ref="E13:G13"/>
    <mergeCell ref="G25:I25"/>
    <mergeCell ref="I19:J19"/>
    <mergeCell ref="G28:I28"/>
    <mergeCell ref="D34:E34"/>
    <mergeCell ref="G34:I34"/>
    <mergeCell ref="D35:E35"/>
    <mergeCell ref="G24:I24"/>
    <mergeCell ref="G23:I23"/>
    <mergeCell ref="E19:F19"/>
    <mergeCell ref="E20:F20"/>
    <mergeCell ref="C43:E43"/>
    <mergeCell ref="C44:E44"/>
    <mergeCell ref="C45:E45"/>
    <mergeCell ref="C46:E46"/>
    <mergeCell ref="C39:E39"/>
    <mergeCell ref="C40:E40"/>
    <mergeCell ref="C41:E41"/>
    <mergeCell ref="C42:E42"/>
    <mergeCell ref="C51:E51"/>
    <mergeCell ref="C52:E52"/>
    <mergeCell ref="C53:E53"/>
    <mergeCell ref="C54:E54"/>
    <mergeCell ref="C47:E47"/>
    <mergeCell ref="C48:E48"/>
    <mergeCell ref="C49:E49"/>
    <mergeCell ref="C50:E50"/>
    <mergeCell ref="C59:E59"/>
    <mergeCell ref="C60:E60"/>
    <mergeCell ref="C61:E61"/>
    <mergeCell ref="C62:E62"/>
    <mergeCell ref="C55:E55"/>
    <mergeCell ref="C56:E56"/>
    <mergeCell ref="C57:E57"/>
    <mergeCell ref="C58:E58"/>
    <mergeCell ref="C67:E67"/>
    <mergeCell ref="C68:E68"/>
    <mergeCell ref="C69:E69"/>
    <mergeCell ref="C70:E70"/>
    <mergeCell ref="C63:E63"/>
    <mergeCell ref="C64:E64"/>
    <mergeCell ref="C65:E65"/>
    <mergeCell ref="C66:E66"/>
    <mergeCell ref="C81:E81"/>
    <mergeCell ref="C82:E82"/>
    <mergeCell ref="C83:E83"/>
    <mergeCell ref="C84:E84"/>
    <mergeCell ref="B71:E71"/>
    <mergeCell ref="C78:E78"/>
    <mergeCell ref="C79:E79"/>
    <mergeCell ref="C80:E80"/>
    <mergeCell ref="C90:E90"/>
    <mergeCell ref="C85:E85"/>
    <mergeCell ref="C86:E86"/>
    <mergeCell ref="C87:E87"/>
    <mergeCell ref="C88:E88"/>
    <mergeCell ref="C89:E8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4" t="s">
        <v>1212</v>
      </c>
      <c r="B1" s="244"/>
      <c r="C1" s="245"/>
      <c r="D1" s="244"/>
      <c r="E1" s="244"/>
      <c r="F1" s="244"/>
      <c r="G1" s="244"/>
    </row>
    <row r="2" spans="1:7" ht="24.95" customHeight="1">
      <c r="A2" s="50" t="s">
        <v>1213</v>
      </c>
      <c r="B2" s="49"/>
      <c r="C2" s="246"/>
      <c r="D2" s="246"/>
      <c r="E2" s="246"/>
      <c r="F2" s="246"/>
      <c r="G2" s="247"/>
    </row>
    <row r="3" spans="1:7" ht="24.95" customHeight="1">
      <c r="A3" s="50" t="s">
        <v>1214</v>
      </c>
      <c r="B3" s="49"/>
      <c r="C3" s="246"/>
      <c r="D3" s="246"/>
      <c r="E3" s="246"/>
      <c r="F3" s="246"/>
      <c r="G3" s="247"/>
    </row>
    <row r="4" spans="1:7" ht="24.95" customHeight="1">
      <c r="A4" s="50" t="s">
        <v>1215</v>
      </c>
      <c r="B4" s="49"/>
      <c r="C4" s="246"/>
      <c r="D4" s="246"/>
      <c r="E4" s="246"/>
      <c r="F4" s="246"/>
      <c r="G4" s="247"/>
    </row>
    <row r="5" spans="1:7">
      <c r="B5" s="4"/>
      <c r="C5" s="5"/>
      <c r="D5" s="6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1255</v>
      </c>
      <c r="C4" s="256" t="s">
        <v>1256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SUMIF(AG9:AG147,"&lt;&gt;NOR",G9:G147)</f>
        <v>0</v>
      </c>
      <c r="H8" s="168"/>
      <c r="I8" s="168">
        <f>SUM(I9:I147)</f>
        <v>0</v>
      </c>
      <c r="J8" s="168"/>
      <c r="K8" s="168">
        <f>SUM(K9:K147)</f>
        <v>0</v>
      </c>
      <c r="L8" s="168"/>
      <c r="M8" s="168">
        <f>SUM(M9:M147)</f>
        <v>0</v>
      </c>
      <c r="N8" s="168"/>
      <c r="O8" s="168">
        <f>SUM(O9:O147)</f>
        <v>1067.73</v>
      </c>
      <c r="P8" s="168"/>
      <c r="Q8" s="168">
        <f>SUM(Q9:Q147)</f>
        <v>1143.2</v>
      </c>
      <c r="R8" s="168"/>
      <c r="S8" s="168"/>
      <c r="T8" s="169"/>
      <c r="U8" s="163"/>
      <c r="V8" s="163">
        <f>SUM(V9:V147)</f>
        <v>1765.1899999999998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1359</v>
      </c>
      <c r="C9" s="187" t="s">
        <v>1360</v>
      </c>
      <c r="D9" s="172" t="s">
        <v>1361</v>
      </c>
      <c r="E9" s="173">
        <v>276.39999999999998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0.55000000000000004</v>
      </c>
      <c r="Q9" s="175">
        <f>ROUND(E9*P9,2)</f>
        <v>152.02000000000001</v>
      </c>
      <c r="R9" s="175" t="s">
        <v>1362</v>
      </c>
      <c r="S9" s="175" t="s">
        <v>1363</v>
      </c>
      <c r="T9" s="176" t="s">
        <v>1364</v>
      </c>
      <c r="U9" s="160">
        <v>9.4500000000000001E-2</v>
      </c>
      <c r="V9" s="160">
        <f>ROUND(E9*U9,2)</f>
        <v>26.12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188" t="s">
        <v>1367</v>
      </c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1368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188" t="s">
        <v>1369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1368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188" t="s">
        <v>1370</v>
      </c>
      <c r="D12" s="161"/>
      <c r="E12" s="162">
        <v>276.39999999999998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1368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0">
        <v>2</v>
      </c>
      <c r="B13" s="171" t="s">
        <v>1371</v>
      </c>
      <c r="C13" s="187" t="s">
        <v>1372</v>
      </c>
      <c r="D13" s="172" t="s">
        <v>1361</v>
      </c>
      <c r="E13" s="173">
        <v>276.39999999999998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0.77</v>
      </c>
      <c r="Q13" s="175">
        <f>ROUND(E13*P13,2)</f>
        <v>212.83</v>
      </c>
      <c r="R13" s="175" t="s">
        <v>1362</v>
      </c>
      <c r="S13" s="175" t="s">
        <v>1363</v>
      </c>
      <c r="T13" s="176" t="s">
        <v>1364</v>
      </c>
      <c r="U13" s="160">
        <v>0.13100000000000001</v>
      </c>
      <c r="V13" s="160">
        <f>ROUND(E13*U13,2)</f>
        <v>36.21</v>
      </c>
      <c r="W13" s="160"/>
      <c r="X13" s="160" t="s">
        <v>1365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1366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188" t="s">
        <v>1373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1368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1367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1369</v>
      </c>
      <c r="D16" s="161"/>
      <c r="E16" s="162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1368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188" t="s">
        <v>1370</v>
      </c>
      <c r="D17" s="161"/>
      <c r="E17" s="162">
        <v>276.39999999999998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1368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70">
        <v>3</v>
      </c>
      <c r="B18" s="171" t="s">
        <v>1374</v>
      </c>
      <c r="C18" s="187" t="s">
        <v>1375</v>
      </c>
      <c r="D18" s="172" t="s">
        <v>1361</v>
      </c>
      <c r="E18" s="173">
        <v>576.4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0.154</v>
      </c>
      <c r="Q18" s="175">
        <f>ROUND(E18*P18,2)</f>
        <v>88.77</v>
      </c>
      <c r="R18" s="175" t="s">
        <v>1362</v>
      </c>
      <c r="S18" s="175" t="s">
        <v>1363</v>
      </c>
      <c r="T18" s="176" t="s">
        <v>1364</v>
      </c>
      <c r="U18" s="160">
        <v>5.3800000000000001E-2</v>
      </c>
      <c r="V18" s="160">
        <f>ROUND(E18*U18,2)</f>
        <v>31.01</v>
      </c>
      <c r="W18" s="160"/>
      <c r="X18" s="160" t="s">
        <v>1365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1366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188" t="s">
        <v>1376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1368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1377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1378</v>
      </c>
      <c r="D21" s="161"/>
      <c r="E21" s="162">
        <v>576.4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1368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0">
        <v>4</v>
      </c>
      <c r="B22" s="171" t="s">
        <v>1379</v>
      </c>
      <c r="C22" s="187" t="s">
        <v>1380</v>
      </c>
      <c r="D22" s="172" t="s">
        <v>1361</v>
      </c>
      <c r="E22" s="173">
        <v>476.4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0.17599999999999999</v>
      </c>
      <c r="Q22" s="175">
        <f>ROUND(E22*P22,2)</f>
        <v>83.85</v>
      </c>
      <c r="R22" s="175" t="s">
        <v>1362</v>
      </c>
      <c r="S22" s="175" t="s">
        <v>1363</v>
      </c>
      <c r="T22" s="176" t="s">
        <v>1364</v>
      </c>
      <c r="U22" s="160">
        <v>5.9200000000000003E-2</v>
      </c>
      <c r="V22" s="160">
        <f>ROUND(E22*U22,2)</f>
        <v>28.2</v>
      </c>
      <c r="W22" s="160"/>
      <c r="X22" s="160" t="s">
        <v>1365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1366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1381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188" t="s">
        <v>1382</v>
      </c>
      <c r="D24" s="161"/>
      <c r="E24" s="162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1368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188" t="s">
        <v>1383</v>
      </c>
      <c r="D25" s="161"/>
      <c r="E25" s="162">
        <v>476.4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1368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70">
        <v>5</v>
      </c>
      <c r="B26" s="171" t="s">
        <v>1384</v>
      </c>
      <c r="C26" s="187" t="s">
        <v>1385</v>
      </c>
      <c r="D26" s="172" t="s">
        <v>1361</v>
      </c>
      <c r="E26" s="173">
        <v>376.4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0.38313999999999998</v>
      </c>
      <c r="Q26" s="175">
        <f>ROUND(E26*P26,2)</f>
        <v>144.21</v>
      </c>
      <c r="R26" s="175" t="s">
        <v>1362</v>
      </c>
      <c r="S26" s="175" t="s">
        <v>1363</v>
      </c>
      <c r="T26" s="176" t="s">
        <v>1364</v>
      </c>
      <c r="U26" s="160">
        <v>1.7000000000000001E-2</v>
      </c>
      <c r="V26" s="160">
        <f>ROUND(E26*U26,2)</f>
        <v>6.4</v>
      </c>
      <c r="W26" s="160"/>
      <c r="X26" s="160" t="s">
        <v>1365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1366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1386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1387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188" t="s">
        <v>1388</v>
      </c>
      <c r="D29" s="161"/>
      <c r="E29" s="162">
        <v>376.4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1368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33.75" outlineLevel="1">
      <c r="A30" s="170">
        <v>6</v>
      </c>
      <c r="B30" s="171" t="s">
        <v>1389</v>
      </c>
      <c r="C30" s="187" t="s">
        <v>1390</v>
      </c>
      <c r="D30" s="172" t="s">
        <v>1361</v>
      </c>
      <c r="E30" s="173">
        <v>750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0.11</v>
      </c>
      <c r="Q30" s="175">
        <f>ROUND(E30*P30,2)</f>
        <v>82.5</v>
      </c>
      <c r="R30" s="175" t="s">
        <v>1362</v>
      </c>
      <c r="S30" s="175" t="s">
        <v>1363</v>
      </c>
      <c r="T30" s="176" t="s">
        <v>1364</v>
      </c>
      <c r="U30" s="160">
        <v>3.1099999999999999E-2</v>
      </c>
      <c r="V30" s="160">
        <f>ROUND(E30*U30,2)</f>
        <v>23.33</v>
      </c>
      <c r="W30" s="160"/>
      <c r="X30" s="160" t="s">
        <v>1365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1366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58"/>
      <c r="B31" s="159"/>
      <c r="C31" s="248" t="s">
        <v>1391</v>
      </c>
      <c r="D31" s="249"/>
      <c r="E31" s="249"/>
      <c r="F31" s="249"/>
      <c r="G31" s="249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1392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7" t="str">
        <f>C31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188" t="s">
        <v>1393</v>
      </c>
      <c r="D32" s="161"/>
      <c r="E32" s="162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1368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188" t="s">
        <v>1394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1368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188" t="s">
        <v>1395</v>
      </c>
      <c r="D34" s="161"/>
      <c r="E34" s="162">
        <v>750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1368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>
      <c r="A35" s="170">
        <v>7</v>
      </c>
      <c r="B35" s="171" t="s">
        <v>1396</v>
      </c>
      <c r="C35" s="187" t="s">
        <v>1397</v>
      </c>
      <c r="D35" s="172" t="s">
        <v>1398</v>
      </c>
      <c r="E35" s="173">
        <v>120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5" t="s">
        <v>1399</v>
      </c>
      <c r="S35" s="175" t="s">
        <v>1363</v>
      </c>
      <c r="T35" s="176" t="s">
        <v>1364</v>
      </c>
      <c r="U35" s="160">
        <v>0.20300000000000001</v>
      </c>
      <c r="V35" s="160">
        <f>ROUND(E35*U35,2)</f>
        <v>24.36</v>
      </c>
      <c r="W35" s="160"/>
      <c r="X35" s="160" t="s">
        <v>1365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1366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58"/>
      <c r="B36" s="159"/>
      <c r="C36" s="248" t="s">
        <v>1400</v>
      </c>
      <c r="D36" s="249"/>
      <c r="E36" s="249"/>
      <c r="F36" s="249"/>
      <c r="G36" s="249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1392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7" t="str">
        <f>C36</f>
        <v>na vzdálenost od hladiny vody v jímce po výšku roviny proložené osou nejvyššího bodu výtlačného potrubí. Včetně odpadní potrubí v délce do 20 m.</v>
      </c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0">
        <v>8</v>
      </c>
      <c r="B37" s="171" t="s">
        <v>1401</v>
      </c>
      <c r="C37" s="187" t="s">
        <v>1402</v>
      </c>
      <c r="D37" s="172" t="s">
        <v>1403</v>
      </c>
      <c r="E37" s="173">
        <v>5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 t="s">
        <v>1399</v>
      </c>
      <c r="S37" s="175" t="s">
        <v>1363</v>
      </c>
      <c r="T37" s="176" t="s">
        <v>1364</v>
      </c>
      <c r="U37" s="160">
        <v>0</v>
      </c>
      <c r="V37" s="160">
        <f>ROUND(E37*U37,2)</f>
        <v>0</v>
      </c>
      <c r="W37" s="160"/>
      <c r="X37" s="160" t="s">
        <v>1365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1366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>
      <c r="A38" s="158"/>
      <c r="B38" s="159"/>
      <c r="C38" s="248" t="s">
        <v>1404</v>
      </c>
      <c r="D38" s="249"/>
      <c r="E38" s="249"/>
      <c r="F38" s="249"/>
      <c r="G38" s="249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1392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7" t="str">
        <f>C38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38" s="151"/>
      <c r="BC38" s="151"/>
      <c r="BD38" s="151"/>
      <c r="BE38" s="151"/>
      <c r="BF38" s="151"/>
      <c r="BG38" s="151"/>
      <c r="BH38" s="151"/>
    </row>
    <row r="39" spans="1:60" ht="22.5" outlineLevel="1">
      <c r="A39" s="170">
        <v>9</v>
      </c>
      <c r="B39" s="171" t="s">
        <v>1405</v>
      </c>
      <c r="C39" s="187" t="s">
        <v>1406</v>
      </c>
      <c r="D39" s="172" t="s">
        <v>1407</v>
      </c>
      <c r="E39" s="173">
        <v>3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1.0699999999999999E-2</v>
      </c>
      <c r="O39" s="175">
        <f>ROUND(E39*N39,2)</f>
        <v>0.03</v>
      </c>
      <c r="P39" s="175">
        <v>0</v>
      </c>
      <c r="Q39" s="175">
        <f>ROUND(E39*P39,2)</f>
        <v>0</v>
      </c>
      <c r="R39" s="175" t="s">
        <v>1399</v>
      </c>
      <c r="S39" s="175" t="s">
        <v>1363</v>
      </c>
      <c r="T39" s="176" t="s">
        <v>1364</v>
      </c>
      <c r="U39" s="160">
        <v>0.90800000000000003</v>
      </c>
      <c r="V39" s="160">
        <f>ROUND(E39*U39,2)</f>
        <v>2.72</v>
      </c>
      <c r="W39" s="160"/>
      <c r="X39" s="160" t="s">
        <v>1365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1366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>
      <c r="A40" s="158"/>
      <c r="B40" s="159"/>
      <c r="C40" s="248" t="s">
        <v>1408</v>
      </c>
      <c r="D40" s="249"/>
      <c r="E40" s="249"/>
      <c r="F40" s="249"/>
      <c r="G40" s="24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1392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77" t="str">
        <f>C40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0" s="151"/>
      <c r="BC40" s="151"/>
      <c r="BD40" s="151"/>
      <c r="BE40" s="151"/>
      <c r="BF40" s="151"/>
      <c r="BG40" s="151"/>
      <c r="BH40" s="151"/>
    </row>
    <row r="41" spans="1:60" outlineLevel="1">
      <c r="A41" s="170">
        <v>10</v>
      </c>
      <c r="B41" s="171" t="s">
        <v>1409</v>
      </c>
      <c r="C41" s="187" t="s">
        <v>1410</v>
      </c>
      <c r="D41" s="172" t="s">
        <v>1411</v>
      </c>
      <c r="E41" s="173">
        <v>1.1200000000000001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 t="s">
        <v>1399</v>
      </c>
      <c r="S41" s="175" t="s">
        <v>1363</v>
      </c>
      <c r="T41" s="176" t="s">
        <v>1364</v>
      </c>
      <c r="U41" s="160">
        <v>9.7000000000000003E-2</v>
      </c>
      <c r="V41" s="160">
        <f>ROUND(E41*U41,2)</f>
        <v>0.11</v>
      </c>
      <c r="W41" s="160"/>
      <c r="X41" s="160" t="s">
        <v>1365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1366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48" t="s">
        <v>1412</v>
      </c>
      <c r="D42" s="249"/>
      <c r="E42" s="249"/>
      <c r="F42" s="249"/>
      <c r="G42" s="249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1392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77" t="str">
        <f>C42</f>
        <v>nebo lesní půdy, s vodorovným přemístěním na hromady v místě upotřebení nebo na dočasné či trvalé skládky se složením</v>
      </c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188" t="s">
        <v>1413</v>
      </c>
      <c r="D43" s="161"/>
      <c r="E43" s="162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1368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188" t="s">
        <v>1414</v>
      </c>
      <c r="D44" s="161"/>
      <c r="E44" s="162">
        <v>1.1200000000000001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1368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>
      <c r="A45" s="178">
        <v>11</v>
      </c>
      <c r="B45" s="179" t="s">
        <v>1415</v>
      </c>
      <c r="C45" s="189" t="s">
        <v>1416</v>
      </c>
      <c r="D45" s="180" t="s">
        <v>1361</v>
      </c>
      <c r="E45" s="181">
        <v>376.4</v>
      </c>
      <c r="F45" s="182"/>
      <c r="G45" s="183">
        <f>ROUND(E45*F45,2)</f>
        <v>0</v>
      </c>
      <c r="H45" s="182"/>
      <c r="I45" s="183">
        <f>ROUND(E45*H45,2)</f>
        <v>0</v>
      </c>
      <c r="J45" s="182"/>
      <c r="K45" s="183">
        <f>ROUND(E45*J45,2)</f>
        <v>0</v>
      </c>
      <c r="L45" s="183">
        <v>21</v>
      </c>
      <c r="M45" s="183">
        <f>G45*(1+L45/100)</f>
        <v>0</v>
      </c>
      <c r="N45" s="183">
        <v>0</v>
      </c>
      <c r="O45" s="183">
        <f>ROUND(E45*N45,2)</f>
        <v>0</v>
      </c>
      <c r="P45" s="183">
        <v>0.33</v>
      </c>
      <c r="Q45" s="183">
        <f>ROUND(E45*P45,2)</f>
        <v>124.21</v>
      </c>
      <c r="R45" s="183" t="s">
        <v>1362</v>
      </c>
      <c r="S45" s="183" t="s">
        <v>1363</v>
      </c>
      <c r="T45" s="184" t="s">
        <v>1364</v>
      </c>
      <c r="U45" s="160">
        <v>0.06</v>
      </c>
      <c r="V45" s="160">
        <f>ROUND(E45*U45,2)</f>
        <v>22.58</v>
      </c>
      <c r="W45" s="160"/>
      <c r="X45" s="160" t="s">
        <v>1365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1366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>
      <c r="A46" s="178">
        <v>12</v>
      </c>
      <c r="B46" s="179" t="s">
        <v>1417</v>
      </c>
      <c r="C46" s="189" t="s">
        <v>1418</v>
      </c>
      <c r="D46" s="180" t="s">
        <v>1361</v>
      </c>
      <c r="E46" s="181">
        <v>476.4</v>
      </c>
      <c r="F46" s="182"/>
      <c r="G46" s="183">
        <f>ROUND(E46*F46,2)</f>
        <v>0</v>
      </c>
      <c r="H46" s="182"/>
      <c r="I46" s="183">
        <f>ROUND(E46*H46,2)</f>
        <v>0</v>
      </c>
      <c r="J46" s="182"/>
      <c r="K46" s="183">
        <f>ROUND(E46*J46,2)</f>
        <v>0</v>
      </c>
      <c r="L46" s="183">
        <v>21</v>
      </c>
      <c r="M46" s="183">
        <f>G46*(1+L46/100)</f>
        <v>0</v>
      </c>
      <c r="N46" s="183">
        <v>0</v>
      </c>
      <c r="O46" s="183">
        <f>ROUND(E46*N46,2)</f>
        <v>0</v>
      </c>
      <c r="P46" s="183">
        <v>0.17599999999999999</v>
      </c>
      <c r="Q46" s="183">
        <f>ROUND(E46*P46,2)</f>
        <v>83.85</v>
      </c>
      <c r="R46" s="183" t="s">
        <v>1362</v>
      </c>
      <c r="S46" s="183" t="s">
        <v>1363</v>
      </c>
      <c r="T46" s="184" t="s">
        <v>1364</v>
      </c>
      <c r="U46" s="160">
        <v>0.04</v>
      </c>
      <c r="V46" s="160">
        <f>ROUND(E46*U46,2)</f>
        <v>19.059999999999999</v>
      </c>
      <c r="W46" s="160"/>
      <c r="X46" s="160" t="s">
        <v>1365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1419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78">
        <v>13</v>
      </c>
      <c r="B47" s="179" t="s">
        <v>1420</v>
      </c>
      <c r="C47" s="189" t="s">
        <v>1421</v>
      </c>
      <c r="D47" s="180" t="s">
        <v>1361</v>
      </c>
      <c r="E47" s="181">
        <v>574.4</v>
      </c>
      <c r="F47" s="182"/>
      <c r="G47" s="183">
        <f>ROUND(E47*F47,2)</f>
        <v>0</v>
      </c>
      <c r="H47" s="182"/>
      <c r="I47" s="183">
        <f>ROUND(E47*H47,2)</f>
        <v>0</v>
      </c>
      <c r="J47" s="182"/>
      <c r="K47" s="183">
        <f>ROUND(E47*J47,2)</f>
        <v>0</v>
      </c>
      <c r="L47" s="183">
        <v>21</v>
      </c>
      <c r="M47" s="183">
        <f>G47*(1+L47/100)</f>
        <v>0</v>
      </c>
      <c r="N47" s="183">
        <v>0</v>
      </c>
      <c r="O47" s="183">
        <f>ROUND(E47*N47,2)</f>
        <v>0</v>
      </c>
      <c r="P47" s="183">
        <v>0.154</v>
      </c>
      <c r="Q47" s="183">
        <f>ROUND(E47*P47,2)</f>
        <v>88.46</v>
      </c>
      <c r="R47" s="183" t="s">
        <v>1362</v>
      </c>
      <c r="S47" s="183" t="s">
        <v>1363</v>
      </c>
      <c r="T47" s="184" t="s">
        <v>1364</v>
      </c>
      <c r="U47" s="160">
        <v>3.5900000000000001E-2</v>
      </c>
      <c r="V47" s="160">
        <f>ROUND(E47*U47,2)</f>
        <v>20.62</v>
      </c>
      <c r="W47" s="160"/>
      <c r="X47" s="160" t="s">
        <v>1365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1419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>
      <c r="A48" s="178">
        <v>14</v>
      </c>
      <c r="B48" s="179" t="s">
        <v>1422</v>
      </c>
      <c r="C48" s="189" t="s">
        <v>1423</v>
      </c>
      <c r="D48" s="180" t="s">
        <v>1361</v>
      </c>
      <c r="E48" s="181">
        <v>750</v>
      </c>
      <c r="F48" s="182"/>
      <c r="G48" s="183">
        <f>ROUND(E48*F48,2)</f>
        <v>0</v>
      </c>
      <c r="H48" s="182"/>
      <c r="I48" s="183">
        <f>ROUND(E48*H48,2)</f>
        <v>0</v>
      </c>
      <c r="J48" s="182"/>
      <c r="K48" s="183">
        <f>ROUND(E48*J48,2)</f>
        <v>0</v>
      </c>
      <c r="L48" s="183">
        <v>21</v>
      </c>
      <c r="M48" s="183">
        <f>G48*(1+L48/100)</f>
        <v>0</v>
      </c>
      <c r="N48" s="183">
        <v>0</v>
      </c>
      <c r="O48" s="183">
        <f>ROUND(E48*N48,2)</f>
        <v>0</v>
      </c>
      <c r="P48" s="183">
        <v>0.11</v>
      </c>
      <c r="Q48" s="183">
        <f>ROUND(E48*P48,2)</f>
        <v>82.5</v>
      </c>
      <c r="R48" s="183" t="s">
        <v>1362</v>
      </c>
      <c r="S48" s="183" t="s">
        <v>1363</v>
      </c>
      <c r="T48" s="184" t="s">
        <v>1364</v>
      </c>
      <c r="U48" s="160">
        <v>2.5899999999999999E-2</v>
      </c>
      <c r="V48" s="160">
        <f>ROUND(E48*U48,2)</f>
        <v>19.43</v>
      </c>
      <c r="W48" s="160"/>
      <c r="X48" s="160" t="s">
        <v>1365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1419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0">
        <v>15</v>
      </c>
      <c r="B49" s="171" t="s">
        <v>1424</v>
      </c>
      <c r="C49" s="187" t="s">
        <v>1425</v>
      </c>
      <c r="D49" s="172" t="s">
        <v>1411</v>
      </c>
      <c r="E49" s="173">
        <v>7.92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5" t="s">
        <v>1399</v>
      </c>
      <c r="S49" s="175" t="s">
        <v>1363</v>
      </c>
      <c r="T49" s="176" t="s">
        <v>1364</v>
      </c>
      <c r="U49" s="160">
        <v>1.7629999999999999</v>
      </c>
      <c r="V49" s="160">
        <f>ROUND(E49*U49,2)</f>
        <v>13.96</v>
      </c>
      <c r="W49" s="160"/>
      <c r="X49" s="160" t="s">
        <v>1365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1366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48" t="s">
        <v>1426</v>
      </c>
      <c r="D50" s="249"/>
      <c r="E50" s="249"/>
      <c r="F50" s="249"/>
      <c r="G50" s="249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7" t="str">
        <f>C50</f>
        <v>Příplatek k cenám hloubených vykopávek za ztížení vykopávky v blízkosti podzemního vedení nebo výbušnin pro jakoukoliv třídu horniny.</v>
      </c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1427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1428</v>
      </c>
      <c r="D52" s="161"/>
      <c r="E52" s="162">
        <v>7.92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1368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0">
        <v>16</v>
      </c>
      <c r="B53" s="171" t="s">
        <v>1429</v>
      </c>
      <c r="C53" s="187" t="s">
        <v>1430</v>
      </c>
      <c r="D53" s="172" t="s">
        <v>1411</v>
      </c>
      <c r="E53" s="173">
        <v>403.2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1399</v>
      </c>
      <c r="S53" s="175" t="s">
        <v>1363</v>
      </c>
      <c r="T53" s="176" t="s">
        <v>1364</v>
      </c>
      <c r="U53" s="160">
        <v>0.156</v>
      </c>
      <c r="V53" s="160">
        <f>ROUND(E53*U53,2)</f>
        <v>62.9</v>
      </c>
      <c r="W53" s="160"/>
      <c r="X53" s="160" t="s">
        <v>1365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1366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33.75" outlineLevel="1">
      <c r="A54" s="158"/>
      <c r="B54" s="159"/>
      <c r="C54" s="248" t="s">
        <v>1431</v>
      </c>
      <c r="D54" s="249"/>
      <c r="E54" s="249"/>
      <c r="F54" s="249"/>
      <c r="G54" s="249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1392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77" t="str">
        <f>C54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188" t="s">
        <v>1432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1368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1433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1434</v>
      </c>
      <c r="D57" s="161"/>
      <c r="E57" s="162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188" t="s">
        <v>1435</v>
      </c>
      <c r="D58" s="161"/>
      <c r="E58" s="162">
        <v>403.2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1368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0">
        <v>17</v>
      </c>
      <c r="B59" s="171" t="s">
        <v>1436</v>
      </c>
      <c r="C59" s="187" t="s">
        <v>1437</v>
      </c>
      <c r="D59" s="172" t="s">
        <v>1411</v>
      </c>
      <c r="E59" s="173">
        <v>120.96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 t="s">
        <v>1399</v>
      </c>
      <c r="S59" s="175" t="s">
        <v>1363</v>
      </c>
      <c r="T59" s="176" t="s">
        <v>1364</v>
      </c>
      <c r="U59" s="160">
        <v>8.4000000000000005E-2</v>
      </c>
      <c r="V59" s="160">
        <f>ROUND(E59*U59,2)</f>
        <v>10.16</v>
      </c>
      <c r="W59" s="160"/>
      <c r="X59" s="160" t="s">
        <v>1365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1366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33.75" outlineLevel="1">
      <c r="A60" s="158"/>
      <c r="B60" s="159"/>
      <c r="C60" s="248" t="s">
        <v>1431</v>
      </c>
      <c r="D60" s="249"/>
      <c r="E60" s="249"/>
      <c r="F60" s="249"/>
      <c r="G60" s="249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1392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77" t="str">
        <f>C60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188" t="s">
        <v>1438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1368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188" t="s">
        <v>1439</v>
      </c>
      <c r="D62" s="161"/>
      <c r="E62" s="162">
        <v>120.96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1368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0">
        <v>18</v>
      </c>
      <c r="B63" s="171" t="s">
        <v>1440</v>
      </c>
      <c r="C63" s="187" t="s">
        <v>1441</v>
      </c>
      <c r="D63" s="172" t="s">
        <v>1411</v>
      </c>
      <c r="E63" s="173">
        <v>268.8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5" t="s">
        <v>1399</v>
      </c>
      <c r="S63" s="175" t="s">
        <v>1363</v>
      </c>
      <c r="T63" s="176" t="s">
        <v>1364</v>
      </c>
      <c r="U63" s="160">
        <v>0.29099999999999998</v>
      </c>
      <c r="V63" s="160">
        <f>ROUND(E63*U63,2)</f>
        <v>78.22</v>
      </c>
      <c r="W63" s="160"/>
      <c r="X63" s="160" t="s">
        <v>1365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1366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33.75" outlineLevel="1">
      <c r="A64" s="158"/>
      <c r="B64" s="159"/>
      <c r="C64" s="248" t="s">
        <v>1431</v>
      </c>
      <c r="D64" s="249"/>
      <c r="E64" s="249"/>
      <c r="F64" s="249"/>
      <c r="G64" s="249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1392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77" t="str">
        <f>C64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188" t="s">
        <v>1442</v>
      </c>
      <c r="D65" s="161"/>
      <c r="E65" s="162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1368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188" t="s">
        <v>1443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1368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1444</v>
      </c>
      <c r="D67" s="161"/>
      <c r="E67" s="162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188" t="s">
        <v>1445</v>
      </c>
      <c r="D68" s="161"/>
      <c r="E68" s="162">
        <v>268.8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1368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0">
        <v>19</v>
      </c>
      <c r="B69" s="171" t="s">
        <v>1446</v>
      </c>
      <c r="C69" s="187" t="s">
        <v>1447</v>
      </c>
      <c r="D69" s="172" t="s">
        <v>1411</v>
      </c>
      <c r="E69" s="173">
        <v>80.64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5" t="s">
        <v>1399</v>
      </c>
      <c r="S69" s="175" t="s">
        <v>1363</v>
      </c>
      <c r="T69" s="176" t="s">
        <v>1364</v>
      </c>
      <c r="U69" s="160">
        <v>0.14829999999999999</v>
      </c>
      <c r="V69" s="160">
        <f>ROUND(E69*U69,2)</f>
        <v>11.96</v>
      </c>
      <c r="W69" s="160"/>
      <c r="X69" s="160" t="s">
        <v>1365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1366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33.75" outlineLevel="1">
      <c r="A70" s="158"/>
      <c r="B70" s="159"/>
      <c r="C70" s="248" t="s">
        <v>1431</v>
      </c>
      <c r="D70" s="249"/>
      <c r="E70" s="249"/>
      <c r="F70" s="249"/>
      <c r="G70" s="249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1392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77" t="str">
        <f>C70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1448</v>
      </c>
      <c r="D71" s="161"/>
      <c r="E71" s="162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188" t="s">
        <v>1449</v>
      </c>
      <c r="D72" s="161"/>
      <c r="E72" s="162">
        <v>80.64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1368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0">
        <v>20</v>
      </c>
      <c r="B73" s="171" t="s">
        <v>1450</v>
      </c>
      <c r="C73" s="187" t="s">
        <v>1451</v>
      </c>
      <c r="D73" s="172" t="s">
        <v>1361</v>
      </c>
      <c r="E73" s="173">
        <v>1209.5999999999999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2.0200000000000001E-3</v>
      </c>
      <c r="O73" s="175">
        <f>ROUND(E73*N73,2)</f>
        <v>2.44</v>
      </c>
      <c r="P73" s="175">
        <v>0</v>
      </c>
      <c r="Q73" s="175">
        <f>ROUND(E73*P73,2)</f>
        <v>0</v>
      </c>
      <c r="R73" s="175" t="s">
        <v>1399</v>
      </c>
      <c r="S73" s="175" t="s">
        <v>1363</v>
      </c>
      <c r="T73" s="176" t="s">
        <v>1364</v>
      </c>
      <c r="U73" s="160">
        <v>0.45800000000000002</v>
      </c>
      <c r="V73" s="160">
        <f>ROUND(E73*U73,2)</f>
        <v>554</v>
      </c>
      <c r="W73" s="160"/>
      <c r="X73" s="160" t="s">
        <v>1365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1366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48" t="s">
        <v>1452</v>
      </c>
      <c r="D74" s="249"/>
      <c r="E74" s="249"/>
      <c r="F74" s="249"/>
      <c r="G74" s="249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1392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188" t="s">
        <v>1453</v>
      </c>
      <c r="D75" s="161"/>
      <c r="E75" s="162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1368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188" t="s">
        <v>1454</v>
      </c>
      <c r="D76" s="161"/>
      <c r="E76" s="162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1368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188" t="s">
        <v>1455</v>
      </c>
      <c r="D77" s="161"/>
      <c r="E77" s="162">
        <v>1209.5999999999999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1368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0">
        <v>21</v>
      </c>
      <c r="B78" s="171" t="s">
        <v>1456</v>
      </c>
      <c r="C78" s="187" t="s">
        <v>1457</v>
      </c>
      <c r="D78" s="172" t="s">
        <v>1361</v>
      </c>
      <c r="E78" s="173">
        <v>1209.5999999999999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5" t="s">
        <v>1399</v>
      </c>
      <c r="S78" s="175" t="s">
        <v>1363</v>
      </c>
      <c r="T78" s="176" t="s">
        <v>1364</v>
      </c>
      <c r="U78" s="160">
        <v>0.218</v>
      </c>
      <c r="V78" s="160">
        <f>ROUND(E78*U78,2)</f>
        <v>263.69</v>
      </c>
      <c r="W78" s="160"/>
      <c r="X78" s="160" t="s">
        <v>1365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1366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48" t="s">
        <v>1458</v>
      </c>
      <c r="D79" s="249"/>
      <c r="E79" s="249"/>
      <c r="F79" s="249"/>
      <c r="G79" s="249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1392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1459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1455</v>
      </c>
      <c r="D81" s="161"/>
      <c r="E81" s="162">
        <v>1209.5999999999999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0">
        <v>22</v>
      </c>
      <c r="B82" s="171" t="s">
        <v>1460</v>
      </c>
      <c r="C82" s="187" t="s">
        <v>1461</v>
      </c>
      <c r="D82" s="172" t="s">
        <v>1411</v>
      </c>
      <c r="E82" s="173">
        <v>369.6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5" t="s">
        <v>1399</v>
      </c>
      <c r="S82" s="175" t="s">
        <v>1363</v>
      </c>
      <c r="T82" s="176" t="s">
        <v>1364</v>
      </c>
      <c r="U82" s="160">
        <v>0.34499999999999997</v>
      </c>
      <c r="V82" s="160">
        <f>ROUND(E82*U82,2)</f>
        <v>127.51</v>
      </c>
      <c r="W82" s="160"/>
      <c r="X82" s="160" t="s">
        <v>1365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1366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48" t="s">
        <v>1462</v>
      </c>
      <c r="D83" s="249"/>
      <c r="E83" s="249"/>
      <c r="F83" s="249"/>
      <c r="G83" s="249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1392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77" t="str">
        <f>C83</f>
        <v>bez naložení do dopravní nádoby, ale s vyprázdněním dopravní nádoby na hromadu nebo na dopravní prostředek,</v>
      </c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1463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1368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1464</v>
      </c>
      <c r="D85" s="161"/>
      <c r="E85" s="162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188" t="s">
        <v>1465</v>
      </c>
      <c r="D86" s="161"/>
      <c r="E86" s="162">
        <v>369.6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1368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>
      <c r="A87" s="170">
        <v>23</v>
      </c>
      <c r="B87" s="171" t="s">
        <v>1466</v>
      </c>
      <c r="C87" s="187" t="s">
        <v>1467</v>
      </c>
      <c r="D87" s="172" t="s">
        <v>1411</v>
      </c>
      <c r="E87" s="173">
        <v>7.24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5" t="s">
        <v>1399</v>
      </c>
      <c r="S87" s="175" t="s">
        <v>1363</v>
      </c>
      <c r="T87" s="176" t="s">
        <v>1364</v>
      </c>
      <c r="U87" s="160">
        <v>1.0999999999999999E-2</v>
      </c>
      <c r="V87" s="160">
        <f>ROUND(E87*U87,2)</f>
        <v>0.08</v>
      </c>
      <c r="W87" s="160"/>
      <c r="X87" s="160" t="s">
        <v>1365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1366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48" t="s">
        <v>1468</v>
      </c>
      <c r="D88" s="249"/>
      <c r="E88" s="249"/>
      <c r="F88" s="249"/>
      <c r="G88" s="249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1392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188" t="s">
        <v>1469</v>
      </c>
      <c r="D89" s="161"/>
      <c r="E89" s="162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1368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188" t="s">
        <v>1470</v>
      </c>
      <c r="D90" s="161"/>
      <c r="E90" s="162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1368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188" t="s">
        <v>1471</v>
      </c>
      <c r="D91" s="161"/>
      <c r="E91" s="162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1368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188" t="s">
        <v>1472</v>
      </c>
      <c r="D92" s="161"/>
      <c r="E92" s="162">
        <v>7.24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1368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>
      <c r="A93" s="170">
        <v>24</v>
      </c>
      <c r="B93" s="171" t="s">
        <v>1466</v>
      </c>
      <c r="C93" s="187" t="s">
        <v>1467</v>
      </c>
      <c r="D93" s="172" t="s">
        <v>1411</v>
      </c>
      <c r="E93" s="173">
        <v>665.88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5" t="s">
        <v>1399</v>
      </c>
      <c r="S93" s="175" t="s">
        <v>1363</v>
      </c>
      <c r="T93" s="176" t="s">
        <v>1364</v>
      </c>
      <c r="U93" s="160">
        <v>1.0999999999999999E-2</v>
      </c>
      <c r="V93" s="160">
        <f>ROUND(E93*U93,2)</f>
        <v>7.32</v>
      </c>
      <c r="W93" s="160"/>
      <c r="X93" s="160" t="s">
        <v>1365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1366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48" t="s">
        <v>1468</v>
      </c>
      <c r="D94" s="249"/>
      <c r="E94" s="249"/>
      <c r="F94" s="249"/>
      <c r="G94" s="249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1392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188" t="s">
        <v>1473</v>
      </c>
      <c r="D95" s="161"/>
      <c r="E95" s="162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1368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188" t="s">
        <v>1474</v>
      </c>
      <c r="D96" s="161"/>
      <c r="E96" s="162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1368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188" t="s">
        <v>1475</v>
      </c>
      <c r="D97" s="161"/>
      <c r="E97" s="162">
        <v>665.88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1368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33.75" outlineLevel="1">
      <c r="A98" s="170">
        <v>25</v>
      </c>
      <c r="B98" s="171" t="s">
        <v>1476</v>
      </c>
      <c r="C98" s="187" t="s">
        <v>1477</v>
      </c>
      <c r="D98" s="172" t="s">
        <v>1411</v>
      </c>
      <c r="E98" s="173">
        <v>26635.200000000001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5" t="s">
        <v>1399</v>
      </c>
      <c r="S98" s="175" t="s">
        <v>1363</v>
      </c>
      <c r="T98" s="176" t="s">
        <v>1364</v>
      </c>
      <c r="U98" s="160">
        <v>0</v>
      </c>
      <c r="V98" s="160">
        <f>ROUND(E98*U98,2)</f>
        <v>0</v>
      </c>
      <c r="W98" s="160"/>
      <c r="X98" s="160" t="s">
        <v>1365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1366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48" t="s">
        <v>1468</v>
      </c>
      <c r="D99" s="249"/>
      <c r="E99" s="249"/>
      <c r="F99" s="249"/>
      <c r="G99" s="249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1392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188" t="s">
        <v>1473</v>
      </c>
      <c r="D100" s="161"/>
      <c r="E100" s="162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1368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188" t="s">
        <v>1478</v>
      </c>
      <c r="D101" s="161"/>
      <c r="E101" s="162">
        <v>26635.200000000001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1368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>
      <c r="A102" s="170">
        <v>26</v>
      </c>
      <c r="B102" s="171" t="s">
        <v>1479</v>
      </c>
      <c r="C102" s="187" t="s">
        <v>1480</v>
      </c>
      <c r="D102" s="172" t="s">
        <v>1411</v>
      </c>
      <c r="E102" s="173">
        <v>7.24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5" t="s">
        <v>1399</v>
      </c>
      <c r="S102" s="175" t="s">
        <v>1363</v>
      </c>
      <c r="T102" s="176" t="s">
        <v>1364</v>
      </c>
      <c r="U102" s="160">
        <v>0.65200000000000002</v>
      </c>
      <c r="V102" s="160">
        <f>ROUND(E102*U102,2)</f>
        <v>4.72</v>
      </c>
      <c r="W102" s="160"/>
      <c r="X102" s="160" t="s">
        <v>1365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188" t="s">
        <v>1481</v>
      </c>
      <c r="D103" s="161"/>
      <c r="E103" s="162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1368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188" t="s">
        <v>1472</v>
      </c>
      <c r="D104" s="161"/>
      <c r="E104" s="162">
        <v>7.24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1368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>
      <c r="A105" s="170">
        <v>27</v>
      </c>
      <c r="B105" s="171" t="s">
        <v>1482</v>
      </c>
      <c r="C105" s="187" t="s">
        <v>1483</v>
      </c>
      <c r="D105" s="172" t="s">
        <v>1411</v>
      </c>
      <c r="E105" s="173">
        <v>665.88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5" t="s">
        <v>1399</v>
      </c>
      <c r="S105" s="175" t="s">
        <v>1363</v>
      </c>
      <c r="T105" s="176" t="s">
        <v>1364</v>
      </c>
      <c r="U105" s="160">
        <v>8.9999999999999993E-3</v>
      </c>
      <c r="V105" s="160">
        <f>ROUND(E105*U105,2)</f>
        <v>5.99</v>
      </c>
      <c r="W105" s="160"/>
      <c r="X105" s="160" t="s">
        <v>1365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1366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188" t="s">
        <v>1484</v>
      </c>
      <c r="D106" s="161"/>
      <c r="E106" s="162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1368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188" t="s">
        <v>1485</v>
      </c>
      <c r="D107" s="161"/>
      <c r="E107" s="162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1368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188" t="s">
        <v>1486</v>
      </c>
      <c r="D108" s="161"/>
      <c r="E108" s="162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1368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188" t="s">
        <v>1487</v>
      </c>
      <c r="D109" s="161"/>
      <c r="E109" s="162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1368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188" t="s">
        <v>1488</v>
      </c>
      <c r="D110" s="161"/>
      <c r="E110" s="162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1368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188" t="s">
        <v>1475</v>
      </c>
      <c r="D111" s="161"/>
      <c r="E111" s="162">
        <v>665.88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1368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>
      <c r="A112" s="170">
        <v>28</v>
      </c>
      <c r="B112" s="171" t="s">
        <v>1489</v>
      </c>
      <c r="C112" s="187" t="s">
        <v>1490</v>
      </c>
      <c r="D112" s="172" t="s">
        <v>1411</v>
      </c>
      <c r="E112" s="173">
        <v>476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5">
        <v>0</v>
      </c>
      <c r="O112" s="175">
        <f>ROUND(E112*N112,2)</f>
        <v>0</v>
      </c>
      <c r="P112" s="175">
        <v>0</v>
      </c>
      <c r="Q112" s="175">
        <f>ROUND(E112*P112,2)</f>
        <v>0</v>
      </c>
      <c r="R112" s="175" t="s">
        <v>1399</v>
      </c>
      <c r="S112" s="175" t="s">
        <v>1363</v>
      </c>
      <c r="T112" s="176" t="s">
        <v>1364</v>
      </c>
      <c r="U112" s="160">
        <v>0.20200000000000001</v>
      </c>
      <c r="V112" s="160">
        <f>ROUND(E112*U112,2)</f>
        <v>96.15</v>
      </c>
      <c r="W112" s="160"/>
      <c r="X112" s="160" t="s">
        <v>1365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1366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48" t="s">
        <v>1491</v>
      </c>
      <c r="D113" s="249"/>
      <c r="E113" s="249"/>
      <c r="F113" s="249"/>
      <c r="G113" s="249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1392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50" t="s">
        <v>1492</v>
      </c>
      <c r="D114" s="251"/>
      <c r="E114" s="251"/>
      <c r="F114" s="251"/>
      <c r="G114" s="251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1493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188" t="s">
        <v>1494</v>
      </c>
      <c r="D115" s="161"/>
      <c r="E115" s="162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1368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188" t="s">
        <v>1495</v>
      </c>
      <c r="D116" s="161"/>
      <c r="E116" s="162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1368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188" t="s">
        <v>1496</v>
      </c>
      <c r="D117" s="161"/>
      <c r="E117" s="162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1368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188" t="s">
        <v>1497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1368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1498</v>
      </c>
      <c r="D119" s="161"/>
      <c r="E119" s="162">
        <v>476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1368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70">
        <v>29</v>
      </c>
      <c r="B120" s="171" t="s">
        <v>1499</v>
      </c>
      <c r="C120" s="187" t="s">
        <v>1500</v>
      </c>
      <c r="D120" s="172" t="s">
        <v>1411</v>
      </c>
      <c r="E120" s="173">
        <v>168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5">
        <v>0</v>
      </c>
      <c r="O120" s="175">
        <f>ROUND(E120*N120,2)</f>
        <v>0</v>
      </c>
      <c r="P120" s="175">
        <v>0</v>
      </c>
      <c r="Q120" s="175">
        <f>ROUND(E120*P120,2)</f>
        <v>0</v>
      </c>
      <c r="R120" s="175" t="s">
        <v>1399</v>
      </c>
      <c r="S120" s="175" t="s">
        <v>1363</v>
      </c>
      <c r="T120" s="176" t="s">
        <v>1364</v>
      </c>
      <c r="U120" s="160">
        <v>1.587</v>
      </c>
      <c r="V120" s="160">
        <f>ROUND(E120*U120,2)</f>
        <v>266.62</v>
      </c>
      <c r="W120" s="160"/>
      <c r="X120" s="160" t="s">
        <v>1365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1366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>
      <c r="A121" s="158"/>
      <c r="B121" s="159"/>
      <c r="C121" s="248" t="s">
        <v>1501</v>
      </c>
      <c r="D121" s="249"/>
      <c r="E121" s="249"/>
      <c r="F121" s="249"/>
      <c r="G121" s="249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1392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77" t="str">
        <f>C121</f>
        <v>sypaninou z vhodných hornin tř. 1 - 4 nebo materiálem připraveným podél výkopu ve vzdálenosti do 3 m od jeho kraje, pro jakoukoliv hloubku výkopu a jakoukoliv míru zhutnění,</v>
      </c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188" t="s">
        <v>1502</v>
      </c>
      <c r="D122" s="161"/>
      <c r="E122" s="162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1368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188" t="s">
        <v>1503</v>
      </c>
      <c r="D123" s="161"/>
      <c r="E123" s="162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1368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188" t="s">
        <v>1504</v>
      </c>
      <c r="D124" s="161"/>
      <c r="E124" s="162">
        <v>168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1368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70">
        <v>30</v>
      </c>
      <c r="B125" s="171" t="s">
        <v>1505</v>
      </c>
      <c r="C125" s="187" t="s">
        <v>1506</v>
      </c>
      <c r="D125" s="172" t="s">
        <v>1361</v>
      </c>
      <c r="E125" s="173">
        <v>5.6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5" t="s">
        <v>1507</v>
      </c>
      <c r="S125" s="175" t="s">
        <v>1363</v>
      </c>
      <c r="T125" s="176" t="s">
        <v>1364</v>
      </c>
      <c r="U125" s="160">
        <v>0.06</v>
      </c>
      <c r="V125" s="160">
        <f>ROUND(E125*U125,2)</f>
        <v>0.34</v>
      </c>
      <c r="W125" s="160"/>
      <c r="X125" s="160" t="s">
        <v>1365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1366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48" t="s">
        <v>1508</v>
      </c>
      <c r="D126" s="249"/>
      <c r="E126" s="249"/>
      <c r="F126" s="249"/>
      <c r="G126" s="249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1392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188" t="s">
        <v>1509</v>
      </c>
      <c r="D127" s="161"/>
      <c r="E127" s="162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1368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188" t="s">
        <v>1510</v>
      </c>
      <c r="D128" s="161"/>
      <c r="E128" s="162">
        <v>5.6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1368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2.5" outlineLevel="1">
      <c r="A129" s="170">
        <v>31</v>
      </c>
      <c r="B129" s="171" t="s">
        <v>1511</v>
      </c>
      <c r="C129" s="187" t="s">
        <v>1512</v>
      </c>
      <c r="D129" s="172" t="s">
        <v>1361</v>
      </c>
      <c r="E129" s="173">
        <v>5.6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5" t="s">
        <v>1399</v>
      </c>
      <c r="S129" s="175" t="s">
        <v>1363</v>
      </c>
      <c r="T129" s="176" t="s">
        <v>1364</v>
      </c>
      <c r="U129" s="160">
        <v>0.254</v>
      </c>
      <c r="V129" s="160">
        <f>ROUND(E129*U129,2)</f>
        <v>1.42</v>
      </c>
      <c r="W129" s="160"/>
      <c r="X129" s="160" t="s">
        <v>1365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1366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ht="22.5" outlineLevel="1">
      <c r="A130" s="158"/>
      <c r="B130" s="159"/>
      <c r="C130" s="248" t="s">
        <v>1513</v>
      </c>
      <c r="D130" s="249"/>
      <c r="E130" s="249"/>
      <c r="F130" s="249"/>
      <c r="G130" s="249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1392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77" t="str">
        <f>C130</f>
        <v>s případným nutným přemístěním hromad nebo dočasných skládek na místo potřeby ze vzdálenosti do 30 m, v rovině nebo ve svahu do 1 : 5,</v>
      </c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188" t="s">
        <v>1514</v>
      </c>
      <c r="D131" s="161"/>
      <c r="E131" s="162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1368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188" t="s">
        <v>1510</v>
      </c>
      <c r="D132" s="161"/>
      <c r="E132" s="162">
        <v>5.6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1368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70">
        <v>32</v>
      </c>
      <c r="B133" s="171" t="s">
        <v>1515</v>
      </c>
      <c r="C133" s="187" t="s">
        <v>1516</v>
      </c>
      <c r="D133" s="172" t="s">
        <v>1411</v>
      </c>
      <c r="E133" s="173">
        <v>665.88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5">
        <v>0</v>
      </c>
      <c r="O133" s="175">
        <f>ROUND(E133*N133,2)</f>
        <v>0</v>
      </c>
      <c r="P133" s="175">
        <v>0</v>
      </c>
      <c r="Q133" s="175">
        <f>ROUND(E133*P133,2)</f>
        <v>0</v>
      </c>
      <c r="R133" s="175" t="s">
        <v>1399</v>
      </c>
      <c r="S133" s="175" t="s">
        <v>1363</v>
      </c>
      <c r="T133" s="176" t="s">
        <v>1364</v>
      </c>
      <c r="U133" s="160">
        <v>0</v>
      </c>
      <c r="V133" s="160">
        <f>ROUND(E133*U133,2)</f>
        <v>0</v>
      </c>
      <c r="W133" s="160"/>
      <c r="X133" s="160" t="s">
        <v>1365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1366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188" t="s">
        <v>1474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1368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1475</v>
      </c>
      <c r="D135" s="161"/>
      <c r="E135" s="162">
        <v>665.88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70">
        <v>33</v>
      </c>
      <c r="B136" s="171" t="s">
        <v>1517</v>
      </c>
      <c r="C136" s="187" t="s">
        <v>1518</v>
      </c>
      <c r="D136" s="172" t="s">
        <v>1519</v>
      </c>
      <c r="E136" s="173">
        <v>0.14000000000000001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5">
        <v>1E-3</v>
      </c>
      <c r="O136" s="175">
        <f>ROUND(E136*N136,2)</f>
        <v>0</v>
      </c>
      <c r="P136" s="175">
        <v>0</v>
      </c>
      <c r="Q136" s="175">
        <f>ROUND(E136*P136,2)</f>
        <v>0</v>
      </c>
      <c r="R136" s="175" t="s">
        <v>1520</v>
      </c>
      <c r="S136" s="175" t="s">
        <v>1363</v>
      </c>
      <c r="T136" s="176" t="s">
        <v>1364</v>
      </c>
      <c r="U136" s="160">
        <v>0</v>
      </c>
      <c r="V136" s="160">
        <f>ROUND(E136*U136,2)</f>
        <v>0</v>
      </c>
      <c r="W136" s="160"/>
      <c r="X136" s="160" t="s">
        <v>1521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1522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188" t="s">
        <v>1523</v>
      </c>
      <c r="D137" s="161"/>
      <c r="E137" s="162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1368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1524</v>
      </c>
      <c r="D138" s="161"/>
      <c r="E138" s="162">
        <v>0.14000000000000001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70">
        <v>34</v>
      </c>
      <c r="B139" s="171" t="s">
        <v>1525</v>
      </c>
      <c r="C139" s="187" t="s">
        <v>1526</v>
      </c>
      <c r="D139" s="172" t="s">
        <v>1527</v>
      </c>
      <c r="E139" s="173">
        <v>280.56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5">
        <v>1</v>
      </c>
      <c r="O139" s="175">
        <f>ROUND(E139*N139,2)</f>
        <v>280.56</v>
      </c>
      <c r="P139" s="175">
        <v>0</v>
      </c>
      <c r="Q139" s="175">
        <f>ROUND(E139*P139,2)</f>
        <v>0</v>
      </c>
      <c r="R139" s="175" t="s">
        <v>1520</v>
      </c>
      <c r="S139" s="175" t="s">
        <v>1363</v>
      </c>
      <c r="T139" s="176" t="s">
        <v>1364</v>
      </c>
      <c r="U139" s="160">
        <v>0</v>
      </c>
      <c r="V139" s="160">
        <f>ROUND(E139*U139,2)</f>
        <v>0</v>
      </c>
      <c r="W139" s="160"/>
      <c r="X139" s="160" t="s">
        <v>1521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1522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188" t="s">
        <v>1528</v>
      </c>
      <c r="D140" s="161"/>
      <c r="E140" s="162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1368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188" t="s">
        <v>1529</v>
      </c>
      <c r="D141" s="161"/>
      <c r="E141" s="162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1368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188" t="s">
        <v>1530</v>
      </c>
      <c r="D142" s="161"/>
      <c r="E142" s="162">
        <v>280.56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1368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70">
        <v>35</v>
      </c>
      <c r="B143" s="171" t="s">
        <v>1531</v>
      </c>
      <c r="C143" s="187" t="s">
        <v>1532</v>
      </c>
      <c r="D143" s="172" t="s">
        <v>1527</v>
      </c>
      <c r="E143" s="173">
        <v>784.69960000000003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5">
        <v>1</v>
      </c>
      <c r="O143" s="175">
        <f>ROUND(E143*N143,2)</f>
        <v>784.7</v>
      </c>
      <c r="P143" s="175">
        <v>0</v>
      </c>
      <c r="Q143" s="175">
        <f>ROUND(E143*P143,2)</f>
        <v>0</v>
      </c>
      <c r="R143" s="175" t="s">
        <v>1520</v>
      </c>
      <c r="S143" s="175" t="s">
        <v>1363</v>
      </c>
      <c r="T143" s="176" t="s">
        <v>1364</v>
      </c>
      <c r="U143" s="160">
        <v>0</v>
      </c>
      <c r="V143" s="160">
        <f>ROUND(E143*U143,2)</f>
        <v>0</v>
      </c>
      <c r="W143" s="160"/>
      <c r="X143" s="160" t="s">
        <v>1521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1522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188" t="s">
        <v>1486</v>
      </c>
      <c r="D144" s="161"/>
      <c r="E144" s="162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1368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188" t="s">
        <v>1533</v>
      </c>
      <c r="D145" s="161"/>
      <c r="E145" s="162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1368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188" t="s">
        <v>1534</v>
      </c>
      <c r="D146" s="161"/>
      <c r="E146" s="162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1368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188" t="s">
        <v>1535</v>
      </c>
      <c r="D147" s="161"/>
      <c r="E147" s="162">
        <v>784.69960000000003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1368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>
      <c r="A148" s="164" t="s">
        <v>1357</v>
      </c>
      <c r="B148" s="165" t="s">
        <v>1297</v>
      </c>
      <c r="C148" s="186" t="s">
        <v>1311</v>
      </c>
      <c r="D148" s="166"/>
      <c r="E148" s="167"/>
      <c r="F148" s="168"/>
      <c r="G148" s="168">
        <f>SUMIF(AG149:AG158,"&lt;&gt;NOR",G149:G158)</f>
        <v>0</v>
      </c>
      <c r="H148" s="168"/>
      <c r="I148" s="168">
        <f>SUM(I149:I158)</f>
        <v>0</v>
      </c>
      <c r="J148" s="168"/>
      <c r="K148" s="168">
        <f>SUM(K149:K158)</f>
        <v>0</v>
      </c>
      <c r="L148" s="168"/>
      <c r="M148" s="168">
        <f>SUM(M149:M158)</f>
        <v>0</v>
      </c>
      <c r="N148" s="168"/>
      <c r="O148" s="168">
        <f>SUM(O149:O158)</f>
        <v>59.97</v>
      </c>
      <c r="P148" s="168"/>
      <c r="Q148" s="168">
        <f>SUM(Q149:Q158)</f>
        <v>0</v>
      </c>
      <c r="R148" s="168"/>
      <c r="S148" s="168"/>
      <c r="T148" s="169"/>
      <c r="U148" s="163"/>
      <c r="V148" s="163">
        <f>SUM(V149:V158)</f>
        <v>76.3</v>
      </c>
      <c r="W148" s="163"/>
      <c r="X148" s="163"/>
      <c r="AG148" t="s">
        <v>1358</v>
      </c>
    </row>
    <row r="149" spans="1:60" outlineLevel="1">
      <c r="A149" s="170">
        <v>36</v>
      </c>
      <c r="B149" s="171" t="s">
        <v>1536</v>
      </c>
      <c r="C149" s="187" t="s">
        <v>1537</v>
      </c>
      <c r="D149" s="172" t="s">
        <v>1407</v>
      </c>
      <c r="E149" s="173">
        <v>256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5">
        <v>0.23382</v>
      </c>
      <c r="O149" s="175">
        <f>ROUND(E149*N149,2)</f>
        <v>59.86</v>
      </c>
      <c r="P149" s="175">
        <v>0</v>
      </c>
      <c r="Q149" s="175">
        <f>ROUND(E149*P149,2)</f>
        <v>0</v>
      </c>
      <c r="R149" s="175" t="s">
        <v>1538</v>
      </c>
      <c r="S149" s="175" t="s">
        <v>1539</v>
      </c>
      <c r="T149" s="176" t="s">
        <v>1364</v>
      </c>
      <c r="U149" s="160">
        <v>0.216</v>
      </c>
      <c r="V149" s="160">
        <f>ROUND(E149*U149,2)</f>
        <v>55.3</v>
      </c>
      <c r="W149" s="160"/>
      <c r="X149" s="160" t="s">
        <v>1365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1366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48" t="s">
        <v>1540</v>
      </c>
      <c r="D150" s="249"/>
      <c r="E150" s="249"/>
      <c r="F150" s="249"/>
      <c r="G150" s="249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1392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77" t="str">
        <f>C150</f>
        <v>se zřízením štěrkopískového lože pod trubky a s jejich obsypem v průměrném celkovém množství do 0,15 m3/m v otevřeném příkopu,</v>
      </c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70">
        <v>37</v>
      </c>
      <c r="B151" s="171" t="s">
        <v>1541</v>
      </c>
      <c r="C151" s="187" t="s">
        <v>1542</v>
      </c>
      <c r="D151" s="172" t="s">
        <v>1361</v>
      </c>
      <c r="E151" s="173">
        <v>280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5">
        <v>1.8000000000000001E-4</v>
      </c>
      <c r="O151" s="175">
        <f>ROUND(E151*N151,2)</f>
        <v>0.05</v>
      </c>
      <c r="P151" s="175">
        <v>0</v>
      </c>
      <c r="Q151" s="175">
        <f>ROUND(E151*P151,2)</f>
        <v>0</v>
      </c>
      <c r="R151" s="175" t="s">
        <v>1543</v>
      </c>
      <c r="S151" s="175" t="s">
        <v>1363</v>
      </c>
      <c r="T151" s="176" t="s">
        <v>1364</v>
      </c>
      <c r="U151" s="160">
        <v>7.4999999999999997E-2</v>
      </c>
      <c r="V151" s="160">
        <f>ROUND(E151*U151,2)</f>
        <v>21</v>
      </c>
      <c r="W151" s="160"/>
      <c r="X151" s="160" t="s">
        <v>1365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1366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48" t="s">
        <v>1544</v>
      </c>
      <c r="D152" s="249"/>
      <c r="E152" s="249"/>
      <c r="F152" s="249"/>
      <c r="G152" s="249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1392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188" t="s">
        <v>1545</v>
      </c>
      <c r="D153" s="161"/>
      <c r="E153" s="162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1368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188" t="s">
        <v>1546</v>
      </c>
      <c r="D154" s="161"/>
      <c r="E154" s="162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1368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188" t="s">
        <v>1547</v>
      </c>
      <c r="D155" s="161"/>
      <c r="E155" s="162">
        <v>280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1368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ht="22.5" outlineLevel="1">
      <c r="A156" s="170">
        <v>38</v>
      </c>
      <c r="B156" s="171" t="s">
        <v>1548</v>
      </c>
      <c r="C156" s="187" t="s">
        <v>1549</v>
      </c>
      <c r="D156" s="172" t="s">
        <v>1361</v>
      </c>
      <c r="E156" s="173">
        <v>308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21</v>
      </c>
      <c r="M156" s="175">
        <f>G156*(1+L156/100)</f>
        <v>0</v>
      </c>
      <c r="N156" s="175">
        <v>2.0000000000000001E-4</v>
      </c>
      <c r="O156" s="175">
        <f>ROUND(E156*N156,2)</f>
        <v>0.06</v>
      </c>
      <c r="P156" s="175">
        <v>0</v>
      </c>
      <c r="Q156" s="175">
        <f>ROUND(E156*P156,2)</f>
        <v>0</v>
      </c>
      <c r="R156" s="175" t="s">
        <v>1520</v>
      </c>
      <c r="S156" s="175" t="s">
        <v>1363</v>
      </c>
      <c r="T156" s="176" t="s">
        <v>1364</v>
      </c>
      <c r="U156" s="160">
        <v>0</v>
      </c>
      <c r="V156" s="160">
        <f>ROUND(E156*U156,2)</f>
        <v>0</v>
      </c>
      <c r="W156" s="160"/>
      <c r="X156" s="160" t="s">
        <v>1521</v>
      </c>
      <c r="Y156" s="151"/>
      <c r="Z156" s="151"/>
      <c r="AA156" s="151"/>
      <c r="AB156" s="151"/>
      <c r="AC156" s="151"/>
      <c r="AD156" s="151"/>
      <c r="AE156" s="151"/>
      <c r="AF156" s="151"/>
      <c r="AG156" s="151" t="s">
        <v>1522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188" t="s">
        <v>1550</v>
      </c>
      <c r="D157" s="161"/>
      <c r="E157" s="162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1368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188" t="s">
        <v>1551</v>
      </c>
      <c r="D158" s="161"/>
      <c r="E158" s="162">
        <v>308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1368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>
      <c r="A159" s="164" t="s">
        <v>1357</v>
      </c>
      <c r="B159" s="165" t="s">
        <v>1301</v>
      </c>
      <c r="C159" s="186" t="s">
        <v>1312</v>
      </c>
      <c r="D159" s="166"/>
      <c r="E159" s="167"/>
      <c r="F159" s="168"/>
      <c r="G159" s="168">
        <f>SUMIF(AG160:AG164,"&lt;&gt;NOR",G160:G164)</f>
        <v>0</v>
      </c>
      <c r="H159" s="168"/>
      <c r="I159" s="168">
        <f>SUM(I160:I164)</f>
        <v>0</v>
      </c>
      <c r="J159" s="168"/>
      <c r="K159" s="168">
        <f>SUM(K160:K164)</f>
        <v>0</v>
      </c>
      <c r="L159" s="168"/>
      <c r="M159" s="168">
        <f>SUM(M160:M164)</f>
        <v>0</v>
      </c>
      <c r="N159" s="168"/>
      <c r="O159" s="168">
        <f>SUM(O160:O164)</f>
        <v>52.94</v>
      </c>
      <c r="P159" s="168"/>
      <c r="Q159" s="168">
        <f>SUM(Q160:Q164)</f>
        <v>0</v>
      </c>
      <c r="R159" s="168"/>
      <c r="S159" s="168"/>
      <c r="T159" s="169"/>
      <c r="U159" s="163"/>
      <c r="V159" s="163">
        <f>SUM(V160:V164)</f>
        <v>36.880000000000003</v>
      </c>
      <c r="W159" s="163"/>
      <c r="X159" s="163"/>
      <c r="AG159" t="s">
        <v>1358</v>
      </c>
    </row>
    <row r="160" spans="1:60" outlineLevel="1">
      <c r="A160" s="170">
        <v>39</v>
      </c>
      <c r="B160" s="171" t="s">
        <v>1552</v>
      </c>
      <c r="C160" s="187" t="s">
        <v>1553</v>
      </c>
      <c r="D160" s="172" t="s">
        <v>1411</v>
      </c>
      <c r="E160" s="173">
        <v>28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5">
        <v>1.8907700000000001</v>
      </c>
      <c r="O160" s="175">
        <f>ROUND(E160*N160,2)</f>
        <v>52.94</v>
      </c>
      <c r="P160" s="175">
        <v>0</v>
      </c>
      <c r="Q160" s="175">
        <f>ROUND(E160*P160,2)</f>
        <v>0</v>
      </c>
      <c r="R160" s="175" t="s">
        <v>1538</v>
      </c>
      <c r="S160" s="175" t="s">
        <v>1363</v>
      </c>
      <c r="T160" s="176" t="s">
        <v>1364</v>
      </c>
      <c r="U160" s="160">
        <v>1.3169999999999999</v>
      </c>
      <c r="V160" s="160">
        <f>ROUND(E160*U160,2)</f>
        <v>36.880000000000003</v>
      </c>
      <c r="W160" s="160"/>
      <c r="X160" s="160" t="s">
        <v>1365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1366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48" t="s">
        <v>1554</v>
      </c>
      <c r="D161" s="249"/>
      <c r="E161" s="249"/>
      <c r="F161" s="249"/>
      <c r="G161" s="249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1392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188" t="s">
        <v>1555</v>
      </c>
      <c r="D162" s="161"/>
      <c r="E162" s="162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1368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188" t="s">
        <v>1556</v>
      </c>
      <c r="D163" s="161"/>
      <c r="E163" s="162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1368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188" t="s">
        <v>1557</v>
      </c>
      <c r="D164" s="161"/>
      <c r="E164" s="162">
        <v>28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1368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>
      <c r="A165" s="164" t="s">
        <v>1357</v>
      </c>
      <c r="B165" s="165" t="s">
        <v>1303</v>
      </c>
      <c r="C165" s="186" t="s">
        <v>1313</v>
      </c>
      <c r="D165" s="166"/>
      <c r="E165" s="167"/>
      <c r="F165" s="168"/>
      <c r="G165" s="168">
        <f>SUMIF(AG166:AG209,"&lt;&gt;NOR",G166:G209)</f>
        <v>0</v>
      </c>
      <c r="H165" s="168"/>
      <c r="I165" s="168">
        <f>SUM(I166:I209)</f>
        <v>0</v>
      </c>
      <c r="J165" s="168"/>
      <c r="K165" s="168">
        <f>SUM(K166:K209)</f>
        <v>0</v>
      </c>
      <c r="L165" s="168"/>
      <c r="M165" s="168">
        <f>SUM(M166:M209)</f>
        <v>0</v>
      </c>
      <c r="N165" s="168"/>
      <c r="O165" s="168">
        <f>SUM(O166:O209)</f>
        <v>1356.06</v>
      </c>
      <c r="P165" s="168"/>
      <c r="Q165" s="168">
        <f>SUM(Q166:Q209)</f>
        <v>0</v>
      </c>
      <c r="R165" s="168"/>
      <c r="S165" s="168"/>
      <c r="T165" s="169"/>
      <c r="U165" s="163"/>
      <c r="V165" s="163">
        <f>SUM(V166:V209)</f>
        <v>226.79000000000002</v>
      </c>
      <c r="W165" s="163"/>
      <c r="X165" s="163"/>
      <c r="AG165" t="s">
        <v>1358</v>
      </c>
    </row>
    <row r="166" spans="1:60" ht="22.5" outlineLevel="1">
      <c r="A166" s="170">
        <v>40</v>
      </c>
      <c r="B166" s="171" t="s">
        <v>1558</v>
      </c>
      <c r="C166" s="187" t="s">
        <v>1559</v>
      </c>
      <c r="D166" s="172" t="s">
        <v>1361</v>
      </c>
      <c r="E166" s="173">
        <v>276.39999999999998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5">
        <v>0.378</v>
      </c>
      <c r="O166" s="175">
        <f>ROUND(E166*N166,2)</f>
        <v>104.48</v>
      </c>
      <c r="P166" s="175">
        <v>0</v>
      </c>
      <c r="Q166" s="175">
        <f>ROUND(E166*P166,2)</f>
        <v>0</v>
      </c>
      <c r="R166" s="175" t="s">
        <v>1362</v>
      </c>
      <c r="S166" s="175" t="s">
        <v>1363</v>
      </c>
      <c r="T166" s="176" t="s">
        <v>1364</v>
      </c>
      <c r="U166" s="160">
        <v>2.5999999999999999E-2</v>
      </c>
      <c r="V166" s="160">
        <f>ROUND(E166*U166,2)</f>
        <v>7.19</v>
      </c>
      <c r="W166" s="160"/>
      <c r="X166" s="160" t="s">
        <v>1365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1366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188" t="s">
        <v>1373</v>
      </c>
      <c r="D167" s="161"/>
      <c r="E167" s="162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1368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188" t="s">
        <v>1367</v>
      </c>
      <c r="D168" s="161"/>
      <c r="E168" s="162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1368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188" t="s">
        <v>1369</v>
      </c>
      <c r="D169" s="161"/>
      <c r="E169" s="162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1368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188" t="s">
        <v>1370</v>
      </c>
      <c r="D170" s="161"/>
      <c r="E170" s="162">
        <v>276.39999999999998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1368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ht="22.5" outlineLevel="1">
      <c r="A171" s="170">
        <v>41</v>
      </c>
      <c r="B171" s="171" t="s">
        <v>1560</v>
      </c>
      <c r="C171" s="187" t="s">
        <v>1561</v>
      </c>
      <c r="D171" s="172" t="s">
        <v>1361</v>
      </c>
      <c r="E171" s="173">
        <v>276.39999999999998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5">
        <v>0.441</v>
      </c>
      <c r="O171" s="175">
        <f>ROUND(E171*N171,2)</f>
        <v>121.89</v>
      </c>
      <c r="P171" s="175">
        <v>0</v>
      </c>
      <c r="Q171" s="175">
        <f>ROUND(E171*P171,2)</f>
        <v>0</v>
      </c>
      <c r="R171" s="175" t="s">
        <v>1362</v>
      </c>
      <c r="S171" s="175" t="s">
        <v>1363</v>
      </c>
      <c r="T171" s="176" t="s">
        <v>1364</v>
      </c>
      <c r="U171" s="160">
        <v>2.9000000000000001E-2</v>
      </c>
      <c r="V171" s="160">
        <f>ROUND(E171*U171,2)</f>
        <v>8.02</v>
      </c>
      <c r="W171" s="160"/>
      <c r="X171" s="160" t="s">
        <v>1365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1366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188" t="s">
        <v>1373</v>
      </c>
      <c r="D172" s="161"/>
      <c r="E172" s="162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1368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188" t="s">
        <v>1367</v>
      </c>
      <c r="D173" s="161"/>
      <c r="E173" s="162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1368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188" t="s">
        <v>1369</v>
      </c>
      <c r="D174" s="161"/>
      <c r="E174" s="162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1368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188" t="s">
        <v>1370</v>
      </c>
      <c r="D175" s="161"/>
      <c r="E175" s="162">
        <v>276.39999999999998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1368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22.5" outlineLevel="1">
      <c r="A176" s="170">
        <v>42</v>
      </c>
      <c r="B176" s="171" t="s">
        <v>1562</v>
      </c>
      <c r="C176" s="187" t="s">
        <v>1563</v>
      </c>
      <c r="D176" s="172" t="s">
        <v>1361</v>
      </c>
      <c r="E176" s="173">
        <v>276.39999999999998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5">
        <v>0.55125000000000002</v>
      </c>
      <c r="O176" s="175">
        <f>ROUND(E176*N176,2)</f>
        <v>152.37</v>
      </c>
      <c r="P176" s="175">
        <v>0</v>
      </c>
      <c r="Q176" s="175">
        <f>ROUND(E176*P176,2)</f>
        <v>0</v>
      </c>
      <c r="R176" s="175" t="s">
        <v>1362</v>
      </c>
      <c r="S176" s="175" t="s">
        <v>1363</v>
      </c>
      <c r="T176" s="176" t="s">
        <v>1364</v>
      </c>
      <c r="U176" s="160">
        <v>2.7E-2</v>
      </c>
      <c r="V176" s="160">
        <f>ROUND(E176*U176,2)</f>
        <v>7.46</v>
      </c>
      <c r="W176" s="160"/>
      <c r="X176" s="160" t="s">
        <v>1365</v>
      </c>
      <c r="Y176" s="151"/>
      <c r="Z176" s="151"/>
      <c r="AA176" s="151"/>
      <c r="AB176" s="151"/>
      <c r="AC176" s="151"/>
      <c r="AD176" s="151"/>
      <c r="AE176" s="151"/>
      <c r="AF176" s="151"/>
      <c r="AG176" s="151" t="s">
        <v>1366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188" t="s">
        <v>1367</v>
      </c>
      <c r="D177" s="161"/>
      <c r="E177" s="162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1368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188" t="s">
        <v>1369</v>
      </c>
      <c r="D178" s="161"/>
      <c r="E178" s="162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1368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188" t="s">
        <v>1370</v>
      </c>
      <c r="D179" s="161"/>
      <c r="E179" s="162">
        <v>276.39999999999998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1368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22.5" outlineLevel="1">
      <c r="A180" s="170">
        <v>43</v>
      </c>
      <c r="B180" s="171" t="s">
        <v>1564</v>
      </c>
      <c r="C180" s="187" t="s">
        <v>1565</v>
      </c>
      <c r="D180" s="172" t="s">
        <v>1361</v>
      </c>
      <c r="E180" s="173">
        <v>476.4</v>
      </c>
      <c r="F180" s="174"/>
      <c r="G180" s="175">
        <f>ROUND(E180*F180,2)</f>
        <v>0</v>
      </c>
      <c r="H180" s="174"/>
      <c r="I180" s="175">
        <f>ROUND(E180*H180,2)</f>
        <v>0</v>
      </c>
      <c r="J180" s="174"/>
      <c r="K180" s="175">
        <f>ROUND(E180*J180,2)</f>
        <v>0</v>
      </c>
      <c r="L180" s="175">
        <v>21</v>
      </c>
      <c r="M180" s="175">
        <f>G180*(1+L180/100)</f>
        <v>0</v>
      </c>
      <c r="N180" s="175">
        <v>0.21099999999999999</v>
      </c>
      <c r="O180" s="175">
        <f>ROUND(E180*N180,2)</f>
        <v>100.52</v>
      </c>
      <c r="P180" s="175">
        <v>0</v>
      </c>
      <c r="Q180" s="175">
        <f>ROUND(E180*P180,2)</f>
        <v>0</v>
      </c>
      <c r="R180" s="175" t="s">
        <v>1362</v>
      </c>
      <c r="S180" s="175" t="s">
        <v>1363</v>
      </c>
      <c r="T180" s="176" t="s">
        <v>1364</v>
      </c>
      <c r="U180" s="160">
        <v>7.1999999999999995E-2</v>
      </c>
      <c r="V180" s="160">
        <f>ROUND(E180*U180,2)</f>
        <v>34.299999999999997</v>
      </c>
      <c r="W180" s="160"/>
      <c r="X180" s="160" t="s">
        <v>1365</v>
      </c>
      <c r="Y180" s="151"/>
      <c r="Z180" s="151"/>
      <c r="AA180" s="151"/>
      <c r="AB180" s="151"/>
      <c r="AC180" s="151"/>
      <c r="AD180" s="151"/>
      <c r="AE180" s="151"/>
      <c r="AF180" s="151"/>
      <c r="AG180" s="151" t="s">
        <v>1366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48" t="s">
        <v>1566</v>
      </c>
      <c r="D181" s="249"/>
      <c r="E181" s="249"/>
      <c r="F181" s="249"/>
      <c r="G181" s="249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1392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188" t="s">
        <v>1381</v>
      </c>
      <c r="D182" s="161"/>
      <c r="E182" s="162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1368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188" t="s">
        <v>1382</v>
      </c>
      <c r="D183" s="161"/>
      <c r="E183" s="162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1368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188" t="s">
        <v>1383</v>
      </c>
      <c r="D184" s="161"/>
      <c r="E184" s="162">
        <v>476.4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1368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70">
        <v>44</v>
      </c>
      <c r="B185" s="171" t="s">
        <v>1567</v>
      </c>
      <c r="C185" s="187" t="s">
        <v>1568</v>
      </c>
      <c r="D185" s="172" t="s">
        <v>1361</v>
      </c>
      <c r="E185" s="173">
        <v>376.4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5">
        <v>0.38313999999999998</v>
      </c>
      <c r="O185" s="175">
        <f>ROUND(E185*N185,2)</f>
        <v>144.21</v>
      </c>
      <c r="P185" s="175">
        <v>0</v>
      </c>
      <c r="Q185" s="175">
        <f>ROUND(E185*P185,2)</f>
        <v>0</v>
      </c>
      <c r="R185" s="175" t="s">
        <v>1362</v>
      </c>
      <c r="S185" s="175" t="s">
        <v>1363</v>
      </c>
      <c r="T185" s="176" t="s">
        <v>1364</v>
      </c>
      <c r="U185" s="160">
        <v>2.5999999999999999E-2</v>
      </c>
      <c r="V185" s="160">
        <f>ROUND(E185*U185,2)</f>
        <v>9.7899999999999991</v>
      </c>
      <c r="W185" s="160"/>
      <c r="X185" s="160" t="s">
        <v>1365</v>
      </c>
      <c r="Y185" s="151"/>
      <c r="Z185" s="151"/>
      <c r="AA185" s="151"/>
      <c r="AB185" s="151"/>
      <c r="AC185" s="151"/>
      <c r="AD185" s="151"/>
      <c r="AE185" s="151"/>
      <c r="AF185" s="151"/>
      <c r="AG185" s="151" t="s">
        <v>1366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48" t="s">
        <v>1569</v>
      </c>
      <c r="D186" s="249"/>
      <c r="E186" s="249"/>
      <c r="F186" s="249"/>
      <c r="G186" s="249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1392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188" t="s">
        <v>1386</v>
      </c>
      <c r="D187" s="161"/>
      <c r="E187" s="162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1368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188" t="s">
        <v>1387</v>
      </c>
      <c r="D188" s="161"/>
      <c r="E188" s="162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1368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188" t="s">
        <v>1388</v>
      </c>
      <c r="D189" s="161"/>
      <c r="E189" s="162">
        <v>376.4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1368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>
      <c r="A190" s="170">
        <v>45</v>
      </c>
      <c r="B190" s="171" t="s">
        <v>1570</v>
      </c>
      <c r="C190" s="187" t="s">
        <v>1571</v>
      </c>
      <c r="D190" s="172" t="s">
        <v>1361</v>
      </c>
      <c r="E190" s="173">
        <v>576.4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5">
        <v>6.0999999999999997E-4</v>
      </c>
      <c r="O190" s="175">
        <f>ROUND(E190*N190,2)</f>
        <v>0.35</v>
      </c>
      <c r="P190" s="175">
        <v>0</v>
      </c>
      <c r="Q190" s="175">
        <f>ROUND(E190*P190,2)</f>
        <v>0</v>
      </c>
      <c r="R190" s="175" t="s">
        <v>1362</v>
      </c>
      <c r="S190" s="175" t="s">
        <v>1363</v>
      </c>
      <c r="T190" s="176" t="s">
        <v>1364</v>
      </c>
      <c r="U190" s="160">
        <v>2E-3</v>
      </c>
      <c r="V190" s="160">
        <f>ROUND(E190*U190,2)</f>
        <v>1.1499999999999999</v>
      </c>
      <c r="W190" s="160"/>
      <c r="X190" s="160" t="s">
        <v>1365</v>
      </c>
      <c r="Y190" s="151"/>
      <c r="Z190" s="151"/>
      <c r="AA190" s="151"/>
      <c r="AB190" s="151"/>
      <c r="AC190" s="151"/>
      <c r="AD190" s="151"/>
      <c r="AE190" s="151"/>
      <c r="AF190" s="151"/>
      <c r="AG190" s="151" t="s">
        <v>1366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188" t="s">
        <v>1376</v>
      </c>
      <c r="D191" s="161"/>
      <c r="E191" s="162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1368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188" t="s">
        <v>1377</v>
      </c>
      <c r="D192" s="161"/>
      <c r="E192" s="162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1368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188" t="s">
        <v>1378</v>
      </c>
      <c r="D193" s="161"/>
      <c r="E193" s="162">
        <v>576.4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1368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ht="22.5" outlineLevel="1">
      <c r="A194" s="170">
        <v>46</v>
      </c>
      <c r="B194" s="171" t="s">
        <v>1572</v>
      </c>
      <c r="C194" s="187" t="s">
        <v>1573</v>
      </c>
      <c r="D194" s="172" t="s">
        <v>1361</v>
      </c>
      <c r="E194" s="173">
        <v>750</v>
      </c>
      <c r="F194" s="174"/>
      <c r="G194" s="175">
        <f>ROUND(E194*F194,2)</f>
        <v>0</v>
      </c>
      <c r="H194" s="174"/>
      <c r="I194" s="175">
        <f>ROUND(E194*H194,2)</f>
        <v>0</v>
      </c>
      <c r="J194" s="174"/>
      <c r="K194" s="175">
        <f>ROUND(E194*J194,2)</f>
        <v>0</v>
      </c>
      <c r="L194" s="175">
        <v>21</v>
      </c>
      <c r="M194" s="175">
        <f>G194*(1+L194/100)</f>
        <v>0</v>
      </c>
      <c r="N194" s="175">
        <v>5.0000000000000001E-4</v>
      </c>
      <c r="O194" s="175">
        <f>ROUND(E194*N194,2)</f>
        <v>0.38</v>
      </c>
      <c r="P194" s="175">
        <v>0</v>
      </c>
      <c r="Q194" s="175">
        <f>ROUND(E194*P194,2)</f>
        <v>0</v>
      </c>
      <c r="R194" s="175" t="s">
        <v>1362</v>
      </c>
      <c r="S194" s="175" t="s">
        <v>1363</v>
      </c>
      <c r="T194" s="176" t="s">
        <v>1364</v>
      </c>
      <c r="U194" s="160">
        <v>2E-3</v>
      </c>
      <c r="V194" s="160">
        <f>ROUND(E194*U194,2)</f>
        <v>1.5</v>
      </c>
      <c r="W194" s="160"/>
      <c r="X194" s="160" t="s">
        <v>1365</v>
      </c>
      <c r="Y194" s="151"/>
      <c r="Z194" s="151"/>
      <c r="AA194" s="151"/>
      <c r="AB194" s="151"/>
      <c r="AC194" s="151"/>
      <c r="AD194" s="151"/>
      <c r="AE194" s="151"/>
      <c r="AF194" s="151"/>
      <c r="AG194" s="151" t="s">
        <v>1366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188" t="s">
        <v>1393</v>
      </c>
      <c r="D195" s="161"/>
      <c r="E195" s="162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1368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188" t="s">
        <v>1394</v>
      </c>
      <c r="D196" s="161"/>
      <c r="E196" s="162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1368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188" t="s">
        <v>1395</v>
      </c>
      <c r="D197" s="161"/>
      <c r="E197" s="162">
        <v>750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1368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2.5" outlineLevel="1">
      <c r="A198" s="170">
        <v>47</v>
      </c>
      <c r="B198" s="171" t="s">
        <v>1574</v>
      </c>
      <c r="C198" s="187" t="s">
        <v>1575</v>
      </c>
      <c r="D198" s="172" t="s">
        <v>1361</v>
      </c>
      <c r="E198" s="173">
        <v>750</v>
      </c>
      <c r="F198" s="174"/>
      <c r="G198" s="175">
        <f>ROUND(E198*F198,2)</f>
        <v>0</v>
      </c>
      <c r="H198" s="174"/>
      <c r="I198" s="175">
        <f>ROUND(E198*H198,2)</f>
        <v>0</v>
      </c>
      <c r="J198" s="174"/>
      <c r="K198" s="175">
        <f>ROUND(E198*J198,2)</f>
        <v>0</v>
      </c>
      <c r="L198" s="175">
        <v>21</v>
      </c>
      <c r="M198" s="175">
        <f>G198*(1+L198/100)</f>
        <v>0</v>
      </c>
      <c r="N198" s="175">
        <v>0.12966</v>
      </c>
      <c r="O198" s="175">
        <f>ROUND(E198*N198,2)</f>
        <v>97.25</v>
      </c>
      <c r="P198" s="175">
        <v>0</v>
      </c>
      <c r="Q198" s="175">
        <f>ROUND(E198*P198,2)</f>
        <v>0</v>
      </c>
      <c r="R198" s="175" t="s">
        <v>1362</v>
      </c>
      <c r="S198" s="175" t="s">
        <v>1363</v>
      </c>
      <c r="T198" s="176" t="s">
        <v>1364</v>
      </c>
      <c r="U198" s="160">
        <v>7.1999999999999995E-2</v>
      </c>
      <c r="V198" s="160">
        <f>ROUND(E198*U198,2)</f>
        <v>54</v>
      </c>
      <c r="W198" s="160"/>
      <c r="X198" s="160" t="s">
        <v>1365</v>
      </c>
      <c r="Y198" s="151"/>
      <c r="Z198" s="151"/>
      <c r="AA198" s="151"/>
      <c r="AB198" s="151"/>
      <c r="AC198" s="151"/>
      <c r="AD198" s="151"/>
      <c r="AE198" s="151"/>
      <c r="AF198" s="151"/>
      <c r="AG198" s="151" t="s">
        <v>1366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188" t="s">
        <v>1393</v>
      </c>
      <c r="D199" s="161"/>
      <c r="E199" s="162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1368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188" t="s">
        <v>1394</v>
      </c>
      <c r="D200" s="161"/>
      <c r="E200" s="162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1368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188" t="s">
        <v>1395</v>
      </c>
      <c r="D201" s="161"/>
      <c r="E201" s="162">
        <v>750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1368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>
      <c r="A202" s="170">
        <v>48</v>
      </c>
      <c r="B202" s="171" t="s">
        <v>1576</v>
      </c>
      <c r="C202" s="187" t="s">
        <v>1577</v>
      </c>
      <c r="D202" s="172" t="s">
        <v>1361</v>
      </c>
      <c r="E202" s="173">
        <v>576.4</v>
      </c>
      <c r="F202" s="174"/>
      <c r="G202" s="175">
        <f>ROUND(E202*F202,2)</f>
        <v>0</v>
      </c>
      <c r="H202" s="174"/>
      <c r="I202" s="175">
        <f>ROUND(E202*H202,2)</f>
        <v>0</v>
      </c>
      <c r="J202" s="174"/>
      <c r="K202" s="175">
        <f>ROUND(E202*J202,2)</f>
        <v>0</v>
      </c>
      <c r="L202" s="175">
        <v>21</v>
      </c>
      <c r="M202" s="175">
        <f>G202*(1+L202/100)</f>
        <v>0</v>
      </c>
      <c r="N202" s="175">
        <v>0.17946000000000001</v>
      </c>
      <c r="O202" s="175">
        <f>ROUND(E202*N202,2)</f>
        <v>103.44</v>
      </c>
      <c r="P202" s="175">
        <v>0</v>
      </c>
      <c r="Q202" s="175">
        <f>ROUND(E202*P202,2)</f>
        <v>0</v>
      </c>
      <c r="R202" s="175" t="s">
        <v>1362</v>
      </c>
      <c r="S202" s="175" t="s">
        <v>1363</v>
      </c>
      <c r="T202" s="176" t="s">
        <v>1364</v>
      </c>
      <c r="U202" s="160">
        <v>8.7999999999999995E-2</v>
      </c>
      <c r="V202" s="160">
        <f>ROUND(E202*U202,2)</f>
        <v>50.72</v>
      </c>
      <c r="W202" s="160"/>
      <c r="X202" s="160" t="s">
        <v>1365</v>
      </c>
      <c r="Y202" s="151"/>
      <c r="Z202" s="151"/>
      <c r="AA202" s="151"/>
      <c r="AB202" s="151"/>
      <c r="AC202" s="151"/>
      <c r="AD202" s="151"/>
      <c r="AE202" s="151"/>
      <c r="AF202" s="151"/>
      <c r="AG202" s="151" t="s">
        <v>1366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188" t="s">
        <v>1376</v>
      </c>
      <c r="D203" s="161"/>
      <c r="E203" s="162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1368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8"/>
      <c r="B204" s="159"/>
      <c r="C204" s="188" t="s">
        <v>1377</v>
      </c>
      <c r="D204" s="161"/>
      <c r="E204" s="162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1368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188" t="s">
        <v>1378</v>
      </c>
      <c r="D205" s="161"/>
      <c r="E205" s="162">
        <v>576.4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1368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22.5" outlineLevel="1">
      <c r="A206" s="178">
        <v>49</v>
      </c>
      <c r="B206" s="179" t="s">
        <v>1578</v>
      </c>
      <c r="C206" s="189" t="s">
        <v>1579</v>
      </c>
      <c r="D206" s="180" t="s">
        <v>1361</v>
      </c>
      <c r="E206" s="181">
        <v>376.4</v>
      </c>
      <c r="F206" s="182"/>
      <c r="G206" s="183">
        <f>ROUND(E206*F206,2)</f>
        <v>0</v>
      </c>
      <c r="H206" s="182"/>
      <c r="I206" s="183">
        <f>ROUND(E206*H206,2)</f>
        <v>0</v>
      </c>
      <c r="J206" s="182"/>
      <c r="K206" s="183">
        <f>ROUND(E206*J206,2)</f>
        <v>0</v>
      </c>
      <c r="L206" s="183">
        <v>21</v>
      </c>
      <c r="M206" s="183">
        <f>G206*(1+L206/100)</f>
        <v>0</v>
      </c>
      <c r="N206" s="183">
        <v>0.126</v>
      </c>
      <c r="O206" s="183">
        <f>ROUND(E206*N206,2)</f>
        <v>47.43</v>
      </c>
      <c r="P206" s="183">
        <v>0</v>
      </c>
      <c r="Q206" s="183">
        <f>ROUND(E206*P206,2)</f>
        <v>0</v>
      </c>
      <c r="R206" s="183" t="s">
        <v>1362</v>
      </c>
      <c r="S206" s="183" t="s">
        <v>1363</v>
      </c>
      <c r="T206" s="184" t="s">
        <v>1364</v>
      </c>
      <c r="U206" s="160">
        <v>2.1000000000000001E-2</v>
      </c>
      <c r="V206" s="160">
        <f>ROUND(E206*U206,2)</f>
        <v>7.9</v>
      </c>
      <c r="W206" s="160"/>
      <c r="X206" s="160" t="s">
        <v>1365</v>
      </c>
      <c r="Y206" s="151"/>
      <c r="Z206" s="151"/>
      <c r="AA206" s="151"/>
      <c r="AB206" s="151"/>
      <c r="AC206" s="151"/>
      <c r="AD206" s="151"/>
      <c r="AE206" s="151"/>
      <c r="AF206" s="151"/>
      <c r="AG206" s="151" t="s">
        <v>1419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ht="22.5" outlineLevel="1">
      <c r="A207" s="178">
        <v>50</v>
      </c>
      <c r="B207" s="179" t="s">
        <v>1580</v>
      </c>
      <c r="C207" s="189" t="s">
        <v>1581</v>
      </c>
      <c r="D207" s="180" t="s">
        <v>1361</v>
      </c>
      <c r="E207" s="181">
        <v>476.4</v>
      </c>
      <c r="F207" s="182"/>
      <c r="G207" s="183">
        <f>ROUND(E207*F207,2)</f>
        <v>0</v>
      </c>
      <c r="H207" s="182"/>
      <c r="I207" s="183">
        <f>ROUND(E207*H207,2)</f>
        <v>0</v>
      </c>
      <c r="J207" s="182"/>
      <c r="K207" s="183">
        <f>ROUND(E207*J207,2)</f>
        <v>0</v>
      </c>
      <c r="L207" s="183">
        <v>21</v>
      </c>
      <c r="M207" s="183">
        <f>G207*(1+L207/100)</f>
        <v>0</v>
      </c>
      <c r="N207" s="183">
        <v>0.1764</v>
      </c>
      <c r="O207" s="183">
        <f>ROUND(E207*N207,2)</f>
        <v>84.04</v>
      </c>
      <c r="P207" s="183">
        <v>0</v>
      </c>
      <c r="Q207" s="183">
        <f>ROUND(E207*P207,2)</f>
        <v>0</v>
      </c>
      <c r="R207" s="183" t="s">
        <v>1362</v>
      </c>
      <c r="S207" s="183" t="s">
        <v>1363</v>
      </c>
      <c r="T207" s="184" t="s">
        <v>1364</v>
      </c>
      <c r="U207" s="160">
        <v>2.4E-2</v>
      </c>
      <c r="V207" s="160">
        <f>ROUND(E207*U207,2)</f>
        <v>11.43</v>
      </c>
      <c r="W207" s="160"/>
      <c r="X207" s="160" t="s">
        <v>1365</v>
      </c>
      <c r="Y207" s="151"/>
      <c r="Z207" s="151"/>
      <c r="AA207" s="151"/>
      <c r="AB207" s="151"/>
      <c r="AC207" s="151"/>
      <c r="AD207" s="151"/>
      <c r="AE207" s="151"/>
      <c r="AF207" s="151"/>
      <c r="AG207" s="151" t="s">
        <v>1419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22.5" outlineLevel="1">
      <c r="A208" s="178">
        <v>51</v>
      </c>
      <c r="B208" s="179" t="s">
        <v>1582</v>
      </c>
      <c r="C208" s="189" t="s">
        <v>1583</v>
      </c>
      <c r="D208" s="180" t="s">
        <v>1361</v>
      </c>
      <c r="E208" s="181">
        <v>576.4</v>
      </c>
      <c r="F208" s="182"/>
      <c r="G208" s="183">
        <f>ROUND(E208*F208,2)</f>
        <v>0</v>
      </c>
      <c r="H208" s="182"/>
      <c r="I208" s="183">
        <f>ROUND(E208*H208,2)</f>
        <v>0</v>
      </c>
      <c r="J208" s="182"/>
      <c r="K208" s="183">
        <f>ROUND(E208*J208,2)</f>
        <v>0</v>
      </c>
      <c r="L208" s="183">
        <v>21</v>
      </c>
      <c r="M208" s="183">
        <f>G208*(1+L208/100)</f>
        <v>0</v>
      </c>
      <c r="N208" s="183">
        <v>0.2016</v>
      </c>
      <c r="O208" s="183">
        <f>ROUND(E208*N208,2)</f>
        <v>116.2</v>
      </c>
      <c r="P208" s="183">
        <v>0</v>
      </c>
      <c r="Q208" s="183">
        <f>ROUND(E208*P208,2)</f>
        <v>0</v>
      </c>
      <c r="R208" s="183" t="s">
        <v>1362</v>
      </c>
      <c r="S208" s="183" t="s">
        <v>1363</v>
      </c>
      <c r="T208" s="184" t="s">
        <v>1364</v>
      </c>
      <c r="U208" s="160">
        <v>2.4E-2</v>
      </c>
      <c r="V208" s="160">
        <f>ROUND(E208*U208,2)</f>
        <v>13.83</v>
      </c>
      <c r="W208" s="160"/>
      <c r="X208" s="160" t="s">
        <v>1365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1419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22.5" outlineLevel="1">
      <c r="A209" s="178">
        <v>52</v>
      </c>
      <c r="B209" s="179" t="s">
        <v>1584</v>
      </c>
      <c r="C209" s="189" t="s">
        <v>1585</v>
      </c>
      <c r="D209" s="180" t="s">
        <v>1361</v>
      </c>
      <c r="E209" s="181">
        <v>750</v>
      </c>
      <c r="F209" s="182"/>
      <c r="G209" s="183">
        <f>ROUND(E209*F209,2)</f>
        <v>0</v>
      </c>
      <c r="H209" s="182"/>
      <c r="I209" s="183">
        <f>ROUND(E209*H209,2)</f>
        <v>0</v>
      </c>
      <c r="J209" s="182"/>
      <c r="K209" s="183">
        <f>ROUND(E209*J209,2)</f>
        <v>0</v>
      </c>
      <c r="L209" s="183">
        <v>21</v>
      </c>
      <c r="M209" s="183">
        <f>G209*(1+L209/100)</f>
        <v>0</v>
      </c>
      <c r="N209" s="183">
        <v>0.378</v>
      </c>
      <c r="O209" s="183">
        <f>ROUND(E209*N209,2)</f>
        <v>283.5</v>
      </c>
      <c r="P209" s="183">
        <v>0</v>
      </c>
      <c r="Q209" s="183">
        <f>ROUND(E209*P209,2)</f>
        <v>0</v>
      </c>
      <c r="R209" s="183" t="s">
        <v>1362</v>
      </c>
      <c r="S209" s="183" t="s">
        <v>1363</v>
      </c>
      <c r="T209" s="184" t="s">
        <v>1364</v>
      </c>
      <c r="U209" s="160">
        <v>2.5999999999999999E-2</v>
      </c>
      <c r="V209" s="160">
        <f>ROUND(E209*U209,2)</f>
        <v>19.5</v>
      </c>
      <c r="W209" s="160"/>
      <c r="X209" s="160" t="s">
        <v>1365</v>
      </c>
      <c r="Y209" s="151"/>
      <c r="Z209" s="151"/>
      <c r="AA209" s="151"/>
      <c r="AB209" s="151"/>
      <c r="AC209" s="151"/>
      <c r="AD209" s="151"/>
      <c r="AE209" s="151"/>
      <c r="AF209" s="151"/>
      <c r="AG209" s="151" t="s">
        <v>1419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>
      <c r="A210" s="164" t="s">
        <v>1357</v>
      </c>
      <c r="B210" s="165" t="s">
        <v>1314</v>
      </c>
      <c r="C210" s="186" t="s">
        <v>1315</v>
      </c>
      <c r="D210" s="166"/>
      <c r="E210" s="167"/>
      <c r="F210" s="168"/>
      <c r="G210" s="168">
        <f>SUMIF(AG211:AG268,"&lt;&gt;NOR",G211:G268)</f>
        <v>0</v>
      </c>
      <c r="H210" s="168"/>
      <c r="I210" s="168">
        <f>SUM(I211:I268)</f>
        <v>0</v>
      </c>
      <c r="J210" s="168"/>
      <c r="K210" s="168">
        <f>SUM(K211:K268)</f>
        <v>0</v>
      </c>
      <c r="L210" s="168"/>
      <c r="M210" s="168">
        <f>SUM(M211:M268)</f>
        <v>0</v>
      </c>
      <c r="N210" s="168"/>
      <c r="O210" s="168">
        <f>SUM(O211:O268)</f>
        <v>20.9</v>
      </c>
      <c r="P210" s="168"/>
      <c r="Q210" s="168">
        <f>SUM(Q211:Q268)</f>
        <v>0</v>
      </c>
      <c r="R210" s="168"/>
      <c r="S210" s="168"/>
      <c r="T210" s="169"/>
      <c r="U210" s="163"/>
      <c r="V210" s="163">
        <f>SUM(V211:V268)</f>
        <v>132.17000000000002</v>
      </c>
      <c r="W210" s="163"/>
      <c r="X210" s="163"/>
      <c r="AG210" t="s">
        <v>1358</v>
      </c>
    </row>
    <row r="211" spans="1:60" outlineLevel="1">
      <c r="A211" s="170">
        <v>53</v>
      </c>
      <c r="B211" s="171" t="s">
        <v>1586</v>
      </c>
      <c r="C211" s="187" t="s">
        <v>1587</v>
      </c>
      <c r="D211" s="172" t="s">
        <v>1407</v>
      </c>
      <c r="E211" s="173">
        <v>256</v>
      </c>
      <c r="F211" s="174"/>
      <c r="G211" s="175">
        <f>ROUND(E211*F211,2)</f>
        <v>0</v>
      </c>
      <c r="H211" s="174"/>
      <c r="I211" s="175">
        <f>ROUND(E211*H211,2)</f>
        <v>0</v>
      </c>
      <c r="J211" s="174"/>
      <c r="K211" s="175">
        <f>ROUND(E211*J211,2)</f>
        <v>0</v>
      </c>
      <c r="L211" s="175">
        <v>21</v>
      </c>
      <c r="M211" s="175">
        <f>G211*(1+L211/100)</f>
        <v>0</v>
      </c>
      <c r="N211" s="175">
        <v>1.0000000000000001E-5</v>
      </c>
      <c r="O211" s="175">
        <f>ROUND(E211*N211,2)</f>
        <v>0</v>
      </c>
      <c r="P211" s="175">
        <v>0</v>
      </c>
      <c r="Q211" s="175">
        <f>ROUND(E211*P211,2)</f>
        <v>0</v>
      </c>
      <c r="R211" s="175" t="s">
        <v>1538</v>
      </c>
      <c r="S211" s="175" t="s">
        <v>1363</v>
      </c>
      <c r="T211" s="176" t="s">
        <v>1364</v>
      </c>
      <c r="U211" s="160">
        <v>9.7000000000000003E-2</v>
      </c>
      <c r="V211" s="160">
        <f>ROUND(E211*U211,2)</f>
        <v>24.83</v>
      </c>
      <c r="W211" s="160"/>
      <c r="X211" s="160" t="s">
        <v>1365</v>
      </c>
      <c r="Y211" s="151"/>
      <c r="Z211" s="151"/>
      <c r="AA211" s="151"/>
      <c r="AB211" s="151"/>
      <c r="AC211" s="151"/>
      <c r="AD211" s="151"/>
      <c r="AE211" s="151"/>
      <c r="AF211" s="151"/>
      <c r="AG211" s="151" t="s">
        <v>1366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8"/>
      <c r="B212" s="159"/>
      <c r="C212" s="248" t="s">
        <v>1588</v>
      </c>
      <c r="D212" s="249"/>
      <c r="E212" s="249"/>
      <c r="F212" s="249"/>
      <c r="G212" s="249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1392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188" t="s">
        <v>1589</v>
      </c>
      <c r="D213" s="161"/>
      <c r="E213" s="162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1368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188" t="s">
        <v>1590</v>
      </c>
      <c r="D214" s="161"/>
      <c r="E214" s="162">
        <v>256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1368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22.5" outlineLevel="1">
      <c r="A215" s="170">
        <v>54</v>
      </c>
      <c r="B215" s="171" t="s">
        <v>1591</v>
      </c>
      <c r="C215" s="187" t="s">
        <v>1592</v>
      </c>
      <c r="D215" s="172" t="s">
        <v>1593</v>
      </c>
      <c r="E215" s="173">
        <v>6</v>
      </c>
      <c r="F215" s="174"/>
      <c r="G215" s="175">
        <f>ROUND(E215*F215,2)</f>
        <v>0</v>
      </c>
      <c r="H215" s="174"/>
      <c r="I215" s="175">
        <f>ROUND(E215*H215,2)</f>
        <v>0</v>
      </c>
      <c r="J215" s="174"/>
      <c r="K215" s="175">
        <f>ROUND(E215*J215,2)</f>
        <v>0</v>
      </c>
      <c r="L215" s="175">
        <v>21</v>
      </c>
      <c r="M215" s="175">
        <f>G215*(1+L215/100)</f>
        <v>0</v>
      </c>
      <c r="N215" s="175">
        <v>5.0000000000000002E-5</v>
      </c>
      <c r="O215" s="175">
        <f>ROUND(E215*N215,2)</f>
        <v>0</v>
      </c>
      <c r="P215" s="175">
        <v>0</v>
      </c>
      <c r="Q215" s="175">
        <f>ROUND(E215*P215,2)</f>
        <v>0</v>
      </c>
      <c r="R215" s="175" t="s">
        <v>1538</v>
      </c>
      <c r="S215" s="175" t="s">
        <v>1363</v>
      </c>
      <c r="T215" s="176" t="s">
        <v>1364</v>
      </c>
      <c r="U215" s="160">
        <v>0.42</v>
      </c>
      <c r="V215" s="160">
        <f>ROUND(E215*U215,2)</f>
        <v>2.52</v>
      </c>
      <c r="W215" s="160"/>
      <c r="X215" s="160" t="s">
        <v>1365</v>
      </c>
      <c r="Y215" s="151"/>
      <c r="Z215" s="151"/>
      <c r="AA215" s="151"/>
      <c r="AB215" s="151"/>
      <c r="AC215" s="151"/>
      <c r="AD215" s="151"/>
      <c r="AE215" s="151"/>
      <c r="AF215" s="151"/>
      <c r="AG215" s="151" t="s">
        <v>1366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48" t="s">
        <v>1554</v>
      </c>
      <c r="D216" s="249"/>
      <c r="E216" s="249"/>
      <c r="F216" s="249"/>
      <c r="G216" s="249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51"/>
      <c r="Z216" s="151"/>
      <c r="AA216" s="151"/>
      <c r="AB216" s="151"/>
      <c r="AC216" s="151"/>
      <c r="AD216" s="151"/>
      <c r="AE216" s="151"/>
      <c r="AF216" s="151"/>
      <c r="AG216" s="151" t="s">
        <v>1392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22.5" outlineLevel="1">
      <c r="A217" s="170">
        <v>55</v>
      </c>
      <c r="B217" s="171" t="s">
        <v>1594</v>
      </c>
      <c r="C217" s="187" t="s">
        <v>1595</v>
      </c>
      <c r="D217" s="172" t="s">
        <v>1593</v>
      </c>
      <c r="E217" s="173">
        <v>6</v>
      </c>
      <c r="F217" s="174"/>
      <c r="G217" s="175">
        <f>ROUND(E217*F217,2)</f>
        <v>0</v>
      </c>
      <c r="H217" s="174"/>
      <c r="I217" s="175">
        <f>ROUND(E217*H217,2)</f>
        <v>0</v>
      </c>
      <c r="J217" s="174"/>
      <c r="K217" s="175">
        <f>ROUND(E217*J217,2)</f>
        <v>0</v>
      </c>
      <c r="L217" s="175">
        <v>21</v>
      </c>
      <c r="M217" s="175">
        <f>G217*(1+L217/100)</f>
        <v>0</v>
      </c>
      <c r="N217" s="175">
        <v>1.0000000000000001E-5</v>
      </c>
      <c r="O217" s="175">
        <f>ROUND(E217*N217,2)</f>
        <v>0</v>
      </c>
      <c r="P217" s="175">
        <v>0</v>
      </c>
      <c r="Q217" s="175">
        <f>ROUND(E217*P217,2)</f>
        <v>0</v>
      </c>
      <c r="R217" s="175" t="s">
        <v>1538</v>
      </c>
      <c r="S217" s="175" t="s">
        <v>1363</v>
      </c>
      <c r="T217" s="176" t="s">
        <v>1364</v>
      </c>
      <c r="U217" s="160">
        <v>0.17599999999999999</v>
      </c>
      <c r="V217" s="160">
        <f>ROUND(E217*U217,2)</f>
        <v>1.06</v>
      </c>
      <c r="W217" s="160"/>
      <c r="X217" s="160" t="s">
        <v>1365</v>
      </c>
      <c r="Y217" s="151"/>
      <c r="Z217" s="151"/>
      <c r="AA217" s="151"/>
      <c r="AB217" s="151"/>
      <c r="AC217" s="151"/>
      <c r="AD217" s="151"/>
      <c r="AE217" s="151"/>
      <c r="AF217" s="151"/>
      <c r="AG217" s="151" t="s">
        <v>1366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48" t="s">
        <v>1554</v>
      </c>
      <c r="D218" s="249"/>
      <c r="E218" s="249"/>
      <c r="F218" s="249"/>
      <c r="G218" s="249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1"/>
      <c r="Z218" s="151"/>
      <c r="AA218" s="151"/>
      <c r="AB218" s="151"/>
      <c r="AC218" s="151"/>
      <c r="AD218" s="151"/>
      <c r="AE218" s="151"/>
      <c r="AF218" s="151"/>
      <c r="AG218" s="151" t="s">
        <v>1392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ht="22.5" outlineLevel="1">
      <c r="A219" s="170">
        <v>56</v>
      </c>
      <c r="B219" s="171" t="s">
        <v>1596</v>
      </c>
      <c r="C219" s="187" t="s">
        <v>1597</v>
      </c>
      <c r="D219" s="172" t="s">
        <v>1593</v>
      </c>
      <c r="E219" s="173">
        <v>6</v>
      </c>
      <c r="F219" s="174"/>
      <c r="G219" s="175">
        <f>ROUND(E219*F219,2)</f>
        <v>0</v>
      </c>
      <c r="H219" s="174"/>
      <c r="I219" s="175">
        <f>ROUND(E219*H219,2)</f>
        <v>0</v>
      </c>
      <c r="J219" s="174"/>
      <c r="K219" s="175">
        <f>ROUND(E219*J219,2)</f>
        <v>0</v>
      </c>
      <c r="L219" s="175">
        <v>21</v>
      </c>
      <c r="M219" s="175">
        <f>G219*(1+L219/100)</f>
        <v>0</v>
      </c>
      <c r="N219" s="175">
        <v>1.0000000000000001E-5</v>
      </c>
      <c r="O219" s="175">
        <f>ROUND(E219*N219,2)</f>
        <v>0</v>
      </c>
      <c r="P219" s="175">
        <v>0</v>
      </c>
      <c r="Q219" s="175">
        <f>ROUND(E219*P219,2)</f>
        <v>0</v>
      </c>
      <c r="R219" s="175" t="s">
        <v>1538</v>
      </c>
      <c r="S219" s="175" t="s">
        <v>1363</v>
      </c>
      <c r="T219" s="176" t="s">
        <v>1364</v>
      </c>
      <c r="U219" s="160">
        <v>0.15840000000000001</v>
      </c>
      <c r="V219" s="160">
        <f>ROUND(E219*U219,2)</f>
        <v>0.95</v>
      </c>
      <c r="W219" s="160"/>
      <c r="X219" s="160" t="s">
        <v>1365</v>
      </c>
      <c r="Y219" s="151"/>
      <c r="Z219" s="151"/>
      <c r="AA219" s="151"/>
      <c r="AB219" s="151"/>
      <c r="AC219" s="151"/>
      <c r="AD219" s="151"/>
      <c r="AE219" s="151"/>
      <c r="AF219" s="151"/>
      <c r="AG219" s="151" t="s">
        <v>1366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248" t="s">
        <v>1554</v>
      </c>
      <c r="D220" s="249"/>
      <c r="E220" s="249"/>
      <c r="F220" s="249"/>
      <c r="G220" s="249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1392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33.75" outlineLevel="1">
      <c r="A221" s="170">
        <v>57</v>
      </c>
      <c r="B221" s="171" t="s">
        <v>1598</v>
      </c>
      <c r="C221" s="187" t="s">
        <v>1599</v>
      </c>
      <c r="D221" s="172" t="s">
        <v>1600</v>
      </c>
      <c r="E221" s="173">
        <v>6</v>
      </c>
      <c r="F221" s="174"/>
      <c r="G221" s="175">
        <f>ROUND(E221*F221,2)</f>
        <v>0</v>
      </c>
      <c r="H221" s="174"/>
      <c r="I221" s="175">
        <f>ROUND(E221*H221,2)</f>
        <v>0</v>
      </c>
      <c r="J221" s="174"/>
      <c r="K221" s="175">
        <f>ROUND(E221*J221,2)</f>
        <v>0</v>
      </c>
      <c r="L221" s="175">
        <v>21</v>
      </c>
      <c r="M221" s="175">
        <f>G221*(1+L221/100)</f>
        <v>0</v>
      </c>
      <c r="N221" s="175">
        <v>1.2999999999999999E-4</v>
      </c>
      <c r="O221" s="175">
        <f>ROUND(E221*N221,2)</f>
        <v>0</v>
      </c>
      <c r="P221" s="175">
        <v>0</v>
      </c>
      <c r="Q221" s="175">
        <f>ROUND(E221*P221,2)</f>
        <v>0</v>
      </c>
      <c r="R221" s="175" t="s">
        <v>1538</v>
      </c>
      <c r="S221" s="175" t="s">
        <v>1363</v>
      </c>
      <c r="T221" s="176" t="s">
        <v>1364</v>
      </c>
      <c r="U221" s="160">
        <v>7.5</v>
      </c>
      <c r="V221" s="160">
        <f>ROUND(E221*U221,2)</f>
        <v>45</v>
      </c>
      <c r="W221" s="160"/>
      <c r="X221" s="160" t="s">
        <v>1365</v>
      </c>
      <c r="Y221" s="151"/>
      <c r="Z221" s="151"/>
      <c r="AA221" s="151"/>
      <c r="AB221" s="151"/>
      <c r="AC221" s="151"/>
      <c r="AD221" s="151"/>
      <c r="AE221" s="151"/>
      <c r="AF221" s="151"/>
      <c r="AG221" s="151" t="s">
        <v>1366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48" t="s">
        <v>1601</v>
      </c>
      <c r="D222" s="249"/>
      <c r="E222" s="249"/>
      <c r="F222" s="249"/>
      <c r="G222" s="249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1392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188" t="s">
        <v>1602</v>
      </c>
      <c r="D223" s="161"/>
      <c r="E223" s="162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1368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188" t="s">
        <v>1603</v>
      </c>
      <c r="D224" s="161"/>
      <c r="E224" s="162">
        <v>6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1"/>
      <c r="Z224" s="151"/>
      <c r="AA224" s="151"/>
      <c r="AB224" s="151"/>
      <c r="AC224" s="151"/>
      <c r="AD224" s="151"/>
      <c r="AE224" s="151"/>
      <c r="AF224" s="151"/>
      <c r="AG224" s="151" t="s">
        <v>1368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78">
        <v>58</v>
      </c>
      <c r="B225" s="179" t="s">
        <v>1604</v>
      </c>
      <c r="C225" s="189" t="s">
        <v>1605</v>
      </c>
      <c r="D225" s="180" t="s">
        <v>1407</v>
      </c>
      <c r="E225" s="181">
        <v>256</v>
      </c>
      <c r="F225" s="182"/>
      <c r="G225" s="183">
        <f>ROUND(E225*F225,2)</f>
        <v>0</v>
      </c>
      <c r="H225" s="182"/>
      <c r="I225" s="183">
        <f>ROUND(E225*H225,2)</f>
        <v>0</v>
      </c>
      <c r="J225" s="182"/>
      <c r="K225" s="183">
        <f>ROUND(E225*J225,2)</f>
        <v>0</v>
      </c>
      <c r="L225" s="183">
        <v>21</v>
      </c>
      <c r="M225" s="183">
        <f>G225*(1+L225/100)</f>
        <v>0</v>
      </c>
      <c r="N225" s="183">
        <v>0</v>
      </c>
      <c r="O225" s="183">
        <f>ROUND(E225*N225,2)</f>
        <v>0</v>
      </c>
      <c r="P225" s="183">
        <v>0</v>
      </c>
      <c r="Q225" s="183">
        <f>ROUND(E225*P225,2)</f>
        <v>0</v>
      </c>
      <c r="R225" s="183" t="s">
        <v>1538</v>
      </c>
      <c r="S225" s="183" t="s">
        <v>1363</v>
      </c>
      <c r="T225" s="184" t="s">
        <v>1364</v>
      </c>
      <c r="U225" s="160">
        <v>3.9E-2</v>
      </c>
      <c r="V225" s="160">
        <f>ROUND(E225*U225,2)</f>
        <v>9.98</v>
      </c>
      <c r="W225" s="160"/>
      <c r="X225" s="160" t="s">
        <v>1365</v>
      </c>
      <c r="Y225" s="151"/>
      <c r="Z225" s="151"/>
      <c r="AA225" s="151"/>
      <c r="AB225" s="151"/>
      <c r="AC225" s="151"/>
      <c r="AD225" s="151"/>
      <c r="AE225" s="151"/>
      <c r="AF225" s="151"/>
      <c r="AG225" s="151" t="s">
        <v>1366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70">
        <v>59</v>
      </c>
      <c r="B226" s="171" t="s">
        <v>1606</v>
      </c>
      <c r="C226" s="187" t="s">
        <v>1607</v>
      </c>
      <c r="D226" s="172" t="s">
        <v>1593</v>
      </c>
      <c r="E226" s="173">
        <v>17</v>
      </c>
      <c r="F226" s="174"/>
      <c r="G226" s="175">
        <f>ROUND(E226*F226,2)</f>
        <v>0</v>
      </c>
      <c r="H226" s="174"/>
      <c r="I226" s="175">
        <f>ROUND(E226*H226,2)</f>
        <v>0</v>
      </c>
      <c r="J226" s="174"/>
      <c r="K226" s="175">
        <f>ROUND(E226*J226,2)</f>
        <v>0</v>
      </c>
      <c r="L226" s="175">
        <v>21</v>
      </c>
      <c r="M226" s="175">
        <f>G226*(1+L226/100)</f>
        <v>0</v>
      </c>
      <c r="N226" s="175">
        <v>0</v>
      </c>
      <c r="O226" s="175">
        <f>ROUND(E226*N226,2)</f>
        <v>0</v>
      </c>
      <c r="P226" s="175">
        <v>0</v>
      </c>
      <c r="Q226" s="175">
        <f>ROUND(E226*P226,2)</f>
        <v>0</v>
      </c>
      <c r="R226" s="175" t="s">
        <v>1538</v>
      </c>
      <c r="S226" s="175" t="s">
        <v>1363</v>
      </c>
      <c r="T226" s="176" t="s">
        <v>1364</v>
      </c>
      <c r="U226" s="160">
        <v>0.79</v>
      </c>
      <c r="V226" s="160">
        <f>ROUND(E226*U226,2)</f>
        <v>13.43</v>
      </c>
      <c r="W226" s="160"/>
      <c r="X226" s="160" t="s">
        <v>1365</v>
      </c>
      <c r="Y226" s="151"/>
      <c r="Z226" s="151"/>
      <c r="AA226" s="151"/>
      <c r="AB226" s="151"/>
      <c r="AC226" s="151"/>
      <c r="AD226" s="151"/>
      <c r="AE226" s="151"/>
      <c r="AF226" s="151"/>
      <c r="AG226" s="151" t="s">
        <v>1366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48" t="s">
        <v>1608</v>
      </c>
      <c r="D227" s="249"/>
      <c r="E227" s="249"/>
      <c r="F227" s="249"/>
      <c r="G227" s="249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1392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188" t="s">
        <v>1609</v>
      </c>
      <c r="D228" s="161"/>
      <c r="E228" s="162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1368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188" t="s">
        <v>1610</v>
      </c>
      <c r="D229" s="161"/>
      <c r="E229" s="162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1368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188" t="s">
        <v>1611</v>
      </c>
      <c r="D230" s="161"/>
      <c r="E230" s="162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1368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188" t="s">
        <v>1612</v>
      </c>
      <c r="D231" s="161"/>
      <c r="E231" s="162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1"/>
      <c r="Z231" s="151"/>
      <c r="AA231" s="151"/>
      <c r="AB231" s="151"/>
      <c r="AC231" s="151"/>
      <c r="AD231" s="151"/>
      <c r="AE231" s="151"/>
      <c r="AF231" s="151"/>
      <c r="AG231" s="151" t="s">
        <v>1368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188" t="s">
        <v>1613</v>
      </c>
      <c r="D232" s="161"/>
      <c r="E232" s="162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1368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188" t="s">
        <v>1287</v>
      </c>
      <c r="D233" s="161"/>
      <c r="E233" s="162">
        <v>17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1368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70">
        <v>60</v>
      </c>
      <c r="B234" s="171" t="s">
        <v>1614</v>
      </c>
      <c r="C234" s="187" t="s">
        <v>1615</v>
      </c>
      <c r="D234" s="172" t="s">
        <v>1593</v>
      </c>
      <c r="E234" s="173">
        <v>1</v>
      </c>
      <c r="F234" s="174"/>
      <c r="G234" s="175">
        <f>ROUND(E234*F234,2)</f>
        <v>0</v>
      </c>
      <c r="H234" s="174"/>
      <c r="I234" s="175">
        <f>ROUND(E234*H234,2)</f>
        <v>0</v>
      </c>
      <c r="J234" s="174"/>
      <c r="K234" s="175">
        <f>ROUND(E234*J234,2)</f>
        <v>0</v>
      </c>
      <c r="L234" s="175">
        <v>21</v>
      </c>
      <c r="M234" s="175">
        <f>G234*(1+L234/100)</f>
        <v>0</v>
      </c>
      <c r="N234" s="175">
        <v>0</v>
      </c>
      <c r="O234" s="175">
        <f>ROUND(E234*N234,2)</f>
        <v>0</v>
      </c>
      <c r="P234" s="175">
        <v>0</v>
      </c>
      <c r="Q234" s="175">
        <f>ROUND(E234*P234,2)</f>
        <v>0</v>
      </c>
      <c r="R234" s="175" t="s">
        <v>1538</v>
      </c>
      <c r="S234" s="175" t="s">
        <v>1363</v>
      </c>
      <c r="T234" s="176" t="s">
        <v>1364</v>
      </c>
      <c r="U234" s="160">
        <v>0.94599999999999995</v>
      </c>
      <c r="V234" s="160">
        <f>ROUND(E234*U234,2)</f>
        <v>0.95</v>
      </c>
      <c r="W234" s="160"/>
      <c r="X234" s="160" t="s">
        <v>1365</v>
      </c>
      <c r="Y234" s="151"/>
      <c r="Z234" s="151"/>
      <c r="AA234" s="151"/>
      <c r="AB234" s="151"/>
      <c r="AC234" s="151"/>
      <c r="AD234" s="151"/>
      <c r="AE234" s="151"/>
      <c r="AF234" s="151"/>
      <c r="AG234" s="151" t="s">
        <v>1366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48" t="s">
        <v>1608</v>
      </c>
      <c r="D235" s="249"/>
      <c r="E235" s="249"/>
      <c r="F235" s="249"/>
      <c r="G235" s="249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1392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188" t="s">
        <v>1616</v>
      </c>
      <c r="D236" s="161"/>
      <c r="E236" s="162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1368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188" t="s">
        <v>1253</v>
      </c>
      <c r="D237" s="161"/>
      <c r="E237" s="162">
        <v>1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1368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ht="22.5" outlineLevel="1">
      <c r="A238" s="170">
        <v>61</v>
      </c>
      <c r="B238" s="171" t="s">
        <v>1617</v>
      </c>
      <c r="C238" s="187" t="s">
        <v>1618</v>
      </c>
      <c r="D238" s="172" t="s">
        <v>1593</v>
      </c>
      <c r="E238" s="173">
        <v>6</v>
      </c>
      <c r="F238" s="174"/>
      <c r="G238" s="175">
        <f>ROUND(E238*F238,2)</f>
        <v>0</v>
      </c>
      <c r="H238" s="174"/>
      <c r="I238" s="175">
        <f>ROUND(E238*H238,2)</f>
        <v>0</v>
      </c>
      <c r="J238" s="174"/>
      <c r="K238" s="175">
        <f>ROUND(E238*J238,2)</f>
        <v>0</v>
      </c>
      <c r="L238" s="175">
        <v>21</v>
      </c>
      <c r="M238" s="175">
        <f>G238*(1+L238/100)</f>
        <v>0</v>
      </c>
      <c r="N238" s="175">
        <v>0</v>
      </c>
      <c r="O238" s="175">
        <f>ROUND(E238*N238,2)</f>
        <v>0</v>
      </c>
      <c r="P238" s="175">
        <v>0</v>
      </c>
      <c r="Q238" s="175">
        <f>ROUND(E238*P238,2)</f>
        <v>0</v>
      </c>
      <c r="R238" s="175" t="s">
        <v>1538</v>
      </c>
      <c r="S238" s="175" t="s">
        <v>1363</v>
      </c>
      <c r="T238" s="176" t="s">
        <v>1364</v>
      </c>
      <c r="U238" s="160">
        <v>0.9</v>
      </c>
      <c r="V238" s="160">
        <f>ROUND(E238*U238,2)</f>
        <v>5.4</v>
      </c>
      <c r="W238" s="160"/>
      <c r="X238" s="160" t="s">
        <v>1365</v>
      </c>
      <c r="Y238" s="151"/>
      <c r="Z238" s="151"/>
      <c r="AA238" s="151"/>
      <c r="AB238" s="151"/>
      <c r="AC238" s="151"/>
      <c r="AD238" s="151"/>
      <c r="AE238" s="151"/>
      <c r="AF238" s="151"/>
      <c r="AG238" s="151" t="s">
        <v>1366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48" t="s">
        <v>1608</v>
      </c>
      <c r="D239" s="249"/>
      <c r="E239" s="249"/>
      <c r="F239" s="249"/>
      <c r="G239" s="249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51"/>
      <c r="Z239" s="151"/>
      <c r="AA239" s="151"/>
      <c r="AB239" s="151"/>
      <c r="AC239" s="151"/>
      <c r="AD239" s="151"/>
      <c r="AE239" s="151"/>
      <c r="AF239" s="151"/>
      <c r="AG239" s="151" t="s">
        <v>1392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ht="22.5" outlineLevel="1">
      <c r="A240" s="170">
        <v>62</v>
      </c>
      <c r="B240" s="171" t="s">
        <v>1619</v>
      </c>
      <c r="C240" s="187" t="s">
        <v>1620</v>
      </c>
      <c r="D240" s="172" t="s">
        <v>1593</v>
      </c>
      <c r="E240" s="173">
        <v>6</v>
      </c>
      <c r="F240" s="174"/>
      <c r="G240" s="175">
        <f>ROUND(E240*F240,2)</f>
        <v>0</v>
      </c>
      <c r="H240" s="174"/>
      <c r="I240" s="175">
        <f>ROUND(E240*H240,2)</f>
        <v>0</v>
      </c>
      <c r="J240" s="174"/>
      <c r="K240" s="175">
        <f>ROUND(E240*J240,2)</f>
        <v>0</v>
      </c>
      <c r="L240" s="175">
        <v>21</v>
      </c>
      <c r="M240" s="175">
        <f>G240*(1+L240/100)</f>
        <v>0</v>
      </c>
      <c r="N240" s="175">
        <v>0</v>
      </c>
      <c r="O240" s="175">
        <f>ROUND(E240*N240,2)</f>
        <v>0</v>
      </c>
      <c r="P240" s="175">
        <v>0</v>
      </c>
      <c r="Q240" s="175">
        <f>ROUND(E240*P240,2)</f>
        <v>0</v>
      </c>
      <c r="R240" s="175" t="s">
        <v>1538</v>
      </c>
      <c r="S240" s="175" t="s">
        <v>1363</v>
      </c>
      <c r="T240" s="176" t="s">
        <v>1364</v>
      </c>
      <c r="U240" s="160">
        <v>2.2519999999999998</v>
      </c>
      <c r="V240" s="160">
        <f>ROUND(E240*U240,2)</f>
        <v>13.51</v>
      </c>
      <c r="W240" s="160"/>
      <c r="X240" s="160" t="s">
        <v>1365</v>
      </c>
      <c r="Y240" s="151"/>
      <c r="Z240" s="151"/>
      <c r="AA240" s="151"/>
      <c r="AB240" s="151"/>
      <c r="AC240" s="151"/>
      <c r="AD240" s="151"/>
      <c r="AE240" s="151"/>
      <c r="AF240" s="151"/>
      <c r="AG240" s="151" t="s">
        <v>1366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48" t="s">
        <v>1608</v>
      </c>
      <c r="D241" s="249"/>
      <c r="E241" s="249"/>
      <c r="F241" s="249"/>
      <c r="G241" s="249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1392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78">
        <v>63</v>
      </c>
      <c r="B242" s="179" t="s">
        <v>1621</v>
      </c>
      <c r="C242" s="189" t="s">
        <v>1622</v>
      </c>
      <c r="D242" s="180" t="s">
        <v>1593</v>
      </c>
      <c r="E242" s="181">
        <v>6</v>
      </c>
      <c r="F242" s="182"/>
      <c r="G242" s="183">
        <f>ROUND(E242*F242,2)</f>
        <v>0</v>
      </c>
      <c r="H242" s="182"/>
      <c r="I242" s="183">
        <f>ROUND(E242*H242,2)</f>
        <v>0</v>
      </c>
      <c r="J242" s="182"/>
      <c r="K242" s="183">
        <f>ROUND(E242*J242,2)</f>
        <v>0</v>
      </c>
      <c r="L242" s="183">
        <v>21</v>
      </c>
      <c r="M242" s="183">
        <f>G242*(1+L242/100)</f>
        <v>0</v>
      </c>
      <c r="N242" s="183">
        <v>7.0200000000000002E-3</v>
      </c>
      <c r="O242" s="183">
        <f>ROUND(E242*N242,2)</f>
        <v>0.04</v>
      </c>
      <c r="P242" s="183">
        <v>0</v>
      </c>
      <c r="Q242" s="183">
        <f>ROUND(E242*P242,2)</f>
        <v>0</v>
      </c>
      <c r="R242" s="183" t="s">
        <v>1538</v>
      </c>
      <c r="S242" s="183" t="s">
        <v>1363</v>
      </c>
      <c r="T242" s="184" t="s">
        <v>1364</v>
      </c>
      <c r="U242" s="160">
        <v>1.3140000000000001</v>
      </c>
      <c r="V242" s="160">
        <f>ROUND(E242*U242,2)</f>
        <v>7.88</v>
      </c>
      <c r="W242" s="160"/>
      <c r="X242" s="160" t="s">
        <v>1365</v>
      </c>
      <c r="Y242" s="151"/>
      <c r="Z242" s="151"/>
      <c r="AA242" s="151"/>
      <c r="AB242" s="151"/>
      <c r="AC242" s="151"/>
      <c r="AD242" s="151"/>
      <c r="AE242" s="151"/>
      <c r="AF242" s="151"/>
      <c r="AG242" s="151" t="s">
        <v>1366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78">
        <v>64</v>
      </c>
      <c r="B243" s="179" t="s">
        <v>1623</v>
      </c>
      <c r="C243" s="189" t="s">
        <v>1624</v>
      </c>
      <c r="D243" s="180" t="s">
        <v>1407</v>
      </c>
      <c r="E243" s="181">
        <v>256</v>
      </c>
      <c r="F243" s="182"/>
      <c r="G243" s="183">
        <f>ROUND(E243*F243,2)</f>
        <v>0</v>
      </c>
      <c r="H243" s="182"/>
      <c r="I243" s="183">
        <f>ROUND(E243*H243,2)</f>
        <v>0</v>
      </c>
      <c r="J243" s="182"/>
      <c r="K243" s="183">
        <f>ROUND(E243*J243,2)</f>
        <v>0</v>
      </c>
      <c r="L243" s="183">
        <v>21</v>
      </c>
      <c r="M243" s="183">
        <f>G243*(1+L243/100)</f>
        <v>0</v>
      </c>
      <c r="N243" s="183">
        <v>0</v>
      </c>
      <c r="O243" s="183">
        <f>ROUND(E243*N243,2)</f>
        <v>0</v>
      </c>
      <c r="P243" s="183">
        <v>0</v>
      </c>
      <c r="Q243" s="183">
        <f>ROUND(E243*P243,2)</f>
        <v>0</v>
      </c>
      <c r="R243" s="183" t="s">
        <v>1538</v>
      </c>
      <c r="S243" s="183" t="s">
        <v>1363</v>
      </c>
      <c r="T243" s="184" t="s">
        <v>1364</v>
      </c>
      <c r="U243" s="160">
        <v>2.5999999999999999E-2</v>
      </c>
      <c r="V243" s="160">
        <f>ROUND(E243*U243,2)</f>
        <v>6.66</v>
      </c>
      <c r="W243" s="160"/>
      <c r="X243" s="160" t="s">
        <v>1365</v>
      </c>
      <c r="Y243" s="151"/>
      <c r="Z243" s="151"/>
      <c r="AA243" s="151"/>
      <c r="AB243" s="151"/>
      <c r="AC243" s="151"/>
      <c r="AD243" s="151"/>
      <c r="AE243" s="151"/>
      <c r="AF243" s="151"/>
      <c r="AG243" s="151" t="s">
        <v>1366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1">
      <c r="A244" s="170">
        <v>65</v>
      </c>
      <c r="B244" s="171" t="s">
        <v>1625</v>
      </c>
      <c r="C244" s="187" t="s">
        <v>1626</v>
      </c>
      <c r="D244" s="172" t="s">
        <v>1593</v>
      </c>
      <c r="E244" s="173">
        <v>55.961599999999997</v>
      </c>
      <c r="F244" s="174"/>
      <c r="G244" s="175">
        <f>ROUND(E244*F244,2)</f>
        <v>0</v>
      </c>
      <c r="H244" s="174"/>
      <c r="I244" s="175">
        <f>ROUND(E244*H244,2)</f>
        <v>0</v>
      </c>
      <c r="J244" s="174"/>
      <c r="K244" s="175">
        <f>ROUND(E244*J244,2)</f>
        <v>0</v>
      </c>
      <c r="L244" s="175">
        <v>21</v>
      </c>
      <c r="M244" s="175">
        <f>G244*(1+L244/100)</f>
        <v>0</v>
      </c>
      <c r="N244" s="175">
        <v>4.2000000000000003E-2</v>
      </c>
      <c r="O244" s="175">
        <f>ROUND(E244*N244,2)</f>
        <v>2.35</v>
      </c>
      <c r="P244" s="175">
        <v>0</v>
      </c>
      <c r="Q244" s="175">
        <f>ROUND(E244*P244,2)</f>
        <v>0</v>
      </c>
      <c r="R244" s="175" t="s">
        <v>1520</v>
      </c>
      <c r="S244" s="175" t="s">
        <v>1363</v>
      </c>
      <c r="T244" s="176" t="s">
        <v>1364</v>
      </c>
      <c r="U244" s="160">
        <v>0</v>
      </c>
      <c r="V244" s="160">
        <f>ROUND(E244*U244,2)</f>
        <v>0</v>
      </c>
      <c r="W244" s="160"/>
      <c r="X244" s="160" t="s">
        <v>1521</v>
      </c>
      <c r="Y244" s="151"/>
      <c r="Z244" s="151"/>
      <c r="AA244" s="151"/>
      <c r="AB244" s="151"/>
      <c r="AC244" s="151"/>
      <c r="AD244" s="151"/>
      <c r="AE244" s="151"/>
      <c r="AF244" s="151"/>
      <c r="AG244" s="151" t="s">
        <v>1522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188" t="s">
        <v>1627</v>
      </c>
      <c r="D245" s="161"/>
      <c r="E245" s="162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1368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188" t="s">
        <v>1628</v>
      </c>
      <c r="D246" s="161"/>
      <c r="E246" s="162">
        <v>55.961599999999997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51"/>
      <c r="Z246" s="151"/>
      <c r="AA246" s="151"/>
      <c r="AB246" s="151"/>
      <c r="AC246" s="151"/>
      <c r="AD246" s="151"/>
      <c r="AE246" s="151"/>
      <c r="AF246" s="151"/>
      <c r="AG246" s="151" t="s">
        <v>1368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78">
        <v>66</v>
      </c>
      <c r="B247" s="179" t="s">
        <v>1629</v>
      </c>
      <c r="C247" s="189" t="s">
        <v>1630</v>
      </c>
      <c r="D247" s="180" t="s">
        <v>1593</v>
      </c>
      <c r="E247" s="181">
        <v>6</v>
      </c>
      <c r="F247" s="182"/>
      <c r="G247" s="183">
        <f>ROUND(E247*F247,2)</f>
        <v>0</v>
      </c>
      <c r="H247" s="182"/>
      <c r="I247" s="183">
        <f>ROUND(E247*H247,2)</f>
        <v>0</v>
      </c>
      <c r="J247" s="182"/>
      <c r="K247" s="183">
        <f>ROUND(E247*J247,2)</f>
        <v>0</v>
      </c>
      <c r="L247" s="183">
        <v>21</v>
      </c>
      <c r="M247" s="183">
        <f>G247*(1+L247/100)</f>
        <v>0</v>
      </c>
      <c r="N247" s="183">
        <v>6.6E-4</v>
      </c>
      <c r="O247" s="183">
        <f>ROUND(E247*N247,2)</f>
        <v>0</v>
      </c>
      <c r="P247" s="183">
        <v>0</v>
      </c>
      <c r="Q247" s="183">
        <f>ROUND(E247*P247,2)</f>
        <v>0</v>
      </c>
      <c r="R247" s="183" t="s">
        <v>1520</v>
      </c>
      <c r="S247" s="183" t="s">
        <v>1363</v>
      </c>
      <c r="T247" s="184" t="s">
        <v>1364</v>
      </c>
      <c r="U247" s="160">
        <v>0</v>
      </c>
      <c r="V247" s="160">
        <f>ROUND(E247*U247,2)</f>
        <v>0</v>
      </c>
      <c r="W247" s="160"/>
      <c r="X247" s="160" t="s">
        <v>1521</v>
      </c>
      <c r="Y247" s="151"/>
      <c r="Z247" s="151"/>
      <c r="AA247" s="151"/>
      <c r="AB247" s="151"/>
      <c r="AC247" s="151"/>
      <c r="AD247" s="151"/>
      <c r="AE247" s="151"/>
      <c r="AF247" s="151"/>
      <c r="AG247" s="151" t="s">
        <v>1522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78">
        <v>67</v>
      </c>
      <c r="B248" s="179" t="s">
        <v>1631</v>
      </c>
      <c r="C248" s="189" t="s">
        <v>1632</v>
      </c>
      <c r="D248" s="180" t="s">
        <v>1593</v>
      </c>
      <c r="E248" s="181">
        <v>6</v>
      </c>
      <c r="F248" s="182"/>
      <c r="G248" s="183">
        <f>ROUND(E248*F248,2)</f>
        <v>0</v>
      </c>
      <c r="H248" s="182"/>
      <c r="I248" s="183">
        <f>ROUND(E248*H248,2)</f>
        <v>0</v>
      </c>
      <c r="J248" s="182"/>
      <c r="K248" s="183">
        <f>ROUND(E248*J248,2)</f>
        <v>0</v>
      </c>
      <c r="L248" s="183">
        <v>21</v>
      </c>
      <c r="M248" s="183">
        <f>G248*(1+L248/100)</f>
        <v>0</v>
      </c>
      <c r="N248" s="183">
        <v>2.5000000000000001E-4</v>
      </c>
      <c r="O248" s="183">
        <f>ROUND(E248*N248,2)</f>
        <v>0</v>
      </c>
      <c r="P248" s="183">
        <v>0</v>
      </c>
      <c r="Q248" s="183">
        <f>ROUND(E248*P248,2)</f>
        <v>0</v>
      </c>
      <c r="R248" s="183" t="s">
        <v>1520</v>
      </c>
      <c r="S248" s="183" t="s">
        <v>1363</v>
      </c>
      <c r="T248" s="184" t="s">
        <v>1364</v>
      </c>
      <c r="U248" s="160">
        <v>0</v>
      </c>
      <c r="V248" s="160">
        <f>ROUND(E248*U248,2)</f>
        <v>0</v>
      </c>
      <c r="W248" s="160"/>
      <c r="X248" s="160" t="s">
        <v>1521</v>
      </c>
      <c r="Y248" s="151"/>
      <c r="Z248" s="151"/>
      <c r="AA248" s="151"/>
      <c r="AB248" s="151"/>
      <c r="AC248" s="151"/>
      <c r="AD248" s="151"/>
      <c r="AE248" s="151"/>
      <c r="AF248" s="151"/>
      <c r="AG248" s="151" t="s">
        <v>1522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78">
        <v>68</v>
      </c>
      <c r="B249" s="179" t="s">
        <v>1633</v>
      </c>
      <c r="C249" s="189" t="s">
        <v>1634</v>
      </c>
      <c r="D249" s="180" t="s">
        <v>1593</v>
      </c>
      <c r="E249" s="181">
        <v>6</v>
      </c>
      <c r="F249" s="182"/>
      <c r="G249" s="183">
        <f>ROUND(E249*F249,2)</f>
        <v>0</v>
      </c>
      <c r="H249" s="182"/>
      <c r="I249" s="183">
        <f>ROUND(E249*H249,2)</f>
        <v>0</v>
      </c>
      <c r="J249" s="182"/>
      <c r="K249" s="183">
        <f>ROUND(E249*J249,2)</f>
        <v>0</v>
      </c>
      <c r="L249" s="183">
        <v>21</v>
      </c>
      <c r="M249" s="183">
        <f>G249*(1+L249/100)</f>
        <v>0</v>
      </c>
      <c r="N249" s="183">
        <v>6.0000000000000001E-3</v>
      </c>
      <c r="O249" s="183">
        <f>ROUND(E249*N249,2)</f>
        <v>0.04</v>
      </c>
      <c r="P249" s="183">
        <v>0</v>
      </c>
      <c r="Q249" s="183">
        <f>ROUND(E249*P249,2)</f>
        <v>0</v>
      </c>
      <c r="R249" s="183" t="s">
        <v>1520</v>
      </c>
      <c r="S249" s="183" t="s">
        <v>1363</v>
      </c>
      <c r="T249" s="184" t="s">
        <v>1364</v>
      </c>
      <c r="U249" s="160">
        <v>0</v>
      </c>
      <c r="V249" s="160">
        <f>ROUND(E249*U249,2)</f>
        <v>0</v>
      </c>
      <c r="W249" s="160"/>
      <c r="X249" s="160" t="s">
        <v>1521</v>
      </c>
      <c r="Y249" s="151"/>
      <c r="Z249" s="151"/>
      <c r="AA249" s="151"/>
      <c r="AB249" s="151"/>
      <c r="AC249" s="151"/>
      <c r="AD249" s="151"/>
      <c r="AE249" s="151"/>
      <c r="AF249" s="151"/>
      <c r="AG249" s="151" t="s">
        <v>1522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70">
        <v>69</v>
      </c>
      <c r="B250" s="171" t="s">
        <v>1635</v>
      </c>
      <c r="C250" s="187" t="s">
        <v>1636</v>
      </c>
      <c r="D250" s="172" t="s">
        <v>1593</v>
      </c>
      <c r="E250" s="173">
        <v>12</v>
      </c>
      <c r="F250" s="174"/>
      <c r="G250" s="175">
        <f>ROUND(E250*F250,2)</f>
        <v>0</v>
      </c>
      <c r="H250" s="174"/>
      <c r="I250" s="175">
        <f>ROUND(E250*H250,2)</f>
        <v>0</v>
      </c>
      <c r="J250" s="174"/>
      <c r="K250" s="175">
        <f>ROUND(E250*J250,2)</f>
        <v>0</v>
      </c>
      <c r="L250" s="175">
        <v>21</v>
      </c>
      <c r="M250" s="175">
        <f>G250*(1+L250/100)</f>
        <v>0</v>
      </c>
      <c r="N250" s="175">
        <v>1.1199999999999999E-3</v>
      </c>
      <c r="O250" s="175">
        <f>ROUND(E250*N250,2)</f>
        <v>0.01</v>
      </c>
      <c r="P250" s="175">
        <v>0</v>
      </c>
      <c r="Q250" s="175">
        <f>ROUND(E250*P250,2)</f>
        <v>0</v>
      </c>
      <c r="R250" s="175" t="s">
        <v>1520</v>
      </c>
      <c r="S250" s="175" t="s">
        <v>1637</v>
      </c>
      <c r="T250" s="176" t="s">
        <v>1364</v>
      </c>
      <c r="U250" s="160">
        <v>0</v>
      </c>
      <c r="V250" s="160">
        <f>ROUND(E250*U250,2)</f>
        <v>0</v>
      </c>
      <c r="W250" s="160"/>
      <c r="X250" s="160" t="s">
        <v>1521</v>
      </c>
      <c r="Y250" s="151"/>
      <c r="Z250" s="151"/>
      <c r="AA250" s="151"/>
      <c r="AB250" s="151"/>
      <c r="AC250" s="151"/>
      <c r="AD250" s="151"/>
      <c r="AE250" s="151"/>
      <c r="AF250" s="151"/>
      <c r="AG250" s="151" t="s">
        <v>1522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188" t="s">
        <v>1638</v>
      </c>
      <c r="D251" s="161"/>
      <c r="E251" s="162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1368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188" t="s">
        <v>1277</v>
      </c>
      <c r="D252" s="161"/>
      <c r="E252" s="162">
        <v>12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1368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ht="22.5" outlineLevel="1">
      <c r="A253" s="178">
        <v>70</v>
      </c>
      <c r="B253" s="179" t="s">
        <v>1639</v>
      </c>
      <c r="C253" s="189" t="s">
        <v>1640</v>
      </c>
      <c r="D253" s="180" t="s">
        <v>1593</v>
      </c>
      <c r="E253" s="181">
        <v>5</v>
      </c>
      <c r="F253" s="182"/>
      <c r="G253" s="183">
        <f t="shared" ref="G253:G263" si="0">ROUND(E253*F253,2)</f>
        <v>0</v>
      </c>
      <c r="H253" s="182"/>
      <c r="I253" s="183">
        <f t="shared" ref="I253:I263" si="1">ROUND(E253*H253,2)</f>
        <v>0</v>
      </c>
      <c r="J253" s="182"/>
      <c r="K253" s="183">
        <f t="shared" ref="K253:K263" si="2">ROUND(E253*J253,2)</f>
        <v>0</v>
      </c>
      <c r="L253" s="183">
        <v>21</v>
      </c>
      <c r="M253" s="183">
        <f t="shared" ref="M253:M263" si="3">G253*(1+L253/100)</f>
        <v>0</v>
      </c>
      <c r="N253" s="183">
        <v>0.10199999999999999</v>
      </c>
      <c r="O253" s="183">
        <f t="shared" ref="O253:O263" si="4">ROUND(E253*N253,2)</f>
        <v>0.51</v>
      </c>
      <c r="P253" s="183">
        <v>0</v>
      </c>
      <c r="Q253" s="183">
        <f t="shared" ref="Q253:Q263" si="5">ROUND(E253*P253,2)</f>
        <v>0</v>
      </c>
      <c r="R253" s="183" t="s">
        <v>1520</v>
      </c>
      <c r="S253" s="183" t="s">
        <v>1363</v>
      </c>
      <c r="T253" s="184" t="s">
        <v>1364</v>
      </c>
      <c r="U253" s="160">
        <v>0</v>
      </c>
      <c r="V253" s="160">
        <f t="shared" ref="V253:V263" si="6">ROUND(E253*U253,2)</f>
        <v>0</v>
      </c>
      <c r="W253" s="160"/>
      <c r="X253" s="160" t="s">
        <v>1521</v>
      </c>
      <c r="Y253" s="151"/>
      <c r="Z253" s="151"/>
      <c r="AA253" s="151"/>
      <c r="AB253" s="151"/>
      <c r="AC253" s="151"/>
      <c r="AD253" s="151"/>
      <c r="AE253" s="151"/>
      <c r="AF253" s="151"/>
      <c r="AG253" s="151" t="s">
        <v>1522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22.5" outlineLevel="1">
      <c r="A254" s="178">
        <v>71</v>
      </c>
      <c r="B254" s="179" t="s">
        <v>1641</v>
      </c>
      <c r="C254" s="189" t="s">
        <v>1642</v>
      </c>
      <c r="D254" s="180" t="s">
        <v>1593</v>
      </c>
      <c r="E254" s="181">
        <v>1</v>
      </c>
      <c r="F254" s="182"/>
      <c r="G254" s="183">
        <f t="shared" si="0"/>
        <v>0</v>
      </c>
      <c r="H254" s="182"/>
      <c r="I254" s="183">
        <f t="shared" si="1"/>
        <v>0</v>
      </c>
      <c r="J254" s="182"/>
      <c r="K254" s="183">
        <f t="shared" si="2"/>
        <v>0</v>
      </c>
      <c r="L254" s="183">
        <v>21</v>
      </c>
      <c r="M254" s="183">
        <f t="shared" si="3"/>
        <v>0</v>
      </c>
      <c r="N254" s="183">
        <v>0.10100000000000001</v>
      </c>
      <c r="O254" s="183">
        <f t="shared" si="4"/>
        <v>0.1</v>
      </c>
      <c r="P254" s="183">
        <v>0</v>
      </c>
      <c r="Q254" s="183">
        <f t="shared" si="5"/>
        <v>0</v>
      </c>
      <c r="R254" s="183" t="s">
        <v>1520</v>
      </c>
      <c r="S254" s="183" t="s">
        <v>1363</v>
      </c>
      <c r="T254" s="184" t="s">
        <v>1364</v>
      </c>
      <c r="U254" s="160">
        <v>0</v>
      </c>
      <c r="V254" s="160">
        <f t="shared" si="6"/>
        <v>0</v>
      </c>
      <c r="W254" s="160"/>
      <c r="X254" s="160" t="s">
        <v>1521</v>
      </c>
      <c r="Y254" s="151"/>
      <c r="Z254" s="151"/>
      <c r="AA254" s="151"/>
      <c r="AB254" s="151"/>
      <c r="AC254" s="151"/>
      <c r="AD254" s="151"/>
      <c r="AE254" s="151"/>
      <c r="AF254" s="151"/>
      <c r="AG254" s="151" t="s">
        <v>1522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78">
        <v>72</v>
      </c>
      <c r="B255" s="179" t="s">
        <v>1643</v>
      </c>
      <c r="C255" s="189" t="s">
        <v>1644</v>
      </c>
      <c r="D255" s="180" t="s">
        <v>1593</v>
      </c>
      <c r="E255" s="181">
        <v>1</v>
      </c>
      <c r="F255" s="182"/>
      <c r="G255" s="183">
        <f t="shared" si="0"/>
        <v>0</v>
      </c>
      <c r="H255" s="182"/>
      <c r="I255" s="183">
        <f t="shared" si="1"/>
        <v>0</v>
      </c>
      <c r="J255" s="182"/>
      <c r="K255" s="183">
        <f t="shared" si="2"/>
        <v>0</v>
      </c>
      <c r="L255" s="183">
        <v>21</v>
      </c>
      <c r="M255" s="183">
        <f t="shared" si="3"/>
        <v>0</v>
      </c>
      <c r="N255" s="183">
        <v>3.9E-2</v>
      </c>
      <c r="O255" s="183">
        <f t="shared" si="4"/>
        <v>0.04</v>
      </c>
      <c r="P255" s="183">
        <v>0</v>
      </c>
      <c r="Q255" s="183">
        <f t="shared" si="5"/>
        <v>0</v>
      </c>
      <c r="R255" s="183" t="s">
        <v>1520</v>
      </c>
      <c r="S255" s="183" t="s">
        <v>1363</v>
      </c>
      <c r="T255" s="184" t="s">
        <v>1364</v>
      </c>
      <c r="U255" s="160">
        <v>0</v>
      </c>
      <c r="V255" s="160">
        <f t="shared" si="6"/>
        <v>0</v>
      </c>
      <c r="W255" s="160"/>
      <c r="X255" s="160" t="s">
        <v>1521</v>
      </c>
      <c r="Y255" s="151"/>
      <c r="Z255" s="151"/>
      <c r="AA255" s="151"/>
      <c r="AB255" s="151"/>
      <c r="AC255" s="151"/>
      <c r="AD255" s="151"/>
      <c r="AE255" s="151"/>
      <c r="AF255" s="151"/>
      <c r="AG255" s="151" t="s">
        <v>1522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78">
        <v>73</v>
      </c>
      <c r="B256" s="179" t="s">
        <v>1645</v>
      </c>
      <c r="C256" s="189" t="s">
        <v>1646</v>
      </c>
      <c r="D256" s="180" t="s">
        <v>1593</v>
      </c>
      <c r="E256" s="181">
        <v>5</v>
      </c>
      <c r="F256" s="182"/>
      <c r="G256" s="183">
        <f t="shared" si="0"/>
        <v>0</v>
      </c>
      <c r="H256" s="182"/>
      <c r="I256" s="183">
        <f t="shared" si="1"/>
        <v>0</v>
      </c>
      <c r="J256" s="182"/>
      <c r="K256" s="183">
        <f t="shared" si="2"/>
        <v>0</v>
      </c>
      <c r="L256" s="183">
        <v>21</v>
      </c>
      <c r="M256" s="183">
        <f t="shared" si="3"/>
        <v>0</v>
      </c>
      <c r="N256" s="183">
        <v>0.08</v>
      </c>
      <c r="O256" s="183">
        <f t="shared" si="4"/>
        <v>0.4</v>
      </c>
      <c r="P256" s="183">
        <v>0</v>
      </c>
      <c r="Q256" s="183">
        <f t="shared" si="5"/>
        <v>0</v>
      </c>
      <c r="R256" s="183" t="s">
        <v>1520</v>
      </c>
      <c r="S256" s="183" t="s">
        <v>1363</v>
      </c>
      <c r="T256" s="184" t="s">
        <v>1364</v>
      </c>
      <c r="U256" s="160">
        <v>0</v>
      </c>
      <c r="V256" s="160">
        <f t="shared" si="6"/>
        <v>0</v>
      </c>
      <c r="W256" s="160"/>
      <c r="X256" s="160" t="s">
        <v>1521</v>
      </c>
      <c r="Y256" s="151"/>
      <c r="Z256" s="151"/>
      <c r="AA256" s="151"/>
      <c r="AB256" s="151"/>
      <c r="AC256" s="151"/>
      <c r="AD256" s="151"/>
      <c r="AE256" s="151"/>
      <c r="AF256" s="151"/>
      <c r="AG256" s="151" t="s">
        <v>1522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78">
        <v>74</v>
      </c>
      <c r="B257" s="179" t="s">
        <v>1647</v>
      </c>
      <c r="C257" s="189" t="s">
        <v>1648</v>
      </c>
      <c r="D257" s="180" t="s">
        <v>1593</v>
      </c>
      <c r="E257" s="181">
        <v>4</v>
      </c>
      <c r="F257" s="182"/>
      <c r="G257" s="183">
        <f t="shared" si="0"/>
        <v>0</v>
      </c>
      <c r="H257" s="182"/>
      <c r="I257" s="183">
        <f t="shared" si="1"/>
        <v>0</v>
      </c>
      <c r="J257" s="182"/>
      <c r="K257" s="183">
        <f t="shared" si="2"/>
        <v>0</v>
      </c>
      <c r="L257" s="183">
        <v>21</v>
      </c>
      <c r="M257" s="183">
        <f t="shared" si="3"/>
        <v>0</v>
      </c>
      <c r="N257" s="183">
        <v>6.8000000000000005E-2</v>
      </c>
      <c r="O257" s="183">
        <f t="shared" si="4"/>
        <v>0.27</v>
      </c>
      <c r="P257" s="183">
        <v>0</v>
      </c>
      <c r="Q257" s="183">
        <f t="shared" si="5"/>
        <v>0</v>
      </c>
      <c r="R257" s="183" t="s">
        <v>1520</v>
      </c>
      <c r="S257" s="183" t="s">
        <v>1363</v>
      </c>
      <c r="T257" s="184" t="s">
        <v>1364</v>
      </c>
      <c r="U257" s="160">
        <v>0</v>
      </c>
      <c r="V257" s="160">
        <f t="shared" si="6"/>
        <v>0</v>
      </c>
      <c r="W257" s="160"/>
      <c r="X257" s="160" t="s">
        <v>1521</v>
      </c>
      <c r="Y257" s="151"/>
      <c r="Z257" s="151"/>
      <c r="AA257" s="151"/>
      <c r="AB257" s="151"/>
      <c r="AC257" s="151"/>
      <c r="AD257" s="151"/>
      <c r="AE257" s="151"/>
      <c r="AF257" s="151"/>
      <c r="AG257" s="151" t="s">
        <v>1522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ht="22.5" outlineLevel="1">
      <c r="A258" s="178">
        <v>75</v>
      </c>
      <c r="B258" s="179" t="s">
        <v>1649</v>
      </c>
      <c r="C258" s="189" t="s">
        <v>1650</v>
      </c>
      <c r="D258" s="180" t="s">
        <v>1593</v>
      </c>
      <c r="E258" s="181">
        <v>6</v>
      </c>
      <c r="F258" s="182"/>
      <c r="G258" s="183">
        <f t="shared" si="0"/>
        <v>0</v>
      </c>
      <c r="H258" s="182"/>
      <c r="I258" s="183">
        <f t="shared" si="1"/>
        <v>0</v>
      </c>
      <c r="J258" s="182"/>
      <c r="K258" s="183">
        <f t="shared" si="2"/>
        <v>0</v>
      </c>
      <c r="L258" s="183">
        <v>21</v>
      </c>
      <c r="M258" s="183">
        <f t="shared" si="3"/>
        <v>0</v>
      </c>
      <c r="N258" s="183">
        <v>0.58499999999999996</v>
      </c>
      <c r="O258" s="183">
        <f t="shared" si="4"/>
        <v>3.51</v>
      </c>
      <c r="P258" s="183">
        <v>0</v>
      </c>
      <c r="Q258" s="183">
        <f t="shared" si="5"/>
        <v>0</v>
      </c>
      <c r="R258" s="183" t="s">
        <v>1520</v>
      </c>
      <c r="S258" s="183" t="s">
        <v>1363</v>
      </c>
      <c r="T258" s="184" t="s">
        <v>1364</v>
      </c>
      <c r="U258" s="160">
        <v>0</v>
      </c>
      <c r="V258" s="160">
        <f t="shared" si="6"/>
        <v>0</v>
      </c>
      <c r="W258" s="160"/>
      <c r="X258" s="160" t="s">
        <v>1521</v>
      </c>
      <c r="Y258" s="151"/>
      <c r="Z258" s="151"/>
      <c r="AA258" s="151"/>
      <c r="AB258" s="151"/>
      <c r="AC258" s="151"/>
      <c r="AD258" s="151"/>
      <c r="AE258" s="151"/>
      <c r="AF258" s="151"/>
      <c r="AG258" s="151" t="s">
        <v>1522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ht="22.5" outlineLevel="1">
      <c r="A259" s="178">
        <v>76</v>
      </c>
      <c r="B259" s="179" t="s">
        <v>1651</v>
      </c>
      <c r="C259" s="189" t="s">
        <v>1652</v>
      </c>
      <c r="D259" s="180" t="s">
        <v>1593</v>
      </c>
      <c r="E259" s="181">
        <v>2</v>
      </c>
      <c r="F259" s="182"/>
      <c r="G259" s="183">
        <f t="shared" si="0"/>
        <v>0</v>
      </c>
      <c r="H259" s="182"/>
      <c r="I259" s="183">
        <f t="shared" si="1"/>
        <v>0</v>
      </c>
      <c r="J259" s="182"/>
      <c r="K259" s="183">
        <f t="shared" si="2"/>
        <v>0</v>
      </c>
      <c r="L259" s="183">
        <v>21</v>
      </c>
      <c r="M259" s="183">
        <f t="shared" si="3"/>
        <v>0</v>
      </c>
      <c r="N259" s="183">
        <v>0.25</v>
      </c>
      <c r="O259" s="183">
        <f t="shared" si="4"/>
        <v>0.5</v>
      </c>
      <c r="P259" s="183">
        <v>0</v>
      </c>
      <c r="Q259" s="183">
        <f t="shared" si="5"/>
        <v>0</v>
      </c>
      <c r="R259" s="183" t="s">
        <v>1520</v>
      </c>
      <c r="S259" s="183" t="s">
        <v>1363</v>
      </c>
      <c r="T259" s="184" t="s">
        <v>1364</v>
      </c>
      <c r="U259" s="160">
        <v>0</v>
      </c>
      <c r="V259" s="160">
        <f t="shared" si="6"/>
        <v>0</v>
      </c>
      <c r="W259" s="160"/>
      <c r="X259" s="160" t="s">
        <v>1521</v>
      </c>
      <c r="Y259" s="151"/>
      <c r="Z259" s="151"/>
      <c r="AA259" s="151"/>
      <c r="AB259" s="151"/>
      <c r="AC259" s="151"/>
      <c r="AD259" s="151"/>
      <c r="AE259" s="151"/>
      <c r="AF259" s="151"/>
      <c r="AG259" s="151" t="s">
        <v>1522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ht="22.5" outlineLevel="1">
      <c r="A260" s="178">
        <v>77</v>
      </c>
      <c r="B260" s="179" t="s">
        <v>1653</v>
      </c>
      <c r="C260" s="189" t="s">
        <v>1654</v>
      </c>
      <c r="D260" s="180" t="s">
        <v>1593</v>
      </c>
      <c r="E260" s="181">
        <v>5</v>
      </c>
      <c r="F260" s="182"/>
      <c r="G260" s="183">
        <f t="shared" si="0"/>
        <v>0</v>
      </c>
      <c r="H260" s="182"/>
      <c r="I260" s="183">
        <f t="shared" si="1"/>
        <v>0</v>
      </c>
      <c r="J260" s="182"/>
      <c r="K260" s="183">
        <f t="shared" si="2"/>
        <v>0</v>
      </c>
      <c r="L260" s="183">
        <v>21</v>
      </c>
      <c r="M260" s="183">
        <f t="shared" si="3"/>
        <v>0</v>
      </c>
      <c r="N260" s="183">
        <v>0.5</v>
      </c>
      <c r="O260" s="183">
        <f t="shared" si="4"/>
        <v>2.5</v>
      </c>
      <c r="P260" s="183">
        <v>0</v>
      </c>
      <c r="Q260" s="183">
        <f t="shared" si="5"/>
        <v>0</v>
      </c>
      <c r="R260" s="183" t="s">
        <v>1520</v>
      </c>
      <c r="S260" s="183" t="s">
        <v>1363</v>
      </c>
      <c r="T260" s="184" t="s">
        <v>1364</v>
      </c>
      <c r="U260" s="160">
        <v>0</v>
      </c>
      <c r="V260" s="160">
        <f t="shared" si="6"/>
        <v>0</v>
      </c>
      <c r="W260" s="160"/>
      <c r="X260" s="160" t="s">
        <v>1521</v>
      </c>
      <c r="Y260" s="151"/>
      <c r="Z260" s="151"/>
      <c r="AA260" s="151"/>
      <c r="AB260" s="151"/>
      <c r="AC260" s="151"/>
      <c r="AD260" s="151"/>
      <c r="AE260" s="151"/>
      <c r="AF260" s="151"/>
      <c r="AG260" s="151" t="s">
        <v>1522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ht="22.5" outlineLevel="1">
      <c r="A261" s="178">
        <v>78</v>
      </c>
      <c r="B261" s="179" t="s">
        <v>1655</v>
      </c>
      <c r="C261" s="189" t="s">
        <v>1656</v>
      </c>
      <c r="D261" s="180" t="s">
        <v>1593</v>
      </c>
      <c r="E261" s="181">
        <v>1</v>
      </c>
      <c r="F261" s="182"/>
      <c r="G261" s="183">
        <f t="shared" si="0"/>
        <v>0</v>
      </c>
      <c r="H261" s="182"/>
      <c r="I261" s="183">
        <f t="shared" si="1"/>
        <v>0</v>
      </c>
      <c r="J261" s="182"/>
      <c r="K261" s="183">
        <f t="shared" si="2"/>
        <v>0</v>
      </c>
      <c r="L261" s="183">
        <v>21</v>
      </c>
      <c r="M261" s="183">
        <f t="shared" si="3"/>
        <v>0</v>
      </c>
      <c r="N261" s="183">
        <v>1</v>
      </c>
      <c r="O261" s="183">
        <f t="shared" si="4"/>
        <v>1</v>
      </c>
      <c r="P261" s="183">
        <v>0</v>
      </c>
      <c r="Q261" s="183">
        <f t="shared" si="5"/>
        <v>0</v>
      </c>
      <c r="R261" s="183" t="s">
        <v>1520</v>
      </c>
      <c r="S261" s="183" t="s">
        <v>1363</v>
      </c>
      <c r="T261" s="184" t="s">
        <v>1364</v>
      </c>
      <c r="U261" s="160">
        <v>0</v>
      </c>
      <c r="V261" s="160">
        <f t="shared" si="6"/>
        <v>0</v>
      </c>
      <c r="W261" s="160"/>
      <c r="X261" s="160" t="s">
        <v>1521</v>
      </c>
      <c r="Y261" s="151"/>
      <c r="Z261" s="151"/>
      <c r="AA261" s="151"/>
      <c r="AB261" s="151"/>
      <c r="AC261" s="151"/>
      <c r="AD261" s="151"/>
      <c r="AE261" s="151"/>
      <c r="AF261" s="151"/>
      <c r="AG261" s="151" t="s">
        <v>1522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1">
      <c r="A262" s="178">
        <v>79</v>
      </c>
      <c r="B262" s="179" t="s">
        <v>1657</v>
      </c>
      <c r="C262" s="189" t="s">
        <v>1658</v>
      </c>
      <c r="D262" s="180" t="s">
        <v>1593</v>
      </c>
      <c r="E262" s="181">
        <v>6</v>
      </c>
      <c r="F262" s="182"/>
      <c r="G262" s="183">
        <f t="shared" si="0"/>
        <v>0</v>
      </c>
      <c r="H262" s="182"/>
      <c r="I262" s="183">
        <f t="shared" si="1"/>
        <v>0</v>
      </c>
      <c r="J262" s="182"/>
      <c r="K262" s="183">
        <f t="shared" si="2"/>
        <v>0</v>
      </c>
      <c r="L262" s="183">
        <v>21</v>
      </c>
      <c r="M262" s="183">
        <f t="shared" si="3"/>
        <v>0</v>
      </c>
      <c r="N262" s="183">
        <v>1.6</v>
      </c>
      <c r="O262" s="183">
        <f t="shared" si="4"/>
        <v>9.6</v>
      </c>
      <c r="P262" s="183">
        <v>0</v>
      </c>
      <c r="Q262" s="183">
        <f t="shared" si="5"/>
        <v>0</v>
      </c>
      <c r="R262" s="183" t="s">
        <v>1520</v>
      </c>
      <c r="S262" s="183" t="s">
        <v>1363</v>
      </c>
      <c r="T262" s="184" t="s">
        <v>1364</v>
      </c>
      <c r="U262" s="160">
        <v>0</v>
      </c>
      <c r="V262" s="160">
        <f t="shared" si="6"/>
        <v>0</v>
      </c>
      <c r="W262" s="160"/>
      <c r="X262" s="160" t="s">
        <v>1521</v>
      </c>
      <c r="Y262" s="151"/>
      <c r="Z262" s="151"/>
      <c r="AA262" s="151"/>
      <c r="AB262" s="151"/>
      <c r="AC262" s="151"/>
      <c r="AD262" s="151"/>
      <c r="AE262" s="151"/>
      <c r="AF262" s="151"/>
      <c r="AG262" s="151" t="s">
        <v>1522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ht="22.5" outlineLevel="1">
      <c r="A263" s="170">
        <v>80</v>
      </c>
      <c r="B263" s="171" t="s">
        <v>1659</v>
      </c>
      <c r="C263" s="187" t="s">
        <v>1660</v>
      </c>
      <c r="D263" s="172" t="s">
        <v>1593</v>
      </c>
      <c r="E263" s="173">
        <v>14</v>
      </c>
      <c r="F263" s="174"/>
      <c r="G263" s="175">
        <f t="shared" si="0"/>
        <v>0</v>
      </c>
      <c r="H263" s="174"/>
      <c r="I263" s="175">
        <f t="shared" si="1"/>
        <v>0</v>
      </c>
      <c r="J263" s="174"/>
      <c r="K263" s="175">
        <f t="shared" si="2"/>
        <v>0</v>
      </c>
      <c r="L263" s="175">
        <v>21</v>
      </c>
      <c r="M263" s="175">
        <f t="shared" si="3"/>
        <v>0</v>
      </c>
      <c r="N263" s="175">
        <v>2E-3</v>
      </c>
      <c r="O263" s="175">
        <f t="shared" si="4"/>
        <v>0.03</v>
      </c>
      <c r="P263" s="175">
        <v>0</v>
      </c>
      <c r="Q263" s="175">
        <f t="shared" si="5"/>
        <v>0</v>
      </c>
      <c r="R263" s="175" t="s">
        <v>1520</v>
      </c>
      <c r="S263" s="175" t="s">
        <v>1363</v>
      </c>
      <c r="T263" s="176" t="s">
        <v>1364</v>
      </c>
      <c r="U263" s="160">
        <v>0</v>
      </c>
      <c r="V263" s="160">
        <f t="shared" si="6"/>
        <v>0</v>
      </c>
      <c r="W263" s="160"/>
      <c r="X263" s="160" t="s">
        <v>1521</v>
      </c>
      <c r="Y263" s="151"/>
      <c r="Z263" s="151"/>
      <c r="AA263" s="151"/>
      <c r="AB263" s="151"/>
      <c r="AC263" s="151"/>
      <c r="AD263" s="151"/>
      <c r="AE263" s="151"/>
      <c r="AF263" s="151"/>
      <c r="AG263" s="151" t="s">
        <v>1522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188" t="s">
        <v>1661</v>
      </c>
      <c r="D264" s="161"/>
      <c r="E264" s="162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51"/>
      <c r="Z264" s="151"/>
      <c r="AA264" s="151"/>
      <c r="AB264" s="151"/>
      <c r="AC264" s="151"/>
      <c r="AD264" s="151"/>
      <c r="AE264" s="151"/>
      <c r="AF264" s="151"/>
      <c r="AG264" s="151" t="s">
        <v>1368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188" t="s">
        <v>1612</v>
      </c>
      <c r="D265" s="161"/>
      <c r="E265" s="162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51"/>
      <c r="Z265" s="151"/>
      <c r="AA265" s="151"/>
      <c r="AB265" s="151"/>
      <c r="AC265" s="151"/>
      <c r="AD265" s="151"/>
      <c r="AE265" s="151"/>
      <c r="AF265" s="151"/>
      <c r="AG265" s="151" t="s">
        <v>1368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188" t="s">
        <v>1613</v>
      </c>
      <c r="D266" s="161"/>
      <c r="E266" s="162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1368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188" t="s">
        <v>1616</v>
      </c>
      <c r="D267" s="161"/>
      <c r="E267" s="162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1368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188" t="s">
        <v>1281</v>
      </c>
      <c r="D268" s="161"/>
      <c r="E268" s="162">
        <v>14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1368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>
      <c r="A269" s="164" t="s">
        <v>1357</v>
      </c>
      <c r="B269" s="165" t="s">
        <v>1316</v>
      </c>
      <c r="C269" s="186" t="s">
        <v>1317</v>
      </c>
      <c r="D269" s="166"/>
      <c r="E269" s="167"/>
      <c r="F269" s="168"/>
      <c r="G269" s="168">
        <f>SUMIF(AG270:AG283,"&lt;&gt;NOR",G270:G283)</f>
        <v>0</v>
      </c>
      <c r="H269" s="168"/>
      <c r="I269" s="168">
        <f>SUM(I270:I283)</f>
        <v>0</v>
      </c>
      <c r="J269" s="168"/>
      <c r="K269" s="168">
        <f>SUM(K270:K283)</f>
        <v>0</v>
      </c>
      <c r="L269" s="168"/>
      <c r="M269" s="168">
        <f>SUM(M270:M283)</f>
        <v>0</v>
      </c>
      <c r="N269" s="168"/>
      <c r="O269" s="168">
        <f>SUM(O270:O283)</f>
        <v>1.08</v>
      </c>
      <c r="P269" s="168"/>
      <c r="Q269" s="168">
        <f>SUM(Q270:Q283)</f>
        <v>0</v>
      </c>
      <c r="R269" s="168"/>
      <c r="S269" s="168"/>
      <c r="T269" s="169"/>
      <c r="U269" s="163"/>
      <c r="V269" s="163">
        <f>SUM(V270:V283)</f>
        <v>130.92000000000002</v>
      </c>
      <c r="W269" s="163"/>
      <c r="X269" s="163"/>
      <c r="AG269" t="s">
        <v>1358</v>
      </c>
    </row>
    <row r="270" spans="1:60" outlineLevel="1">
      <c r="A270" s="170">
        <v>81</v>
      </c>
      <c r="B270" s="171" t="s">
        <v>1662</v>
      </c>
      <c r="C270" s="187" t="s">
        <v>1663</v>
      </c>
      <c r="D270" s="172" t="s">
        <v>1407</v>
      </c>
      <c r="E270" s="173">
        <v>252</v>
      </c>
      <c r="F270" s="174"/>
      <c r="G270" s="175">
        <f>ROUND(E270*F270,2)</f>
        <v>0</v>
      </c>
      <c r="H270" s="174"/>
      <c r="I270" s="175">
        <f>ROUND(E270*H270,2)</f>
        <v>0</v>
      </c>
      <c r="J270" s="174"/>
      <c r="K270" s="175">
        <f>ROUND(E270*J270,2)</f>
        <v>0</v>
      </c>
      <c r="L270" s="175">
        <v>21</v>
      </c>
      <c r="M270" s="175">
        <f>G270*(1+L270/100)</f>
        <v>0</v>
      </c>
      <c r="N270" s="175">
        <v>4.3E-3</v>
      </c>
      <c r="O270" s="175">
        <f>ROUND(E270*N270,2)</f>
        <v>1.08</v>
      </c>
      <c r="P270" s="175">
        <v>0</v>
      </c>
      <c r="Q270" s="175">
        <f>ROUND(E270*P270,2)</f>
        <v>0</v>
      </c>
      <c r="R270" s="175" t="s">
        <v>1362</v>
      </c>
      <c r="S270" s="175" t="s">
        <v>1363</v>
      </c>
      <c r="T270" s="176" t="s">
        <v>1364</v>
      </c>
      <c r="U270" s="160">
        <v>0.20799999999999999</v>
      </c>
      <c r="V270" s="160">
        <f>ROUND(E270*U270,2)</f>
        <v>52.42</v>
      </c>
      <c r="W270" s="160"/>
      <c r="X270" s="160" t="s">
        <v>1365</v>
      </c>
      <c r="Y270" s="151"/>
      <c r="Z270" s="151"/>
      <c r="AA270" s="151"/>
      <c r="AB270" s="151"/>
      <c r="AC270" s="151"/>
      <c r="AD270" s="151"/>
      <c r="AE270" s="151"/>
      <c r="AF270" s="151"/>
      <c r="AG270" s="151" t="s">
        <v>1366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48" t="s">
        <v>1664</v>
      </c>
      <c r="D271" s="249"/>
      <c r="E271" s="249"/>
      <c r="F271" s="249"/>
      <c r="G271" s="249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1392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188" t="s">
        <v>1665</v>
      </c>
      <c r="D272" s="161"/>
      <c r="E272" s="162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51"/>
      <c r="Z272" s="151"/>
      <c r="AA272" s="151"/>
      <c r="AB272" s="151"/>
      <c r="AC272" s="151"/>
      <c r="AD272" s="151"/>
      <c r="AE272" s="151"/>
      <c r="AF272" s="151"/>
      <c r="AG272" s="151" t="s">
        <v>1368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188" t="s">
        <v>1666</v>
      </c>
      <c r="D273" s="161"/>
      <c r="E273" s="162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51"/>
      <c r="Z273" s="151"/>
      <c r="AA273" s="151"/>
      <c r="AB273" s="151"/>
      <c r="AC273" s="151"/>
      <c r="AD273" s="151"/>
      <c r="AE273" s="151"/>
      <c r="AF273" s="151"/>
      <c r="AG273" s="151" t="s">
        <v>1368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188" t="s">
        <v>1667</v>
      </c>
      <c r="D274" s="161"/>
      <c r="E274" s="162">
        <v>252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1368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70">
        <v>82</v>
      </c>
      <c r="B275" s="171" t="s">
        <v>1668</v>
      </c>
      <c r="C275" s="187" t="s">
        <v>1669</v>
      </c>
      <c r="D275" s="172" t="s">
        <v>1407</v>
      </c>
      <c r="E275" s="173">
        <v>500</v>
      </c>
      <c r="F275" s="174"/>
      <c r="G275" s="175">
        <f>ROUND(E275*F275,2)</f>
        <v>0</v>
      </c>
      <c r="H275" s="174"/>
      <c r="I275" s="175">
        <f>ROUND(E275*H275,2)</f>
        <v>0</v>
      </c>
      <c r="J275" s="174"/>
      <c r="K275" s="175">
        <f>ROUND(E275*J275,2)</f>
        <v>0</v>
      </c>
      <c r="L275" s="175">
        <v>21</v>
      </c>
      <c r="M275" s="175">
        <f>G275*(1+L275/100)</f>
        <v>0</v>
      </c>
      <c r="N275" s="175">
        <v>0</v>
      </c>
      <c r="O275" s="175">
        <f>ROUND(E275*N275,2)</f>
        <v>0</v>
      </c>
      <c r="P275" s="175">
        <v>0</v>
      </c>
      <c r="Q275" s="175">
        <f>ROUND(E275*P275,2)</f>
        <v>0</v>
      </c>
      <c r="R275" s="175" t="s">
        <v>1362</v>
      </c>
      <c r="S275" s="175" t="s">
        <v>1363</v>
      </c>
      <c r="T275" s="176" t="s">
        <v>1364</v>
      </c>
      <c r="U275" s="160">
        <v>0.12</v>
      </c>
      <c r="V275" s="160">
        <f>ROUND(E275*U275,2)</f>
        <v>60</v>
      </c>
      <c r="W275" s="160"/>
      <c r="X275" s="160" t="s">
        <v>1365</v>
      </c>
      <c r="Y275" s="151"/>
      <c r="Z275" s="151"/>
      <c r="AA275" s="151"/>
      <c r="AB275" s="151"/>
      <c r="AC275" s="151"/>
      <c r="AD275" s="151"/>
      <c r="AE275" s="151"/>
      <c r="AF275" s="151"/>
      <c r="AG275" s="151" t="s">
        <v>1366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48" t="s">
        <v>1670</v>
      </c>
      <c r="D276" s="249"/>
      <c r="E276" s="249"/>
      <c r="F276" s="249"/>
      <c r="G276" s="249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1392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188" t="s">
        <v>1671</v>
      </c>
      <c r="D277" s="161"/>
      <c r="E277" s="162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51"/>
      <c r="Z277" s="151"/>
      <c r="AA277" s="151"/>
      <c r="AB277" s="151"/>
      <c r="AC277" s="151"/>
      <c r="AD277" s="151"/>
      <c r="AE277" s="151"/>
      <c r="AF277" s="151"/>
      <c r="AG277" s="151" t="s">
        <v>1368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58"/>
      <c r="B278" s="159"/>
      <c r="C278" s="188" t="s">
        <v>1672</v>
      </c>
      <c r="D278" s="161"/>
      <c r="E278" s="162">
        <v>500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1368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70">
        <v>83</v>
      </c>
      <c r="B279" s="171" t="s">
        <v>1673</v>
      </c>
      <c r="C279" s="187" t="s">
        <v>1674</v>
      </c>
      <c r="D279" s="172" t="s">
        <v>1407</v>
      </c>
      <c r="E279" s="173">
        <v>500</v>
      </c>
      <c r="F279" s="174"/>
      <c r="G279" s="175">
        <f>ROUND(E279*F279,2)</f>
        <v>0</v>
      </c>
      <c r="H279" s="174"/>
      <c r="I279" s="175">
        <f>ROUND(E279*H279,2)</f>
        <v>0</v>
      </c>
      <c r="J279" s="174"/>
      <c r="K279" s="175">
        <f>ROUND(E279*J279,2)</f>
        <v>0</v>
      </c>
      <c r="L279" s="175">
        <v>21</v>
      </c>
      <c r="M279" s="175">
        <f>G279*(1+L279/100)</f>
        <v>0</v>
      </c>
      <c r="N279" s="175">
        <v>0</v>
      </c>
      <c r="O279" s="175">
        <f>ROUND(E279*N279,2)</f>
        <v>0</v>
      </c>
      <c r="P279" s="175">
        <v>0</v>
      </c>
      <c r="Q279" s="175">
        <f>ROUND(E279*P279,2)</f>
        <v>0</v>
      </c>
      <c r="R279" s="175" t="s">
        <v>1362</v>
      </c>
      <c r="S279" s="175" t="s">
        <v>1363</v>
      </c>
      <c r="T279" s="176" t="s">
        <v>1364</v>
      </c>
      <c r="U279" s="160">
        <v>3.6999999999999998E-2</v>
      </c>
      <c r="V279" s="160">
        <f>ROUND(E279*U279,2)</f>
        <v>18.5</v>
      </c>
      <c r="W279" s="160"/>
      <c r="X279" s="160" t="s">
        <v>1365</v>
      </c>
      <c r="Y279" s="151"/>
      <c r="Z279" s="151"/>
      <c r="AA279" s="151"/>
      <c r="AB279" s="151"/>
      <c r="AC279" s="151"/>
      <c r="AD279" s="151"/>
      <c r="AE279" s="151"/>
      <c r="AF279" s="151"/>
      <c r="AG279" s="151" t="s">
        <v>1366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48" t="s">
        <v>1675</v>
      </c>
      <c r="D280" s="249"/>
      <c r="E280" s="249"/>
      <c r="F280" s="249"/>
      <c r="G280" s="249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51"/>
      <c r="Z280" s="151"/>
      <c r="AA280" s="151"/>
      <c r="AB280" s="151"/>
      <c r="AC280" s="151"/>
      <c r="AD280" s="151"/>
      <c r="AE280" s="151"/>
      <c r="AF280" s="151"/>
      <c r="AG280" s="151" t="s">
        <v>1392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188" t="s">
        <v>1676</v>
      </c>
      <c r="D281" s="161"/>
      <c r="E281" s="162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51"/>
      <c r="Z281" s="151"/>
      <c r="AA281" s="151"/>
      <c r="AB281" s="151"/>
      <c r="AC281" s="151"/>
      <c r="AD281" s="151"/>
      <c r="AE281" s="151"/>
      <c r="AF281" s="151"/>
      <c r="AG281" s="151" t="s">
        <v>1368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188" t="s">
        <v>1666</v>
      </c>
      <c r="D282" s="161"/>
      <c r="E282" s="162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51"/>
      <c r="Z282" s="151"/>
      <c r="AA282" s="151"/>
      <c r="AB282" s="151"/>
      <c r="AC282" s="151"/>
      <c r="AD282" s="151"/>
      <c r="AE282" s="151"/>
      <c r="AF282" s="151"/>
      <c r="AG282" s="151" t="s">
        <v>1368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188" t="s">
        <v>1672</v>
      </c>
      <c r="D283" s="161"/>
      <c r="E283" s="162">
        <v>500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51"/>
      <c r="Z283" s="151"/>
      <c r="AA283" s="151"/>
      <c r="AB283" s="151"/>
      <c r="AC283" s="151"/>
      <c r="AD283" s="151"/>
      <c r="AE283" s="151"/>
      <c r="AF283" s="151"/>
      <c r="AG283" s="151" t="s">
        <v>1368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>
      <c r="A284" s="164" t="s">
        <v>1357</v>
      </c>
      <c r="B284" s="165" t="s">
        <v>1320</v>
      </c>
      <c r="C284" s="186" t="s">
        <v>1321</v>
      </c>
      <c r="D284" s="166"/>
      <c r="E284" s="167"/>
      <c r="F284" s="168"/>
      <c r="G284" s="168">
        <f>SUMIF(AG285:AG286,"&lt;&gt;NOR",G285:G286)</f>
        <v>0</v>
      </c>
      <c r="H284" s="168"/>
      <c r="I284" s="168">
        <f>SUM(I285:I286)</f>
        <v>0</v>
      </c>
      <c r="J284" s="168"/>
      <c r="K284" s="168">
        <f>SUM(K285:K286)</f>
        <v>0</v>
      </c>
      <c r="L284" s="168"/>
      <c r="M284" s="168">
        <f>SUM(M285:M286)</f>
        <v>0</v>
      </c>
      <c r="N284" s="168"/>
      <c r="O284" s="168">
        <f>SUM(O285:O286)</f>
        <v>0</v>
      </c>
      <c r="P284" s="168"/>
      <c r="Q284" s="168">
        <f>SUM(Q285:Q286)</f>
        <v>0</v>
      </c>
      <c r="R284" s="168"/>
      <c r="S284" s="168"/>
      <c r="T284" s="169"/>
      <c r="U284" s="163"/>
      <c r="V284" s="163">
        <f>SUM(V285:V286)</f>
        <v>426.06</v>
      </c>
      <c r="W284" s="163"/>
      <c r="X284" s="163"/>
      <c r="AG284" t="s">
        <v>1358</v>
      </c>
    </row>
    <row r="285" spans="1:60" ht="22.5" outlineLevel="1">
      <c r="A285" s="170">
        <v>84</v>
      </c>
      <c r="B285" s="171" t="s">
        <v>1677</v>
      </c>
      <c r="C285" s="187" t="s">
        <v>1678</v>
      </c>
      <c r="D285" s="172" t="s">
        <v>1527</v>
      </c>
      <c r="E285" s="173">
        <v>2014.46532</v>
      </c>
      <c r="F285" s="174"/>
      <c r="G285" s="175">
        <f>ROUND(E285*F285,2)</f>
        <v>0</v>
      </c>
      <c r="H285" s="174"/>
      <c r="I285" s="175">
        <f>ROUND(E285*H285,2)</f>
        <v>0</v>
      </c>
      <c r="J285" s="174"/>
      <c r="K285" s="175">
        <f>ROUND(E285*J285,2)</f>
        <v>0</v>
      </c>
      <c r="L285" s="175">
        <v>21</v>
      </c>
      <c r="M285" s="175">
        <f>G285*(1+L285/100)</f>
        <v>0</v>
      </c>
      <c r="N285" s="175">
        <v>0</v>
      </c>
      <c r="O285" s="175">
        <f>ROUND(E285*N285,2)</f>
        <v>0</v>
      </c>
      <c r="P285" s="175">
        <v>0</v>
      </c>
      <c r="Q285" s="175">
        <f>ROUND(E285*P285,2)</f>
        <v>0</v>
      </c>
      <c r="R285" s="175" t="s">
        <v>1538</v>
      </c>
      <c r="S285" s="175" t="s">
        <v>1363</v>
      </c>
      <c r="T285" s="176" t="s">
        <v>1364</v>
      </c>
      <c r="U285" s="160">
        <v>0.21149999999999999</v>
      </c>
      <c r="V285" s="160">
        <f>ROUND(E285*U285,2)</f>
        <v>426.06</v>
      </c>
      <c r="W285" s="160"/>
      <c r="X285" s="160" t="s">
        <v>1365</v>
      </c>
      <c r="Y285" s="151"/>
      <c r="Z285" s="151"/>
      <c r="AA285" s="151"/>
      <c r="AB285" s="151"/>
      <c r="AC285" s="151"/>
      <c r="AD285" s="151"/>
      <c r="AE285" s="151"/>
      <c r="AF285" s="151"/>
      <c r="AG285" s="151" t="s">
        <v>1366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48" t="s">
        <v>1679</v>
      </c>
      <c r="D286" s="249"/>
      <c r="E286" s="249"/>
      <c r="F286" s="249"/>
      <c r="G286" s="249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51"/>
      <c r="Z286" s="151"/>
      <c r="AA286" s="151"/>
      <c r="AB286" s="151"/>
      <c r="AC286" s="151"/>
      <c r="AD286" s="151"/>
      <c r="AE286" s="151"/>
      <c r="AF286" s="151"/>
      <c r="AG286" s="151" t="s">
        <v>1392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>
      <c r="A287" s="164" t="s">
        <v>1357</v>
      </c>
      <c r="B287" s="165" t="s">
        <v>1326</v>
      </c>
      <c r="C287" s="186" t="s">
        <v>1327</v>
      </c>
      <c r="D287" s="166"/>
      <c r="E287" s="167"/>
      <c r="F287" s="168"/>
      <c r="G287" s="168">
        <f>SUMIF(AG288:AG311,"&lt;&gt;NOR",G288:G311)</f>
        <v>0</v>
      </c>
      <c r="H287" s="168"/>
      <c r="I287" s="168">
        <f>SUM(I288:I311)</f>
        <v>0</v>
      </c>
      <c r="J287" s="168"/>
      <c r="K287" s="168">
        <f>SUM(K288:K311)</f>
        <v>0</v>
      </c>
      <c r="L287" s="168"/>
      <c r="M287" s="168">
        <f>SUM(M288:M311)</f>
        <v>0</v>
      </c>
      <c r="N287" s="168"/>
      <c r="O287" s="168">
        <f>SUM(O288:O311)</f>
        <v>0</v>
      </c>
      <c r="P287" s="168"/>
      <c r="Q287" s="168">
        <f>SUM(Q288:Q311)</f>
        <v>0</v>
      </c>
      <c r="R287" s="168"/>
      <c r="S287" s="168"/>
      <c r="T287" s="169"/>
      <c r="U287" s="163"/>
      <c r="V287" s="163">
        <f>SUM(V288:V311)</f>
        <v>182.67</v>
      </c>
      <c r="W287" s="163"/>
      <c r="X287" s="163"/>
      <c r="AG287" t="s">
        <v>1358</v>
      </c>
    </row>
    <row r="288" spans="1:60" outlineLevel="1">
      <c r="A288" s="170">
        <v>85</v>
      </c>
      <c r="B288" s="171" t="s">
        <v>1680</v>
      </c>
      <c r="C288" s="187" t="s">
        <v>1681</v>
      </c>
      <c r="D288" s="172" t="s">
        <v>1527</v>
      </c>
      <c r="E288" s="173">
        <v>819.41790000000003</v>
      </c>
      <c r="F288" s="174"/>
      <c r="G288" s="175">
        <f>ROUND(E288*F288,2)</f>
        <v>0</v>
      </c>
      <c r="H288" s="174"/>
      <c r="I288" s="175">
        <f>ROUND(E288*H288,2)</f>
        <v>0</v>
      </c>
      <c r="J288" s="174"/>
      <c r="K288" s="175">
        <f>ROUND(E288*J288,2)</f>
        <v>0</v>
      </c>
      <c r="L288" s="175">
        <v>21</v>
      </c>
      <c r="M288" s="175">
        <f>G288*(1+L288/100)</f>
        <v>0</v>
      </c>
      <c r="N288" s="175">
        <v>0</v>
      </c>
      <c r="O288" s="175">
        <f>ROUND(E288*N288,2)</f>
        <v>0</v>
      </c>
      <c r="P288" s="175">
        <v>0</v>
      </c>
      <c r="Q288" s="175">
        <f>ROUND(E288*P288,2)</f>
        <v>0</v>
      </c>
      <c r="R288" s="175" t="s">
        <v>1682</v>
      </c>
      <c r="S288" s="175" t="s">
        <v>1683</v>
      </c>
      <c r="T288" s="176" t="s">
        <v>1683</v>
      </c>
      <c r="U288" s="160">
        <v>0</v>
      </c>
      <c r="V288" s="160">
        <f>ROUND(E288*U288,2)</f>
        <v>0</v>
      </c>
      <c r="W288" s="160"/>
      <c r="X288" s="160" t="s">
        <v>1365</v>
      </c>
      <c r="Y288" s="151"/>
      <c r="Z288" s="151"/>
      <c r="AA288" s="151"/>
      <c r="AB288" s="151"/>
      <c r="AC288" s="151"/>
      <c r="AD288" s="151"/>
      <c r="AE288" s="151"/>
      <c r="AF288" s="151"/>
      <c r="AG288" s="151" t="s">
        <v>1366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188" t="s">
        <v>1684</v>
      </c>
      <c r="D289" s="161"/>
      <c r="E289" s="162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1368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188" t="s">
        <v>1685</v>
      </c>
      <c r="D290" s="161"/>
      <c r="E290" s="162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51"/>
      <c r="Z290" s="151"/>
      <c r="AA290" s="151"/>
      <c r="AB290" s="151"/>
      <c r="AC290" s="151"/>
      <c r="AD290" s="151"/>
      <c r="AE290" s="151"/>
      <c r="AF290" s="151"/>
      <c r="AG290" s="151" t="s">
        <v>1368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188" t="s">
        <v>1686</v>
      </c>
      <c r="D291" s="161"/>
      <c r="E291" s="162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51"/>
      <c r="Z291" s="151"/>
      <c r="AA291" s="151"/>
      <c r="AB291" s="151"/>
      <c r="AC291" s="151"/>
      <c r="AD291" s="151"/>
      <c r="AE291" s="151"/>
      <c r="AF291" s="151"/>
      <c r="AG291" s="151" t="s">
        <v>1368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188" t="s">
        <v>1687</v>
      </c>
      <c r="D292" s="161"/>
      <c r="E292" s="162">
        <v>509.06189999999998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51"/>
      <c r="Z292" s="151"/>
      <c r="AA292" s="151"/>
      <c r="AB292" s="151"/>
      <c r="AC292" s="151"/>
      <c r="AD292" s="151"/>
      <c r="AE292" s="151"/>
      <c r="AF292" s="151"/>
      <c r="AG292" s="151" t="s">
        <v>1368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188" t="s">
        <v>1688</v>
      </c>
      <c r="D293" s="161"/>
      <c r="E293" s="162">
        <v>310.35599999999999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51"/>
      <c r="Z293" s="151"/>
      <c r="AA293" s="151"/>
      <c r="AB293" s="151"/>
      <c r="AC293" s="151"/>
      <c r="AD293" s="151"/>
      <c r="AE293" s="151"/>
      <c r="AF293" s="151"/>
      <c r="AG293" s="151" t="s">
        <v>1368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70">
        <v>86</v>
      </c>
      <c r="B294" s="171" t="s">
        <v>1689</v>
      </c>
      <c r="C294" s="187" t="s">
        <v>1690</v>
      </c>
      <c r="D294" s="172" t="s">
        <v>1527</v>
      </c>
      <c r="E294" s="173">
        <v>255.11199999999999</v>
      </c>
      <c r="F294" s="174"/>
      <c r="G294" s="175">
        <f>ROUND(E294*F294,2)</f>
        <v>0</v>
      </c>
      <c r="H294" s="174"/>
      <c r="I294" s="175">
        <f>ROUND(E294*H294,2)</f>
        <v>0</v>
      </c>
      <c r="J294" s="174"/>
      <c r="K294" s="175">
        <f>ROUND(E294*J294,2)</f>
        <v>0</v>
      </c>
      <c r="L294" s="175">
        <v>21</v>
      </c>
      <c r="M294" s="175">
        <f>G294*(1+L294/100)</f>
        <v>0</v>
      </c>
      <c r="N294" s="175">
        <v>0</v>
      </c>
      <c r="O294" s="175">
        <f>ROUND(E294*N294,2)</f>
        <v>0</v>
      </c>
      <c r="P294" s="175">
        <v>0</v>
      </c>
      <c r="Q294" s="175">
        <f>ROUND(E294*P294,2)</f>
        <v>0</v>
      </c>
      <c r="R294" s="175" t="s">
        <v>1682</v>
      </c>
      <c r="S294" s="175" t="s">
        <v>1683</v>
      </c>
      <c r="T294" s="176" t="s">
        <v>1683</v>
      </c>
      <c r="U294" s="160">
        <v>0</v>
      </c>
      <c r="V294" s="160">
        <f>ROUND(E294*U294,2)</f>
        <v>0</v>
      </c>
      <c r="W294" s="160"/>
      <c r="X294" s="160" t="s">
        <v>1365</v>
      </c>
      <c r="Y294" s="151"/>
      <c r="Z294" s="151"/>
      <c r="AA294" s="151"/>
      <c r="AB294" s="151"/>
      <c r="AC294" s="151"/>
      <c r="AD294" s="151"/>
      <c r="AE294" s="151"/>
      <c r="AF294" s="151"/>
      <c r="AG294" s="151" t="s">
        <v>1366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188" t="s">
        <v>1691</v>
      </c>
      <c r="D295" s="161"/>
      <c r="E295" s="162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51"/>
      <c r="Z295" s="151"/>
      <c r="AA295" s="151"/>
      <c r="AB295" s="151"/>
      <c r="AC295" s="151"/>
      <c r="AD295" s="151"/>
      <c r="AE295" s="151"/>
      <c r="AF295" s="151"/>
      <c r="AG295" s="151" t="s">
        <v>1368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188" t="s">
        <v>1692</v>
      </c>
      <c r="D296" s="161"/>
      <c r="E296" s="162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1368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188" t="s">
        <v>1693</v>
      </c>
      <c r="D297" s="161"/>
      <c r="E297" s="162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51"/>
      <c r="Z297" s="151"/>
      <c r="AA297" s="151"/>
      <c r="AB297" s="151"/>
      <c r="AC297" s="151"/>
      <c r="AD297" s="151"/>
      <c r="AE297" s="151"/>
      <c r="AF297" s="151"/>
      <c r="AG297" s="151" t="s">
        <v>1368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188" t="s">
        <v>1694</v>
      </c>
      <c r="D298" s="161"/>
      <c r="E298" s="162">
        <v>255.11199999999999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51"/>
      <c r="Z298" s="151"/>
      <c r="AA298" s="151"/>
      <c r="AB298" s="151"/>
      <c r="AC298" s="151"/>
      <c r="AD298" s="151"/>
      <c r="AE298" s="151"/>
      <c r="AF298" s="151"/>
      <c r="AG298" s="151" t="s">
        <v>1368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ht="33.75" outlineLevel="1">
      <c r="A299" s="170">
        <v>87</v>
      </c>
      <c r="B299" s="171" t="s">
        <v>1695</v>
      </c>
      <c r="C299" s="187" t="s">
        <v>1696</v>
      </c>
      <c r="D299" s="172" t="s">
        <v>1527</v>
      </c>
      <c r="E299" s="173">
        <v>1074.5299</v>
      </c>
      <c r="F299" s="174"/>
      <c r="G299" s="175">
        <f>ROUND(E299*F299,2)</f>
        <v>0</v>
      </c>
      <c r="H299" s="174"/>
      <c r="I299" s="175">
        <f>ROUND(E299*H299,2)</f>
        <v>0</v>
      </c>
      <c r="J299" s="174"/>
      <c r="K299" s="175">
        <f>ROUND(E299*J299,2)</f>
        <v>0</v>
      </c>
      <c r="L299" s="175">
        <v>21</v>
      </c>
      <c r="M299" s="175">
        <f>G299*(1+L299/100)</f>
        <v>0</v>
      </c>
      <c r="N299" s="175">
        <v>0</v>
      </c>
      <c r="O299" s="175">
        <f>ROUND(E299*N299,2)</f>
        <v>0</v>
      </c>
      <c r="P299" s="175">
        <v>0</v>
      </c>
      <c r="Q299" s="175">
        <f>ROUND(E299*P299,2)</f>
        <v>0</v>
      </c>
      <c r="R299" s="175" t="s">
        <v>1697</v>
      </c>
      <c r="S299" s="175" t="s">
        <v>1363</v>
      </c>
      <c r="T299" s="176" t="s">
        <v>1364</v>
      </c>
      <c r="U299" s="160">
        <v>0</v>
      </c>
      <c r="V299" s="160">
        <f>ROUND(E299*U299,2)</f>
        <v>0</v>
      </c>
      <c r="W299" s="160"/>
      <c r="X299" s="160" t="s">
        <v>1365</v>
      </c>
      <c r="Y299" s="151"/>
      <c r="Z299" s="151"/>
      <c r="AA299" s="151"/>
      <c r="AB299" s="151"/>
      <c r="AC299" s="151"/>
      <c r="AD299" s="151"/>
      <c r="AE299" s="151"/>
      <c r="AF299" s="151"/>
      <c r="AG299" s="151" t="s">
        <v>1366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48" t="s">
        <v>1698</v>
      </c>
      <c r="D300" s="249"/>
      <c r="E300" s="249"/>
      <c r="F300" s="249"/>
      <c r="G300" s="249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51"/>
      <c r="Z300" s="151"/>
      <c r="AA300" s="151"/>
      <c r="AB300" s="151"/>
      <c r="AC300" s="151"/>
      <c r="AD300" s="151"/>
      <c r="AE300" s="151"/>
      <c r="AF300" s="151"/>
      <c r="AG300" s="151" t="s">
        <v>1392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188" t="s">
        <v>1699</v>
      </c>
      <c r="D301" s="161"/>
      <c r="E301" s="162">
        <v>255.11199999999999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51"/>
      <c r="Z301" s="151"/>
      <c r="AA301" s="151"/>
      <c r="AB301" s="151"/>
      <c r="AC301" s="151"/>
      <c r="AD301" s="151"/>
      <c r="AE301" s="151"/>
      <c r="AF301" s="151"/>
      <c r="AG301" s="151" t="s">
        <v>1368</v>
      </c>
      <c r="AH301" s="151">
        <v>5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188" t="s">
        <v>1700</v>
      </c>
      <c r="D302" s="161"/>
      <c r="E302" s="162">
        <v>819.41790000000003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51"/>
      <c r="Z302" s="151"/>
      <c r="AA302" s="151"/>
      <c r="AB302" s="151"/>
      <c r="AC302" s="151"/>
      <c r="AD302" s="151"/>
      <c r="AE302" s="151"/>
      <c r="AF302" s="151"/>
      <c r="AG302" s="151" t="s">
        <v>1368</v>
      </c>
      <c r="AH302" s="151">
        <v>5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ht="33.75" outlineLevel="1">
      <c r="A303" s="170">
        <v>88</v>
      </c>
      <c r="B303" s="171" t="s">
        <v>1701</v>
      </c>
      <c r="C303" s="187" t="s">
        <v>1702</v>
      </c>
      <c r="D303" s="172" t="s">
        <v>1527</v>
      </c>
      <c r="E303" s="173">
        <v>48353.845500000003</v>
      </c>
      <c r="F303" s="174"/>
      <c r="G303" s="175">
        <f>ROUND(E303*F303,2)</f>
        <v>0</v>
      </c>
      <c r="H303" s="174"/>
      <c r="I303" s="175">
        <f>ROUND(E303*H303,2)</f>
        <v>0</v>
      </c>
      <c r="J303" s="174"/>
      <c r="K303" s="175">
        <f>ROUND(E303*J303,2)</f>
        <v>0</v>
      </c>
      <c r="L303" s="175">
        <v>21</v>
      </c>
      <c r="M303" s="175">
        <f>G303*(1+L303/100)</f>
        <v>0</v>
      </c>
      <c r="N303" s="175">
        <v>0</v>
      </c>
      <c r="O303" s="175">
        <f>ROUND(E303*N303,2)</f>
        <v>0</v>
      </c>
      <c r="P303" s="175">
        <v>0</v>
      </c>
      <c r="Q303" s="175">
        <f>ROUND(E303*P303,2)</f>
        <v>0</v>
      </c>
      <c r="R303" s="175" t="s">
        <v>1697</v>
      </c>
      <c r="S303" s="175" t="s">
        <v>1363</v>
      </c>
      <c r="T303" s="176" t="s">
        <v>1364</v>
      </c>
      <c r="U303" s="160">
        <v>0</v>
      </c>
      <c r="V303" s="160">
        <f>ROUND(E303*U303,2)</f>
        <v>0</v>
      </c>
      <c r="W303" s="160"/>
      <c r="X303" s="160" t="s">
        <v>1365</v>
      </c>
      <c r="Y303" s="151"/>
      <c r="Z303" s="151"/>
      <c r="AA303" s="151"/>
      <c r="AB303" s="151"/>
      <c r="AC303" s="151"/>
      <c r="AD303" s="151"/>
      <c r="AE303" s="151"/>
      <c r="AF303" s="151"/>
      <c r="AG303" s="151" t="s">
        <v>1366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48" t="s">
        <v>1698</v>
      </c>
      <c r="D304" s="249"/>
      <c r="E304" s="249"/>
      <c r="F304" s="249"/>
      <c r="G304" s="249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51"/>
      <c r="Z304" s="151"/>
      <c r="AA304" s="151"/>
      <c r="AB304" s="151"/>
      <c r="AC304" s="151"/>
      <c r="AD304" s="151"/>
      <c r="AE304" s="151"/>
      <c r="AF304" s="151"/>
      <c r="AG304" s="151" t="s">
        <v>1392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188" t="s">
        <v>1703</v>
      </c>
      <c r="D305" s="161"/>
      <c r="E305" s="162">
        <v>48353.845500000003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51"/>
      <c r="Z305" s="151"/>
      <c r="AA305" s="151"/>
      <c r="AB305" s="151"/>
      <c r="AC305" s="151"/>
      <c r="AD305" s="151"/>
      <c r="AE305" s="151"/>
      <c r="AF305" s="151"/>
      <c r="AG305" s="151" t="s">
        <v>1368</v>
      </c>
      <c r="AH305" s="151">
        <v>5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70">
        <v>89</v>
      </c>
      <c r="B306" s="171" t="s">
        <v>1704</v>
      </c>
      <c r="C306" s="187" t="s">
        <v>1705</v>
      </c>
      <c r="D306" s="172" t="s">
        <v>1527</v>
      </c>
      <c r="E306" s="173">
        <v>1074.5299</v>
      </c>
      <c r="F306" s="174"/>
      <c r="G306" s="175">
        <f>ROUND(E306*F306,2)</f>
        <v>0</v>
      </c>
      <c r="H306" s="174"/>
      <c r="I306" s="175">
        <f>ROUND(E306*H306,2)</f>
        <v>0</v>
      </c>
      <c r="J306" s="174"/>
      <c r="K306" s="175">
        <f>ROUND(E306*J306,2)</f>
        <v>0</v>
      </c>
      <c r="L306" s="175">
        <v>21</v>
      </c>
      <c r="M306" s="175">
        <f>G306*(1+L306/100)</f>
        <v>0</v>
      </c>
      <c r="N306" s="175">
        <v>0</v>
      </c>
      <c r="O306" s="175">
        <f>ROUND(E306*N306,2)</f>
        <v>0</v>
      </c>
      <c r="P306" s="175">
        <v>0</v>
      </c>
      <c r="Q306" s="175">
        <f>ROUND(E306*P306,2)</f>
        <v>0</v>
      </c>
      <c r="R306" s="175" t="s">
        <v>1706</v>
      </c>
      <c r="S306" s="175" t="s">
        <v>1363</v>
      </c>
      <c r="T306" s="176" t="s">
        <v>1364</v>
      </c>
      <c r="U306" s="160">
        <v>0.16400000000000001</v>
      </c>
      <c r="V306" s="160">
        <f>ROUND(E306*U306,2)</f>
        <v>176.22</v>
      </c>
      <c r="W306" s="160"/>
      <c r="X306" s="160" t="s">
        <v>1365</v>
      </c>
      <c r="Y306" s="151"/>
      <c r="Z306" s="151"/>
      <c r="AA306" s="151"/>
      <c r="AB306" s="151"/>
      <c r="AC306" s="151"/>
      <c r="AD306" s="151"/>
      <c r="AE306" s="151"/>
      <c r="AF306" s="151"/>
      <c r="AG306" s="151" t="s">
        <v>1366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ht="22.5" outlineLevel="1">
      <c r="A307" s="158"/>
      <c r="B307" s="159"/>
      <c r="C307" s="248" t="s">
        <v>1707</v>
      </c>
      <c r="D307" s="249"/>
      <c r="E307" s="249"/>
      <c r="F307" s="249"/>
      <c r="G307" s="249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51"/>
      <c r="Z307" s="151"/>
      <c r="AA307" s="151"/>
      <c r="AB307" s="151"/>
      <c r="AC307" s="151"/>
      <c r="AD307" s="151"/>
      <c r="AE307" s="151"/>
      <c r="AF307" s="151"/>
      <c r="AG307" s="151" t="s">
        <v>1392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77" t="str">
        <f>C307</f>
        <v>se složením a hrubým urovnáním nebo s přeložením na jiný dopravní prostředek kromě lodi, vč. příplatku za každých dalších i započatých 1000 m přes 1000 m,</v>
      </c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188" t="s">
        <v>1708</v>
      </c>
      <c r="D308" s="161"/>
      <c r="E308" s="162">
        <v>1074.5299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51"/>
      <c r="Z308" s="151"/>
      <c r="AA308" s="151"/>
      <c r="AB308" s="151"/>
      <c r="AC308" s="151"/>
      <c r="AD308" s="151"/>
      <c r="AE308" s="151"/>
      <c r="AF308" s="151"/>
      <c r="AG308" s="151" t="s">
        <v>1368</v>
      </c>
      <c r="AH308" s="151">
        <v>5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70">
        <v>90</v>
      </c>
      <c r="B309" s="171" t="s">
        <v>1709</v>
      </c>
      <c r="C309" s="187" t="s">
        <v>1710</v>
      </c>
      <c r="D309" s="172" t="s">
        <v>1527</v>
      </c>
      <c r="E309" s="173">
        <v>1074.5299</v>
      </c>
      <c r="F309" s="174"/>
      <c r="G309" s="175">
        <f>ROUND(E309*F309,2)</f>
        <v>0</v>
      </c>
      <c r="H309" s="174"/>
      <c r="I309" s="175">
        <f>ROUND(E309*H309,2)</f>
        <v>0</v>
      </c>
      <c r="J309" s="174"/>
      <c r="K309" s="175">
        <f>ROUND(E309*J309,2)</f>
        <v>0</v>
      </c>
      <c r="L309" s="175">
        <v>21</v>
      </c>
      <c r="M309" s="175">
        <f>G309*(1+L309/100)</f>
        <v>0</v>
      </c>
      <c r="N309" s="175">
        <v>0</v>
      </c>
      <c r="O309" s="175">
        <f>ROUND(E309*N309,2)</f>
        <v>0</v>
      </c>
      <c r="P309" s="175">
        <v>0</v>
      </c>
      <c r="Q309" s="175">
        <f>ROUND(E309*P309,2)</f>
        <v>0</v>
      </c>
      <c r="R309" s="175" t="s">
        <v>1711</v>
      </c>
      <c r="S309" s="175" t="s">
        <v>1363</v>
      </c>
      <c r="T309" s="176" t="s">
        <v>1364</v>
      </c>
      <c r="U309" s="160">
        <v>6.0000000000000001E-3</v>
      </c>
      <c r="V309" s="160">
        <f>ROUND(E309*U309,2)</f>
        <v>6.45</v>
      </c>
      <c r="W309" s="160"/>
      <c r="X309" s="160" t="s">
        <v>1365</v>
      </c>
      <c r="Y309" s="151"/>
      <c r="Z309" s="151"/>
      <c r="AA309" s="151"/>
      <c r="AB309" s="151"/>
      <c r="AC309" s="151"/>
      <c r="AD309" s="151"/>
      <c r="AE309" s="151"/>
      <c r="AF309" s="151"/>
      <c r="AG309" s="151" t="s">
        <v>1366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48" t="s">
        <v>1712</v>
      </c>
      <c r="D310" s="249"/>
      <c r="E310" s="249"/>
      <c r="F310" s="249"/>
      <c r="G310" s="249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51"/>
      <c r="Z310" s="151"/>
      <c r="AA310" s="151"/>
      <c r="AB310" s="151"/>
      <c r="AC310" s="151"/>
      <c r="AD310" s="151"/>
      <c r="AE310" s="151"/>
      <c r="AF310" s="151"/>
      <c r="AG310" s="151" t="s">
        <v>1392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188" t="s">
        <v>1708</v>
      </c>
      <c r="D311" s="161"/>
      <c r="E311" s="162">
        <v>1074.5299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51"/>
      <c r="Z311" s="151"/>
      <c r="AA311" s="151"/>
      <c r="AB311" s="151"/>
      <c r="AC311" s="151"/>
      <c r="AD311" s="151"/>
      <c r="AE311" s="151"/>
      <c r="AF311" s="151"/>
      <c r="AG311" s="151" t="s">
        <v>1368</v>
      </c>
      <c r="AH311" s="151">
        <v>5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>
      <c r="A312" s="3"/>
      <c r="B312" s="4"/>
      <c r="C312" s="190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AE312">
        <v>15</v>
      </c>
      <c r="AF312">
        <v>21</v>
      </c>
      <c r="AG312" t="s">
        <v>1344</v>
      </c>
    </row>
    <row r="313" spans="1:60">
      <c r="A313" s="154"/>
      <c r="B313" s="155" t="s">
        <v>1235</v>
      </c>
      <c r="C313" s="191"/>
      <c r="D313" s="156"/>
      <c r="E313" s="157"/>
      <c r="F313" s="157"/>
      <c r="G313" s="185">
        <f>G8+G148+G159+G165+G210+G269+G284+G287</f>
        <v>0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AE313">
        <f>SUMIF(L7:L311,AE312,G7:G311)</f>
        <v>0</v>
      </c>
      <c r="AF313">
        <f>SUMIF(L7:L311,AF312,G7:G311)</f>
        <v>0</v>
      </c>
      <c r="AG313" t="s">
        <v>1713</v>
      </c>
    </row>
    <row r="314" spans="1:60">
      <c r="C314" s="192"/>
      <c r="D314" s="10"/>
      <c r="AG314" t="s">
        <v>1714</v>
      </c>
    </row>
    <row r="315" spans="1:60">
      <c r="D315" s="10"/>
    </row>
    <row r="316" spans="1:60">
      <c r="D316" s="10"/>
    </row>
    <row r="317" spans="1:60">
      <c r="D317" s="10"/>
    </row>
    <row r="318" spans="1:60">
      <c r="D318" s="10"/>
    </row>
    <row r="319" spans="1:60">
      <c r="D319" s="10"/>
    </row>
    <row r="320" spans="1:60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47">
    <mergeCell ref="C36:G36"/>
    <mergeCell ref="A1:G1"/>
    <mergeCell ref="C2:G2"/>
    <mergeCell ref="C3:G3"/>
    <mergeCell ref="C4:G4"/>
    <mergeCell ref="C31:G31"/>
    <mergeCell ref="C88:G88"/>
    <mergeCell ref="C38:G38"/>
    <mergeCell ref="C40:G40"/>
    <mergeCell ref="C42:G42"/>
    <mergeCell ref="C50:G50"/>
    <mergeCell ref="C54:G54"/>
    <mergeCell ref="C60:G60"/>
    <mergeCell ref="C64:G64"/>
    <mergeCell ref="C70:G70"/>
    <mergeCell ref="C74:G74"/>
    <mergeCell ref="C79:G79"/>
    <mergeCell ref="C83:G83"/>
    <mergeCell ref="C186:G186"/>
    <mergeCell ref="C94:G94"/>
    <mergeCell ref="C99:G99"/>
    <mergeCell ref="C113:G113"/>
    <mergeCell ref="C114:G114"/>
    <mergeCell ref="C121:G121"/>
    <mergeCell ref="C126:G126"/>
    <mergeCell ref="C130:G130"/>
    <mergeCell ref="C235:G235"/>
    <mergeCell ref="C239:G239"/>
    <mergeCell ref="C241:G241"/>
    <mergeCell ref="C150:G150"/>
    <mergeCell ref="C152:G152"/>
    <mergeCell ref="C161:G161"/>
    <mergeCell ref="C181:G181"/>
    <mergeCell ref="C212:G212"/>
    <mergeCell ref="C216:G216"/>
    <mergeCell ref="C218:G218"/>
    <mergeCell ref="C220:G220"/>
    <mergeCell ref="C222:G222"/>
    <mergeCell ref="C227:G227"/>
    <mergeCell ref="C304:G304"/>
    <mergeCell ref="C307:G307"/>
    <mergeCell ref="C310:G310"/>
    <mergeCell ref="C271:G271"/>
    <mergeCell ref="C276:G276"/>
    <mergeCell ref="C286:G286"/>
    <mergeCell ref="C300:G300"/>
    <mergeCell ref="C280:G280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1257</v>
      </c>
      <c r="C4" s="256" t="s">
        <v>1258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SUMIF(AG9:AG112,"&lt;&gt;NOR",G9:G112)</f>
        <v>0</v>
      </c>
      <c r="H8" s="168"/>
      <c r="I8" s="168">
        <f>SUM(I9:I112)</f>
        <v>0</v>
      </c>
      <c r="J8" s="168"/>
      <c r="K8" s="168">
        <f>SUM(K9:K112)</f>
        <v>0</v>
      </c>
      <c r="L8" s="168"/>
      <c r="M8" s="168">
        <f>SUM(M9:M112)</f>
        <v>0</v>
      </c>
      <c r="N8" s="168"/>
      <c r="O8" s="168">
        <f>SUM(O9:O112)</f>
        <v>467.35</v>
      </c>
      <c r="P8" s="168"/>
      <c r="Q8" s="168">
        <f>SUM(Q9:Q112)</f>
        <v>435.02</v>
      </c>
      <c r="R8" s="168"/>
      <c r="S8" s="168"/>
      <c r="T8" s="169"/>
      <c r="U8" s="163"/>
      <c r="V8" s="163">
        <f>SUM(V9:V112)</f>
        <v>630.01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1359</v>
      </c>
      <c r="C9" s="187" t="s">
        <v>1360</v>
      </c>
      <c r="D9" s="172" t="s">
        <v>1361</v>
      </c>
      <c r="E9" s="173">
        <v>121.5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0.55000000000000004</v>
      </c>
      <c r="Q9" s="175">
        <f>ROUND(E9*P9,2)</f>
        <v>66.83</v>
      </c>
      <c r="R9" s="175" t="s">
        <v>1362</v>
      </c>
      <c r="S9" s="175" t="s">
        <v>1363</v>
      </c>
      <c r="T9" s="176" t="s">
        <v>1364</v>
      </c>
      <c r="U9" s="160">
        <v>9.4500000000000001E-2</v>
      </c>
      <c r="V9" s="160">
        <f>ROUND(E9*U9,2)</f>
        <v>11.48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188" t="s">
        <v>1715</v>
      </c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1368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188" t="s">
        <v>1716</v>
      </c>
      <c r="D11" s="161"/>
      <c r="E11" s="162">
        <v>121.5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1368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0">
        <v>2</v>
      </c>
      <c r="B12" s="171" t="s">
        <v>1371</v>
      </c>
      <c r="C12" s="187" t="s">
        <v>1372</v>
      </c>
      <c r="D12" s="172" t="s">
        <v>1361</v>
      </c>
      <c r="E12" s="173">
        <v>121.5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0.77</v>
      </c>
      <c r="Q12" s="175">
        <f>ROUND(E12*P12,2)</f>
        <v>93.56</v>
      </c>
      <c r="R12" s="175" t="s">
        <v>1362</v>
      </c>
      <c r="S12" s="175" t="s">
        <v>1363</v>
      </c>
      <c r="T12" s="176" t="s">
        <v>1364</v>
      </c>
      <c r="U12" s="160">
        <v>0.13100000000000001</v>
      </c>
      <c r="V12" s="160">
        <f>ROUND(E12*U12,2)</f>
        <v>15.92</v>
      </c>
      <c r="W12" s="160"/>
      <c r="X12" s="160" t="s">
        <v>1365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1366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188" t="s">
        <v>1373</v>
      </c>
      <c r="D13" s="161"/>
      <c r="E13" s="162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1368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188" t="s">
        <v>1715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1368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1716</v>
      </c>
      <c r="D15" s="161"/>
      <c r="E15" s="162">
        <v>121.5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170">
        <v>3</v>
      </c>
      <c r="B16" s="171" t="s">
        <v>1374</v>
      </c>
      <c r="C16" s="187" t="s">
        <v>1375</v>
      </c>
      <c r="D16" s="172" t="s">
        <v>1361</v>
      </c>
      <c r="E16" s="173">
        <v>202.5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0</v>
      </c>
      <c r="O16" s="175">
        <f>ROUND(E16*N16,2)</f>
        <v>0</v>
      </c>
      <c r="P16" s="175">
        <v>0.154</v>
      </c>
      <c r="Q16" s="175">
        <f>ROUND(E16*P16,2)</f>
        <v>31.19</v>
      </c>
      <c r="R16" s="175" t="s">
        <v>1362</v>
      </c>
      <c r="S16" s="175" t="s">
        <v>1363</v>
      </c>
      <c r="T16" s="176" t="s">
        <v>1364</v>
      </c>
      <c r="U16" s="160">
        <v>5.3800000000000001E-2</v>
      </c>
      <c r="V16" s="160">
        <f>ROUND(E16*U16,2)</f>
        <v>10.89</v>
      </c>
      <c r="W16" s="160"/>
      <c r="X16" s="160" t="s">
        <v>1365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1366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188" t="s">
        <v>1717</v>
      </c>
      <c r="D17" s="161"/>
      <c r="E17" s="162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1368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188" t="s">
        <v>1718</v>
      </c>
      <c r="D18" s="161"/>
      <c r="E18" s="162">
        <v>202.5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1368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>
      <c r="A19" s="170">
        <v>4</v>
      </c>
      <c r="B19" s="171" t="s">
        <v>1379</v>
      </c>
      <c r="C19" s="187" t="s">
        <v>1380</v>
      </c>
      <c r="D19" s="172" t="s">
        <v>1361</v>
      </c>
      <c r="E19" s="173">
        <v>175.5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0.17599999999999999</v>
      </c>
      <c r="Q19" s="175">
        <f>ROUND(E19*P19,2)</f>
        <v>30.89</v>
      </c>
      <c r="R19" s="175" t="s">
        <v>1362</v>
      </c>
      <c r="S19" s="175" t="s">
        <v>1363</v>
      </c>
      <c r="T19" s="176" t="s">
        <v>1364</v>
      </c>
      <c r="U19" s="160">
        <v>5.9200000000000003E-2</v>
      </c>
      <c r="V19" s="160">
        <f>ROUND(E19*U19,2)</f>
        <v>10.39</v>
      </c>
      <c r="W19" s="160"/>
      <c r="X19" s="160" t="s">
        <v>1365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1366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1719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1720</v>
      </c>
      <c r="D21" s="161"/>
      <c r="E21" s="162">
        <v>175.5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1368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0">
        <v>5</v>
      </c>
      <c r="B22" s="171" t="s">
        <v>1384</v>
      </c>
      <c r="C22" s="187" t="s">
        <v>1385</v>
      </c>
      <c r="D22" s="172" t="s">
        <v>1361</v>
      </c>
      <c r="E22" s="173">
        <v>148.5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0.38313999999999998</v>
      </c>
      <c r="Q22" s="175">
        <f>ROUND(E22*P22,2)</f>
        <v>56.9</v>
      </c>
      <c r="R22" s="175" t="s">
        <v>1362</v>
      </c>
      <c r="S22" s="175" t="s">
        <v>1363</v>
      </c>
      <c r="T22" s="176" t="s">
        <v>1364</v>
      </c>
      <c r="U22" s="160">
        <v>1.7000000000000001E-2</v>
      </c>
      <c r="V22" s="160">
        <f>ROUND(E22*U22,2)</f>
        <v>2.52</v>
      </c>
      <c r="W22" s="160"/>
      <c r="X22" s="160" t="s">
        <v>1365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1366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1721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188" t="s">
        <v>1722</v>
      </c>
      <c r="D24" s="161"/>
      <c r="E24" s="162">
        <v>148.5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1368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>
      <c r="A25" s="170">
        <v>6</v>
      </c>
      <c r="B25" s="171" t="s">
        <v>1723</v>
      </c>
      <c r="C25" s="187" t="s">
        <v>1724</v>
      </c>
      <c r="D25" s="172" t="s">
        <v>1361</v>
      </c>
      <c r="E25" s="173">
        <v>202.5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0.11</v>
      </c>
      <c r="Q25" s="175">
        <f>ROUND(E25*P25,2)</f>
        <v>22.28</v>
      </c>
      <c r="R25" s="175" t="s">
        <v>1362</v>
      </c>
      <c r="S25" s="175" t="s">
        <v>1363</v>
      </c>
      <c r="T25" s="176" t="s">
        <v>1364</v>
      </c>
      <c r="U25" s="160">
        <v>0.08</v>
      </c>
      <c r="V25" s="160">
        <f>ROUND(E25*U25,2)</f>
        <v>16.2</v>
      </c>
      <c r="W25" s="160"/>
      <c r="X25" s="160" t="s">
        <v>1365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1366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58"/>
      <c r="B26" s="159"/>
      <c r="C26" s="248" t="s">
        <v>1391</v>
      </c>
      <c r="D26" s="249"/>
      <c r="E26" s="249"/>
      <c r="F26" s="249"/>
      <c r="G26" s="24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1392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7" t="str">
        <f>C26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1725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1718</v>
      </c>
      <c r="D28" s="161"/>
      <c r="E28" s="162">
        <v>202.5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>
      <c r="A29" s="178">
        <v>7</v>
      </c>
      <c r="B29" s="179" t="s">
        <v>1415</v>
      </c>
      <c r="C29" s="189" t="s">
        <v>1416</v>
      </c>
      <c r="D29" s="180" t="s">
        <v>1361</v>
      </c>
      <c r="E29" s="181">
        <v>148.5</v>
      </c>
      <c r="F29" s="182"/>
      <c r="G29" s="183">
        <f>ROUND(E29*F29,2)</f>
        <v>0</v>
      </c>
      <c r="H29" s="182"/>
      <c r="I29" s="183">
        <f>ROUND(E29*H29,2)</f>
        <v>0</v>
      </c>
      <c r="J29" s="182"/>
      <c r="K29" s="183">
        <f>ROUND(E29*J29,2)</f>
        <v>0</v>
      </c>
      <c r="L29" s="183">
        <v>21</v>
      </c>
      <c r="M29" s="183">
        <f>G29*(1+L29/100)</f>
        <v>0</v>
      </c>
      <c r="N29" s="183">
        <v>0</v>
      </c>
      <c r="O29" s="183">
        <f>ROUND(E29*N29,2)</f>
        <v>0</v>
      </c>
      <c r="P29" s="183">
        <v>0.33</v>
      </c>
      <c r="Q29" s="183">
        <f>ROUND(E29*P29,2)</f>
        <v>49.01</v>
      </c>
      <c r="R29" s="183" t="s">
        <v>1362</v>
      </c>
      <c r="S29" s="183" t="s">
        <v>1363</v>
      </c>
      <c r="T29" s="184" t="s">
        <v>1364</v>
      </c>
      <c r="U29" s="160">
        <v>0.06</v>
      </c>
      <c r="V29" s="160">
        <f>ROUND(E29*U29,2)</f>
        <v>8.91</v>
      </c>
      <c r="W29" s="160"/>
      <c r="X29" s="160" t="s">
        <v>1365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1366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>
      <c r="A30" s="178">
        <v>8</v>
      </c>
      <c r="B30" s="179" t="s">
        <v>1417</v>
      </c>
      <c r="C30" s="189" t="s">
        <v>1418</v>
      </c>
      <c r="D30" s="180" t="s">
        <v>1361</v>
      </c>
      <c r="E30" s="181">
        <v>175.5</v>
      </c>
      <c r="F30" s="182"/>
      <c r="G30" s="183">
        <f>ROUND(E30*F30,2)</f>
        <v>0</v>
      </c>
      <c r="H30" s="182"/>
      <c r="I30" s="183">
        <f>ROUND(E30*H30,2)</f>
        <v>0</v>
      </c>
      <c r="J30" s="182"/>
      <c r="K30" s="183">
        <f>ROUND(E30*J30,2)</f>
        <v>0</v>
      </c>
      <c r="L30" s="183">
        <v>21</v>
      </c>
      <c r="M30" s="183">
        <f>G30*(1+L30/100)</f>
        <v>0</v>
      </c>
      <c r="N30" s="183">
        <v>0</v>
      </c>
      <c r="O30" s="183">
        <f>ROUND(E30*N30,2)</f>
        <v>0</v>
      </c>
      <c r="P30" s="183">
        <v>0.17599999999999999</v>
      </c>
      <c r="Q30" s="183">
        <f>ROUND(E30*P30,2)</f>
        <v>30.89</v>
      </c>
      <c r="R30" s="183" t="s">
        <v>1362</v>
      </c>
      <c r="S30" s="183" t="s">
        <v>1363</v>
      </c>
      <c r="T30" s="184" t="s">
        <v>1364</v>
      </c>
      <c r="U30" s="160">
        <v>0.04</v>
      </c>
      <c r="V30" s="160">
        <f>ROUND(E30*U30,2)</f>
        <v>7.02</v>
      </c>
      <c r="W30" s="160"/>
      <c r="X30" s="160" t="s">
        <v>1365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1419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78">
        <v>9</v>
      </c>
      <c r="B31" s="179" t="s">
        <v>1420</v>
      </c>
      <c r="C31" s="189" t="s">
        <v>1421</v>
      </c>
      <c r="D31" s="180" t="s">
        <v>1361</v>
      </c>
      <c r="E31" s="181">
        <v>202.5</v>
      </c>
      <c r="F31" s="182"/>
      <c r="G31" s="183">
        <f>ROUND(E31*F31,2)</f>
        <v>0</v>
      </c>
      <c r="H31" s="182"/>
      <c r="I31" s="183">
        <f>ROUND(E31*H31,2)</f>
        <v>0</v>
      </c>
      <c r="J31" s="182"/>
      <c r="K31" s="183">
        <f>ROUND(E31*J31,2)</f>
        <v>0</v>
      </c>
      <c r="L31" s="183">
        <v>21</v>
      </c>
      <c r="M31" s="183">
        <f>G31*(1+L31/100)</f>
        <v>0</v>
      </c>
      <c r="N31" s="183">
        <v>0</v>
      </c>
      <c r="O31" s="183">
        <f>ROUND(E31*N31,2)</f>
        <v>0</v>
      </c>
      <c r="P31" s="183">
        <v>0.154</v>
      </c>
      <c r="Q31" s="183">
        <f>ROUND(E31*P31,2)</f>
        <v>31.19</v>
      </c>
      <c r="R31" s="183" t="s">
        <v>1362</v>
      </c>
      <c r="S31" s="183" t="s">
        <v>1363</v>
      </c>
      <c r="T31" s="184" t="s">
        <v>1364</v>
      </c>
      <c r="U31" s="160">
        <v>3.5900000000000001E-2</v>
      </c>
      <c r="V31" s="160">
        <f>ROUND(E31*U31,2)</f>
        <v>7.27</v>
      </c>
      <c r="W31" s="160"/>
      <c r="X31" s="160" t="s">
        <v>1365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1419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>
      <c r="A32" s="178">
        <v>10</v>
      </c>
      <c r="B32" s="179" t="s">
        <v>1422</v>
      </c>
      <c r="C32" s="189" t="s">
        <v>1423</v>
      </c>
      <c r="D32" s="180" t="s">
        <v>1361</v>
      </c>
      <c r="E32" s="181">
        <v>202.5</v>
      </c>
      <c r="F32" s="182"/>
      <c r="G32" s="183">
        <f>ROUND(E32*F32,2)</f>
        <v>0</v>
      </c>
      <c r="H32" s="182"/>
      <c r="I32" s="183">
        <f>ROUND(E32*H32,2)</f>
        <v>0</v>
      </c>
      <c r="J32" s="182"/>
      <c r="K32" s="183">
        <f>ROUND(E32*J32,2)</f>
        <v>0</v>
      </c>
      <c r="L32" s="183">
        <v>21</v>
      </c>
      <c r="M32" s="183">
        <f>G32*(1+L32/100)</f>
        <v>0</v>
      </c>
      <c r="N32" s="183">
        <v>0</v>
      </c>
      <c r="O32" s="183">
        <f>ROUND(E32*N32,2)</f>
        <v>0</v>
      </c>
      <c r="P32" s="183">
        <v>0.11</v>
      </c>
      <c r="Q32" s="183">
        <f>ROUND(E32*P32,2)</f>
        <v>22.28</v>
      </c>
      <c r="R32" s="183" t="s">
        <v>1362</v>
      </c>
      <c r="S32" s="183" t="s">
        <v>1363</v>
      </c>
      <c r="T32" s="184" t="s">
        <v>1364</v>
      </c>
      <c r="U32" s="160">
        <v>2.5899999999999999E-2</v>
      </c>
      <c r="V32" s="160">
        <f>ROUND(E32*U32,2)</f>
        <v>5.24</v>
      </c>
      <c r="W32" s="160"/>
      <c r="X32" s="160" t="s">
        <v>1365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1419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0">
        <v>11</v>
      </c>
      <c r="B33" s="171" t="s">
        <v>1396</v>
      </c>
      <c r="C33" s="187" t="s">
        <v>1397</v>
      </c>
      <c r="D33" s="172" t="s">
        <v>1398</v>
      </c>
      <c r="E33" s="173">
        <v>72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 t="s">
        <v>1399</v>
      </c>
      <c r="S33" s="175" t="s">
        <v>1363</v>
      </c>
      <c r="T33" s="176" t="s">
        <v>1364</v>
      </c>
      <c r="U33" s="160">
        <v>0.20300000000000001</v>
      </c>
      <c r="V33" s="160">
        <f>ROUND(E33*U33,2)</f>
        <v>14.62</v>
      </c>
      <c r="W33" s="160"/>
      <c r="X33" s="160" t="s">
        <v>1365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1366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48" t="s">
        <v>1400</v>
      </c>
      <c r="D34" s="249"/>
      <c r="E34" s="249"/>
      <c r="F34" s="249"/>
      <c r="G34" s="24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1392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7" t="str">
        <f>C34</f>
        <v>na vzdálenost od hladiny vody v jímce po výšku roviny proložené osou nejvyššího bodu výtlačného potrubí. Včetně odpadní potrubí v délce do 20 m.</v>
      </c>
      <c r="BB34" s="151"/>
      <c r="BC34" s="151"/>
      <c r="BD34" s="151"/>
      <c r="BE34" s="151"/>
      <c r="BF34" s="151"/>
      <c r="BG34" s="151"/>
      <c r="BH34" s="151"/>
    </row>
    <row r="35" spans="1:60" ht="22.5" outlineLevel="1">
      <c r="A35" s="170">
        <v>12</v>
      </c>
      <c r="B35" s="171" t="s">
        <v>1401</v>
      </c>
      <c r="C35" s="187" t="s">
        <v>1402</v>
      </c>
      <c r="D35" s="172" t="s">
        <v>1403</v>
      </c>
      <c r="E35" s="173">
        <v>3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5" t="s">
        <v>1399</v>
      </c>
      <c r="S35" s="175" t="s">
        <v>1363</v>
      </c>
      <c r="T35" s="176" t="s">
        <v>1364</v>
      </c>
      <c r="U35" s="160">
        <v>0</v>
      </c>
      <c r="V35" s="160">
        <f>ROUND(E35*U35,2)</f>
        <v>0</v>
      </c>
      <c r="W35" s="160"/>
      <c r="X35" s="160" t="s">
        <v>1365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1366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58"/>
      <c r="B36" s="159"/>
      <c r="C36" s="248" t="s">
        <v>1404</v>
      </c>
      <c r="D36" s="249"/>
      <c r="E36" s="249"/>
      <c r="F36" s="249"/>
      <c r="G36" s="249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1392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7" t="str">
        <f>C36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0">
        <v>13</v>
      </c>
      <c r="B37" s="171" t="s">
        <v>1405</v>
      </c>
      <c r="C37" s="187" t="s">
        <v>1406</v>
      </c>
      <c r="D37" s="172" t="s">
        <v>1407</v>
      </c>
      <c r="E37" s="173">
        <v>2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1.0699999999999999E-2</v>
      </c>
      <c r="O37" s="175">
        <f>ROUND(E37*N37,2)</f>
        <v>0.02</v>
      </c>
      <c r="P37" s="175">
        <v>0</v>
      </c>
      <c r="Q37" s="175">
        <f>ROUND(E37*P37,2)</f>
        <v>0</v>
      </c>
      <c r="R37" s="175" t="s">
        <v>1399</v>
      </c>
      <c r="S37" s="175" t="s">
        <v>1363</v>
      </c>
      <c r="T37" s="176" t="s">
        <v>1364</v>
      </c>
      <c r="U37" s="160">
        <v>0.90800000000000003</v>
      </c>
      <c r="V37" s="160">
        <f>ROUND(E37*U37,2)</f>
        <v>1.82</v>
      </c>
      <c r="W37" s="160"/>
      <c r="X37" s="160" t="s">
        <v>1365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1366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>
      <c r="A38" s="158"/>
      <c r="B38" s="159"/>
      <c r="C38" s="248" t="s">
        <v>1408</v>
      </c>
      <c r="D38" s="249"/>
      <c r="E38" s="249"/>
      <c r="F38" s="249"/>
      <c r="G38" s="249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1392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7" t="str">
        <f>C38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8" s="151"/>
      <c r="BC38" s="151"/>
      <c r="BD38" s="151"/>
      <c r="BE38" s="151"/>
      <c r="BF38" s="151"/>
      <c r="BG38" s="151"/>
      <c r="BH38" s="151"/>
    </row>
    <row r="39" spans="1:60" outlineLevel="1">
      <c r="A39" s="170">
        <v>14</v>
      </c>
      <c r="B39" s="171" t="s">
        <v>1424</v>
      </c>
      <c r="C39" s="187" t="s">
        <v>1425</v>
      </c>
      <c r="D39" s="172" t="s">
        <v>1411</v>
      </c>
      <c r="E39" s="173">
        <v>5.28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 t="s">
        <v>1399</v>
      </c>
      <c r="S39" s="175" t="s">
        <v>1363</v>
      </c>
      <c r="T39" s="176" t="s">
        <v>1364</v>
      </c>
      <c r="U39" s="160">
        <v>1.7629999999999999</v>
      </c>
      <c r="V39" s="160">
        <f>ROUND(E39*U39,2)</f>
        <v>9.31</v>
      </c>
      <c r="W39" s="160"/>
      <c r="X39" s="160" t="s">
        <v>1365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1366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48" t="s">
        <v>1426</v>
      </c>
      <c r="D40" s="249"/>
      <c r="E40" s="249"/>
      <c r="F40" s="249"/>
      <c r="G40" s="24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1392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77" t="str">
        <f>C40</f>
        <v>Příplatek k cenám hloubených vykopávek za ztížení vykopávky v blízkosti podzemního vedení nebo výbušnin pro jakoukoliv třídu horniny.</v>
      </c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188" t="s">
        <v>1726</v>
      </c>
      <c r="D41" s="161"/>
      <c r="E41" s="162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1368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188" t="s">
        <v>1727</v>
      </c>
      <c r="D42" s="161"/>
      <c r="E42" s="162">
        <v>5.28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1368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0">
        <v>15</v>
      </c>
      <c r="B43" s="171" t="s">
        <v>1429</v>
      </c>
      <c r="C43" s="187" t="s">
        <v>1430</v>
      </c>
      <c r="D43" s="172" t="s">
        <v>1411</v>
      </c>
      <c r="E43" s="173">
        <v>174.96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5" t="s">
        <v>1399</v>
      </c>
      <c r="S43" s="175" t="s">
        <v>1363</v>
      </c>
      <c r="T43" s="176" t="s">
        <v>1364</v>
      </c>
      <c r="U43" s="160">
        <v>0.156</v>
      </c>
      <c r="V43" s="160">
        <f>ROUND(E43*U43,2)</f>
        <v>27.29</v>
      </c>
      <c r="W43" s="160"/>
      <c r="X43" s="160" t="s">
        <v>1365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1366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33.75" outlineLevel="1">
      <c r="A44" s="158"/>
      <c r="B44" s="159"/>
      <c r="C44" s="248" t="s">
        <v>1431</v>
      </c>
      <c r="D44" s="249"/>
      <c r="E44" s="249"/>
      <c r="F44" s="249"/>
      <c r="G44" s="249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1392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77" t="str">
        <f>C44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188" t="s">
        <v>1432</v>
      </c>
      <c r="D45" s="161"/>
      <c r="E45" s="162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1368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188" t="s">
        <v>1728</v>
      </c>
      <c r="D46" s="161"/>
      <c r="E46" s="162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1368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1729</v>
      </c>
      <c r="D47" s="161"/>
      <c r="E47" s="162">
        <v>174.96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70">
        <v>16</v>
      </c>
      <c r="B48" s="171" t="s">
        <v>1436</v>
      </c>
      <c r="C48" s="187" t="s">
        <v>1437</v>
      </c>
      <c r="D48" s="172" t="s">
        <v>1411</v>
      </c>
      <c r="E48" s="173">
        <v>52.488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 t="s">
        <v>1399</v>
      </c>
      <c r="S48" s="175" t="s">
        <v>1363</v>
      </c>
      <c r="T48" s="176" t="s">
        <v>1364</v>
      </c>
      <c r="U48" s="160">
        <v>8.4000000000000005E-2</v>
      </c>
      <c r="V48" s="160">
        <f>ROUND(E48*U48,2)</f>
        <v>4.41</v>
      </c>
      <c r="W48" s="160"/>
      <c r="X48" s="160" t="s">
        <v>1365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1366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33.75" outlineLevel="1">
      <c r="A49" s="158"/>
      <c r="B49" s="159"/>
      <c r="C49" s="248" t="s">
        <v>1431</v>
      </c>
      <c r="D49" s="249"/>
      <c r="E49" s="249"/>
      <c r="F49" s="249"/>
      <c r="G49" s="249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1392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77" t="str">
        <f>C49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188" t="s">
        <v>1730</v>
      </c>
      <c r="D50" s="161"/>
      <c r="E50" s="162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1368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1731</v>
      </c>
      <c r="D51" s="161"/>
      <c r="E51" s="162">
        <v>52.488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70">
        <v>17</v>
      </c>
      <c r="B52" s="171" t="s">
        <v>1440</v>
      </c>
      <c r="C52" s="187" t="s">
        <v>1441</v>
      </c>
      <c r="D52" s="172" t="s">
        <v>1411</v>
      </c>
      <c r="E52" s="173">
        <v>116.64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5" t="s">
        <v>1399</v>
      </c>
      <c r="S52" s="175" t="s">
        <v>1363</v>
      </c>
      <c r="T52" s="176" t="s">
        <v>1364</v>
      </c>
      <c r="U52" s="160">
        <v>0.29099999999999998</v>
      </c>
      <c r="V52" s="160">
        <f>ROUND(E52*U52,2)</f>
        <v>33.94</v>
      </c>
      <c r="W52" s="160"/>
      <c r="X52" s="160" t="s">
        <v>1365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1366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33.75" outlineLevel="1">
      <c r="A53" s="158"/>
      <c r="B53" s="159"/>
      <c r="C53" s="248" t="s">
        <v>1431</v>
      </c>
      <c r="D53" s="249"/>
      <c r="E53" s="249"/>
      <c r="F53" s="249"/>
      <c r="G53" s="249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1392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7" t="str">
        <f>C53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188" t="s">
        <v>1442</v>
      </c>
      <c r="D54" s="161"/>
      <c r="E54" s="162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1368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188" t="s">
        <v>1732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1368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1733</v>
      </c>
      <c r="D56" s="161"/>
      <c r="E56" s="162">
        <v>116.64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0">
        <v>18</v>
      </c>
      <c r="B57" s="171" t="s">
        <v>1446</v>
      </c>
      <c r="C57" s="187" t="s">
        <v>1447</v>
      </c>
      <c r="D57" s="172" t="s">
        <v>1411</v>
      </c>
      <c r="E57" s="173">
        <v>34.991999999999997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5" t="s">
        <v>1399</v>
      </c>
      <c r="S57" s="175" t="s">
        <v>1363</v>
      </c>
      <c r="T57" s="176" t="s">
        <v>1364</v>
      </c>
      <c r="U57" s="160">
        <v>0.14829999999999999</v>
      </c>
      <c r="V57" s="160">
        <f>ROUND(E57*U57,2)</f>
        <v>5.19</v>
      </c>
      <c r="W57" s="160"/>
      <c r="X57" s="160" t="s">
        <v>1365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1366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33.75" outlineLevel="1">
      <c r="A58" s="158"/>
      <c r="B58" s="159"/>
      <c r="C58" s="248" t="s">
        <v>1431</v>
      </c>
      <c r="D58" s="249"/>
      <c r="E58" s="249"/>
      <c r="F58" s="249"/>
      <c r="G58" s="249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1392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77" t="str">
        <f>C58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188" t="s">
        <v>1734</v>
      </c>
      <c r="D59" s="161"/>
      <c r="E59" s="162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1368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188" t="s">
        <v>1735</v>
      </c>
      <c r="D60" s="161"/>
      <c r="E60" s="162">
        <v>34.991999999999997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1368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0">
        <v>19</v>
      </c>
      <c r="B61" s="171" t="s">
        <v>1450</v>
      </c>
      <c r="C61" s="187" t="s">
        <v>1451</v>
      </c>
      <c r="D61" s="172" t="s">
        <v>1361</v>
      </c>
      <c r="E61" s="173">
        <v>324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2.0200000000000001E-3</v>
      </c>
      <c r="O61" s="175">
        <f>ROUND(E61*N61,2)</f>
        <v>0.65</v>
      </c>
      <c r="P61" s="175">
        <v>0</v>
      </c>
      <c r="Q61" s="175">
        <f>ROUND(E61*P61,2)</f>
        <v>0</v>
      </c>
      <c r="R61" s="175" t="s">
        <v>1399</v>
      </c>
      <c r="S61" s="175" t="s">
        <v>1363</v>
      </c>
      <c r="T61" s="176" t="s">
        <v>1364</v>
      </c>
      <c r="U61" s="160">
        <v>0.45800000000000002</v>
      </c>
      <c r="V61" s="160">
        <f>ROUND(E61*U61,2)</f>
        <v>148.38999999999999</v>
      </c>
      <c r="W61" s="160"/>
      <c r="X61" s="160" t="s">
        <v>1365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1366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48" t="s">
        <v>1452</v>
      </c>
      <c r="D62" s="249"/>
      <c r="E62" s="249"/>
      <c r="F62" s="249"/>
      <c r="G62" s="249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188" t="s">
        <v>1736</v>
      </c>
      <c r="D63" s="161"/>
      <c r="E63" s="162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1368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188" t="s">
        <v>1737</v>
      </c>
      <c r="D64" s="161"/>
      <c r="E64" s="162">
        <v>324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1368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70">
        <v>20</v>
      </c>
      <c r="B65" s="171" t="s">
        <v>1456</v>
      </c>
      <c r="C65" s="187" t="s">
        <v>1457</v>
      </c>
      <c r="D65" s="172" t="s">
        <v>1361</v>
      </c>
      <c r="E65" s="173">
        <v>324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5" t="s">
        <v>1399</v>
      </c>
      <c r="S65" s="175" t="s">
        <v>1363</v>
      </c>
      <c r="T65" s="176" t="s">
        <v>1364</v>
      </c>
      <c r="U65" s="160">
        <v>0.218</v>
      </c>
      <c r="V65" s="160">
        <f>ROUND(E65*U65,2)</f>
        <v>70.63</v>
      </c>
      <c r="W65" s="160"/>
      <c r="X65" s="160" t="s">
        <v>1365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1366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48" t="s">
        <v>1458</v>
      </c>
      <c r="D66" s="249"/>
      <c r="E66" s="249"/>
      <c r="F66" s="249"/>
      <c r="G66" s="249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1392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1738</v>
      </c>
      <c r="D67" s="161"/>
      <c r="E67" s="162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188" t="s">
        <v>1737</v>
      </c>
      <c r="D68" s="161"/>
      <c r="E68" s="162">
        <v>324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1368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0">
        <v>21</v>
      </c>
      <c r="B69" s="171" t="s">
        <v>1460</v>
      </c>
      <c r="C69" s="187" t="s">
        <v>1461</v>
      </c>
      <c r="D69" s="172" t="s">
        <v>1411</v>
      </c>
      <c r="E69" s="173">
        <v>160.38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5" t="s">
        <v>1399</v>
      </c>
      <c r="S69" s="175" t="s">
        <v>1363</v>
      </c>
      <c r="T69" s="176" t="s">
        <v>1364</v>
      </c>
      <c r="U69" s="160">
        <v>0.34499999999999997</v>
      </c>
      <c r="V69" s="160">
        <f>ROUND(E69*U69,2)</f>
        <v>55.33</v>
      </c>
      <c r="W69" s="160"/>
      <c r="X69" s="160" t="s">
        <v>1365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1366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48" t="s">
        <v>1462</v>
      </c>
      <c r="D70" s="249"/>
      <c r="E70" s="249"/>
      <c r="F70" s="249"/>
      <c r="G70" s="249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1392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77" t="str">
        <f>C70</f>
        <v>bez naložení do dopravní nádoby, ale s vyprázdněním dopravní nádoby na hromadu nebo na dopravní prostředek,</v>
      </c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1739</v>
      </c>
      <c r="D71" s="161"/>
      <c r="E71" s="162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188" t="s">
        <v>1740</v>
      </c>
      <c r="D72" s="161"/>
      <c r="E72" s="162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1368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188" t="s">
        <v>1741</v>
      </c>
      <c r="D73" s="161"/>
      <c r="E73" s="162">
        <v>160.38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1368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>
      <c r="A74" s="170">
        <v>22</v>
      </c>
      <c r="B74" s="171" t="s">
        <v>1466</v>
      </c>
      <c r="C74" s="187" t="s">
        <v>1467</v>
      </c>
      <c r="D74" s="172" t="s">
        <v>1411</v>
      </c>
      <c r="E74" s="173">
        <v>291.60000000000002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5" t="s">
        <v>1399</v>
      </c>
      <c r="S74" s="175" t="s">
        <v>1363</v>
      </c>
      <c r="T74" s="176" t="s">
        <v>1364</v>
      </c>
      <c r="U74" s="160">
        <v>1.0999999999999999E-2</v>
      </c>
      <c r="V74" s="160">
        <f>ROUND(E74*U74,2)</f>
        <v>3.21</v>
      </c>
      <c r="W74" s="160"/>
      <c r="X74" s="160" t="s">
        <v>1365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1366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48" t="s">
        <v>1468</v>
      </c>
      <c r="D75" s="249"/>
      <c r="E75" s="249"/>
      <c r="F75" s="249"/>
      <c r="G75" s="249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1392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188" t="s">
        <v>1473</v>
      </c>
      <c r="D76" s="161"/>
      <c r="E76" s="162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1368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188" t="s">
        <v>1742</v>
      </c>
      <c r="D77" s="161"/>
      <c r="E77" s="162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1368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188" t="s">
        <v>1743</v>
      </c>
      <c r="D78" s="161"/>
      <c r="E78" s="162">
        <v>291.60000000000002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1368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33.75" outlineLevel="1">
      <c r="A79" s="170">
        <v>23</v>
      </c>
      <c r="B79" s="171" t="s">
        <v>1476</v>
      </c>
      <c r="C79" s="187" t="s">
        <v>1477</v>
      </c>
      <c r="D79" s="172" t="s">
        <v>1411</v>
      </c>
      <c r="E79" s="173">
        <v>11664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5" t="s">
        <v>1399</v>
      </c>
      <c r="S79" s="175" t="s">
        <v>1363</v>
      </c>
      <c r="T79" s="176" t="s">
        <v>1364</v>
      </c>
      <c r="U79" s="160">
        <v>0</v>
      </c>
      <c r="V79" s="160">
        <f>ROUND(E79*U79,2)</f>
        <v>0</v>
      </c>
      <c r="W79" s="160"/>
      <c r="X79" s="160" t="s">
        <v>1365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1366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48" t="s">
        <v>1468</v>
      </c>
      <c r="D80" s="249"/>
      <c r="E80" s="249"/>
      <c r="F80" s="249"/>
      <c r="G80" s="249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1392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1473</v>
      </c>
      <c r="D81" s="161"/>
      <c r="E81" s="162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188" t="s">
        <v>1744</v>
      </c>
      <c r="D82" s="161"/>
      <c r="E82" s="162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1368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188" t="s">
        <v>1745</v>
      </c>
      <c r="D83" s="161"/>
      <c r="E83" s="162">
        <v>11664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1368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>
      <c r="A84" s="170">
        <v>24</v>
      </c>
      <c r="B84" s="171" t="s">
        <v>1482</v>
      </c>
      <c r="C84" s="187" t="s">
        <v>1483</v>
      </c>
      <c r="D84" s="172" t="s">
        <v>1411</v>
      </c>
      <c r="E84" s="173">
        <v>291.60000000000002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5" t="s">
        <v>1399</v>
      </c>
      <c r="S84" s="175" t="s">
        <v>1363</v>
      </c>
      <c r="T84" s="176" t="s">
        <v>1364</v>
      </c>
      <c r="U84" s="160">
        <v>8.9999999999999993E-3</v>
      </c>
      <c r="V84" s="160">
        <f>ROUND(E84*U84,2)</f>
        <v>2.62</v>
      </c>
      <c r="W84" s="160"/>
      <c r="X84" s="160" t="s">
        <v>1365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1366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1746</v>
      </c>
      <c r="D85" s="161"/>
      <c r="E85" s="162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188" t="s">
        <v>1747</v>
      </c>
      <c r="D86" s="161"/>
      <c r="E86" s="162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1368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188" t="s">
        <v>1486</v>
      </c>
      <c r="D87" s="161"/>
      <c r="E87" s="162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1368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188" t="s">
        <v>1748</v>
      </c>
      <c r="D88" s="161"/>
      <c r="E88" s="162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1368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188" t="s">
        <v>1743</v>
      </c>
      <c r="D89" s="161"/>
      <c r="E89" s="162">
        <v>291.60000000000002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1368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>
      <c r="A90" s="170">
        <v>25</v>
      </c>
      <c r="B90" s="171" t="s">
        <v>1489</v>
      </c>
      <c r="C90" s="187" t="s">
        <v>1490</v>
      </c>
      <c r="D90" s="172" t="s">
        <v>1411</v>
      </c>
      <c r="E90" s="173">
        <v>206.55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5" t="s">
        <v>1399</v>
      </c>
      <c r="S90" s="175" t="s">
        <v>1363</v>
      </c>
      <c r="T90" s="176" t="s">
        <v>1364</v>
      </c>
      <c r="U90" s="160">
        <v>0.20200000000000001</v>
      </c>
      <c r="V90" s="160">
        <f>ROUND(E90*U90,2)</f>
        <v>41.72</v>
      </c>
      <c r="W90" s="160"/>
      <c r="X90" s="160" t="s">
        <v>1365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1366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48" t="s">
        <v>1491</v>
      </c>
      <c r="D91" s="249"/>
      <c r="E91" s="249"/>
      <c r="F91" s="249"/>
      <c r="G91" s="249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1392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50" t="s">
        <v>1492</v>
      </c>
      <c r="D92" s="251"/>
      <c r="E92" s="251"/>
      <c r="F92" s="251"/>
      <c r="G92" s="251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1493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188" t="s">
        <v>1749</v>
      </c>
      <c r="D93" s="161"/>
      <c r="E93" s="162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1368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188" t="s">
        <v>1750</v>
      </c>
      <c r="D94" s="161"/>
      <c r="E94" s="162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1368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188" t="s">
        <v>1751</v>
      </c>
      <c r="D95" s="161"/>
      <c r="E95" s="162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1368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188" t="s">
        <v>1752</v>
      </c>
      <c r="D96" s="161"/>
      <c r="E96" s="162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1368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188" t="s">
        <v>1753</v>
      </c>
      <c r="D97" s="161"/>
      <c r="E97" s="162">
        <v>206.55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1368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70">
        <v>26</v>
      </c>
      <c r="B98" s="171" t="s">
        <v>1499</v>
      </c>
      <c r="C98" s="187" t="s">
        <v>1500</v>
      </c>
      <c r="D98" s="172" t="s">
        <v>1411</v>
      </c>
      <c r="E98" s="173">
        <v>72.900000000000006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5" t="s">
        <v>1399</v>
      </c>
      <c r="S98" s="175" t="s">
        <v>1363</v>
      </c>
      <c r="T98" s="176" t="s">
        <v>1364</v>
      </c>
      <c r="U98" s="160">
        <v>1.587</v>
      </c>
      <c r="V98" s="160">
        <f>ROUND(E98*U98,2)</f>
        <v>115.69</v>
      </c>
      <c r="W98" s="160"/>
      <c r="X98" s="160" t="s">
        <v>1365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1366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>
      <c r="A99" s="158"/>
      <c r="B99" s="159"/>
      <c r="C99" s="248" t="s">
        <v>1501</v>
      </c>
      <c r="D99" s="249"/>
      <c r="E99" s="249"/>
      <c r="F99" s="249"/>
      <c r="G99" s="249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1392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77" t="str">
        <f>C99</f>
        <v>sypaninou z vhodných hornin tř. 1 - 4 nebo materiálem připraveným podél výkopu ve vzdálenosti do 3 m od jeho kraje, pro jakoukoliv hloubku výkopu a jakoukoliv míru zhutnění,</v>
      </c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188" t="s">
        <v>1754</v>
      </c>
      <c r="D100" s="161"/>
      <c r="E100" s="162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1368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188" t="s">
        <v>1755</v>
      </c>
      <c r="D101" s="161"/>
      <c r="E101" s="162">
        <v>72.900000000000006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1368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70">
        <v>27</v>
      </c>
      <c r="B102" s="171" t="s">
        <v>1515</v>
      </c>
      <c r="C102" s="187" t="s">
        <v>1516</v>
      </c>
      <c r="D102" s="172" t="s">
        <v>1411</v>
      </c>
      <c r="E102" s="173">
        <v>291.60000000000002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5" t="s">
        <v>1399</v>
      </c>
      <c r="S102" s="175" t="s">
        <v>1363</v>
      </c>
      <c r="T102" s="176" t="s">
        <v>1364</v>
      </c>
      <c r="U102" s="160">
        <v>0</v>
      </c>
      <c r="V102" s="160">
        <f>ROUND(E102*U102,2)</f>
        <v>0</v>
      </c>
      <c r="W102" s="160"/>
      <c r="X102" s="160" t="s">
        <v>1365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188" t="s">
        <v>1742</v>
      </c>
      <c r="D103" s="161"/>
      <c r="E103" s="162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1368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188" t="s">
        <v>1743</v>
      </c>
      <c r="D104" s="161"/>
      <c r="E104" s="162">
        <v>291.60000000000002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1368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70">
        <v>28</v>
      </c>
      <c r="B105" s="171" t="s">
        <v>1525</v>
      </c>
      <c r="C105" s="187" t="s">
        <v>1526</v>
      </c>
      <c r="D105" s="172" t="s">
        <v>1527</v>
      </c>
      <c r="E105" s="173">
        <v>121.74299999999999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5">
        <v>1</v>
      </c>
      <c r="O105" s="175">
        <f>ROUND(E105*N105,2)</f>
        <v>121.74</v>
      </c>
      <c r="P105" s="175">
        <v>0</v>
      </c>
      <c r="Q105" s="175">
        <f>ROUND(E105*P105,2)</f>
        <v>0</v>
      </c>
      <c r="R105" s="175" t="s">
        <v>1520</v>
      </c>
      <c r="S105" s="175" t="s">
        <v>1363</v>
      </c>
      <c r="T105" s="176" t="s">
        <v>1364</v>
      </c>
      <c r="U105" s="160">
        <v>0</v>
      </c>
      <c r="V105" s="160">
        <f>ROUND(E105*U105,2)</f>
        <v>0</v>
      </c>
      <c r="W105" s="160"/>
      <c r="X105" s="160" t="s">
        <v>1521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1522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188" t="s">
        <v>1528</v>
      </c>
      <c r="D106" s="161"/>
      <c r="E106" s="162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1368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188" t="s">
        <v>1756</v>
      </c>
      <c r="D107" s="161"/>
      <c r="E107" s="162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1368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188" t="s">
        <v>1757</v>
      </c>
      <c r="D108" s="161"/>
      <c r="E108" s="162">
        <v>121.74299999999999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1368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70">
        <v>29</v>
      </c>
      <c r="B109" s="171" t="s">
        <v>1531</v>
      </c>
      <c r="C109" s="187" t="s">
        <v>1532</v>
      </c>
      <c r="D109" s="172" t="s">
        <v>1527</v>
      </c>
      <c r="E109" s="173">
        <v>344.93849999999998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5">
        <v>1</v>
      </c>
      <c r="O109" s="175">
        <f>ROUND(E109*N109,2)</f>
        <v>344.94</v>
      </c>
      <c r="P109" s="175">
        <v>0</v>
      </c>
      <c r="Q109" s="175">
        <f>ROUND(E109*P109,2)</f>
        <v>0</v>
      </c>
      <c r="R109" s="175" t="s">
        <v>1520</v>
      </c>
      <c r="S109" s="175" t="s">
        <v>1363</v>
      </c>
      <c r="T109" s="176" t="s">
        <v>1364</v>
      </c>
      <c r="U109" s="160">
        <v>0</v>
      </c>
      <c r="V109" s="160">
        <f>ROUND(E109*U109,2)</f>
        <v>0</v>
      </c>
      <c r="W109" s="160"/>
      <c r="X109" s="160" t="s">
        <v>1521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1522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188" t="s">
        <v>1486</v>
      </c>
      <c r="D110" s="161"/>
      <c r="E110" s="162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1368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188" t="s">
        <v>1758</v>
      </c>
      <c r="D111" s="161"/>
      <c r="E111" s="162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1368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188" t="s">
        <v>1759</v>
      </c>
      <c r="D112" s="161"/>
      <c r="E112" s="162">
        <v>344.93849999999998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1368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>
      <c r="A113" s="164" t="s">
        <v>1357</v>
      </c>
      <c r="B113" s="165" t="s">
        <v>1297</v>
      </c>
      <c r="C113" s="186" t="s">
        <v>1311</v>
      </c>
      <c r="D113" s="166"/>
      <c r="E113" s="167"/>
      <c r="F113" s="168"/>
      <c r="G113" s="168">
        <f>SUMIF(AG114:AG122,"&lt;&gt;NOR",G114:G122)</f>
        <v>0</v>
      </c>
      <c r="H113" s="168"/>
      <c r="I113" s="168">
        <f>SUM(I114:I122)</f>
        <v>0</v>
      </c>
      <c r="J113" s="168"/>
      <c r="K113" s="168">
        <f>SUM(K114:K122)</f>
        <v>0</v>
      </c>
      <c r="L113" s="168"/>
      <c r="M113" s="168">
        <f>SUM(M114:M122)</f>
        <v>0</v>
      </c>
      <c r="N113" s="168"/>
      <c r="O113" s="168">
        <f>SUM(O114:O122)</f>
        <v>31.62</v>
      </c>
      <c r="P113" s="168"/>
      <c r="Q113" s="168">
        <f>SUM(Q114:Q122)</f>
        <v>0</v>
      </c>
      <c r="R113" s="168"/>
      <c r="S113" s="168"/>
      <c r="T113" s="169"/>
      <c r="U113" s="163"/>
      <c r="V113" s="163">
        <f>SUM(V114:V122)</f>
        <v>38.269999999999996</v>
      </c>
      <c r="W113" s="163"/>
      <c r="X113" s="163"/>
      <c r="AG113" t="s">
        <v>1358</v>
      </c>
    </row>
    <row r="114" spans="1:60" outlineLevel="1">
      <c r="A114" s="170">
        <v>30</v>
      </c>
      <c r="B114" s="171" t="s">
        <v>1536</v>
      </c>
      <c r="C114" s="187" t="s">
        <v>1537</v>
      </c>
      <c r="D114" s="172" t="s">
        <v>1407</v>
      </c>
      <c r="E114" s="173">
        <v>135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5">
        <v>0.23382</v>
      </c>
      <c r="O114" s="175">
        <f>ROUND(E114*N114,2)</f>
        <v>31.57</v>
      </c>
      <c r="P114" s="175">
        <v>0</v>
      </c>
      <c r="Q114" s="175">
        <f>ROUND(E114*P114,2)</f>
        <v>0</v>
      </c>
      <c r="R114" s="175" t="s">
        <v>1538</v>
      </c>
      <c r="S114" s="175" t="s">
        <v>1539</v>
      </c>
      <c r="T114" s="176" t="s">
        <v>1364</v>
      </c>
      <c r="U114" s="160">
        <v>0.216</v>
      </c>
      <c r="V114" s="160">
        <f>ROUND(E114*U114,2)</f>
        <v>29.16</v>
      </c>
      <c r="W114" s="160"/>
      <c r="X114" s="160" t="s">
        <v>1365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1366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48" t="s">
        <v>1540</v>
      </c>
      <c r="D115" s="249"/>
      <c r="E115" s="249"/>
      <c r="F115" s="249"/>
      <c r="G115" s="249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1392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77" t="str">
        <f>C115</f>
        <v>se zřízením štěrkopískového lože pod trubky a s jejich obsypem v průměrném celkovém množství do 0,15 m3/m v otevřeném příkopu,</v>
      </c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70">
        <v>31</v>
      </c>
      <c r="B116" s="171" t="s">
        <v>1541</v>
      </c>
      <c r="C116" s="187" t="s">
        <v>1542</v>
      </c>
      <c r="D116" s="172" t="s">
        <v>1361</v>
      </c>
      <c r="E116" s="173">
        <v>121.5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5">
        <v>1.8000000000000001E-4</v>
      </c>
      <c r="O116" s="175">
        <f>ROUND(E116*N116,2)</f>
        <v>0.02</v>
      </c>
      <c r="P116" s="175">
        <v>0</v>
      </c>
      <c r="Q116" s="175">
        <f>ROUND(E116*P116,2)</f>
        <v>0</v>
      </c>
      <c r="R116" s="175" t="s">
        <v>1543</v>
      </c>
      <c r="S116" s="175" t="s">
        <v>1363</v>
      </c>
      <c r="T116" s="176" t="s">
        <v>1364</v>
      </c>
      <c r="U116" s="160">
        <v>7.4999999999999997E-2</v>
      </c>
      <c r="V116" s="160">
        <f>ROUND(E116*U116,2)</f>
        <v>9.11</v>
      </c>
      <c r="W116" s="160"/>
      <c r="X116" s="160" t="s">
        <v>1365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48" t="s">
        <v>1544</v>
      </c>
      <c r="D117" s="249"/>
      <c r="E117" s="249"/>
      <c r="F117" s="249"/>
      <c r="G117" s="249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1392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188" t="s">
        <v>1760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1368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1716</v>
      </c>
      <c r="D119" s="161"/>
      <c r="E119" s="162">
        <v>121.5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1368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>
      <c r="A120" s="170">
        <v>32</v>
      </c>
      <c r="B120" s="171" t="s">
        <v>1548</v>
      </c>
      <c r="C120" s="187" t="s">
        <v>1549</v>
      </c>
      <c r="D120" s="172" t="s">
        <v>1361</v>
      </c>
      <c r="E120" s="173">
        <v>133.65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5">
        <v>2.0000000000000001E-4</v>
      </c>
      <c r="O120" s="175">
        <f>ROUND(E120*N120,2)</f>
        <v>0.03</v>
      </c>
      <c r="P120" s="175">
        <v>0</v>
      </c>
      <c r="Q120" s="175">
        <f>ROUND(E120*P120,2)</f>
        <v>0</v>
      </c>
      <c r="R120" s="175" t="s">
        <v>1520</v>
      </c>
      <c r="S120" s="175" t="s">
        <v>1363</v>
      </c>
      <c r="T120" s="176" t="s">
        <v>1364</v>
      </c>
      <c r="U120" s="160">
        <v>0</v>
      </c>
      <c r="V120" s="160">
        <f>ROUND(E120*U120,2)</f>
        <v>0</v>
      </c>
      <c r="W120" s="160"/>
      <c r="X120" s="160" t="s">
        <v>1521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1522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188" t="s">
        <v>1761</v>
      </c>
      <c r="D121" s="161"/>
      <c r="E121" s="162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1368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188" t="s">
        <v>1762</v>
      </c>
      <c r="D122" s="161"/>
      <c r="E122" s="162">
        <v>133.65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1368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>
      <c r="A123" s="164" t="s">
        <v>1357</v>
      </c>
      <c r="B123" s="165" t="s">
        <v>1301</v>
      </c>
      <c r="C123" s="186" t="s">
        <v>1312</v>
      </c>
      <c r="D123" s="166"/>
      <c r="E123" s="167"/>
      <c r="F123" s="168"/>
      <c r="G123" s="168">
        <f>SUMIF(AG124:AG127,"&lt;&gt;NOR",G124:G127)</f>
        <v>0</v>
      </c>
      <c r="H123" s="168"/>
      <c r="I123" s="168">
        <f>SUM(I124:I127)</f>
        <v>0</v>
      </c>
      <c r="J123" s="168"/>
      <c r="K123" s="168">
        <f>SUM(K124:K127)</f>
        <v>0</v>
      </c>
      <c r="L123" s="168"/>
      <c r="M123" s="168">
        <f>SUM(M124:M127)</f>
        <v>0</v>
      </c>
      <c r="N123" s="168"/>
      <c r="O123" s="168">
        <f>SUM(O124:O127)</f>
        <v>22.97</v>
      </c>
      <c r="P123" s="168"/>
      <c r="Q123" s="168">
        <f>SUM(Q124:Q127)</f>
        <v>0</v>
      </c>
      <c r="R123" s="168"/>
      <c r="S123" s="168"/>
      <c r="T123" s="169"/>
      <c r="U123" s="163"/>
      <c r="V123" s="163">
        <f>SUM(V124:V127)</f>
        <v>16</v>
      </c>
      <c r="W123" s="163"/>
      <c r="X123" s="163"/>
      <c r="AG123" t="s">
        <v>1358</v>
      </c>
    </row>
    <row r="124" spans="1:60" outlineLevel="1">
      <c r="A124" s="170">
        <v>33</v>
      </c>
      <c r="B124" s="171" t="s">
        <v>1552</v>
      </c>
      <c r="C124" s="187" t="s">
        <v>1553</v>
      </c>
      <c r="D124" s="172" t="s">
        <v>1411</v>
      </c>
      <c r="E124" s="173">
        <v>12.15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5">
        <v>1.8907700000000001</v>
      </c>
      <c r="O124" s="175">
        <f>ROUND(E124*N124,2)</f>
        <v>22.97</v>
      </c>
      <c r="P124" s="175">
        <v>0</v>
      </c>
      <c r="Q124" s="175">
        <f>ROUND(E124*P124,2)</f>
        <v>0</v>
      </c>
      <c r="R124" s="175" t="s">
        <v>1538</v>
      </c>
      <c r="S124" s="175" t="s">
        <v>1363</v>
      </c>
      <c r="T124" s="176" t="s">
        <v>1364</v>
      </c>
      <c r="U124" s="160">
        <v>1.3169999999999999</v>
      </c>
      <c r="V124" s="160">
        <f>ROUND(E124*U124,2)</f>
        <v>16</v>
      </c>
      <c r="W124" s="160"/>
      <c r="X124" s="160" t="s">
        <v>1365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1366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48" t="s">
        <v>1554</v>
      </c>
      <c r="D125" s="249"/>
      <c r="E125" s="249"/>
      <c r="F125" s="249"/>
      <c r="G125" s="249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1392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188" t="s">
        <v>1763</v>
      </c>
      <c r="D126" s="161"/>
      <c r="E126" s="162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1368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188" t="s">
        <v>1764</v>
      </c>
      <c r="D127" s="161"/>
      <c r="E127" s="162">
        <v>12.15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1368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>
      <c r="A128" s="164" t="s">
        <v>1357</v>
      </c>
      <c r="B128" s="165" t="s">
        <v>1303</v>
      </c>
      <c r="C128" s="186" t="s">
        <v>1313</v>
      </c>
      <c r="D128" s="166"/>
      <c r="E128" s="167"/>
      <c r="F128" s="168"/>
      <c r="G128" s="168">
        <f>SUMIF(AG129:AG163,"&lt;&gt;NOR",G129:G163)</f>
        <v>0</v>
      </c>
      <c r="H128" s="168"/>
      <c r="I128" s="168">
        <f>SUM(I129:I163)</f>
        <v>0</v>
      </c>
      <c r="J128" s="168"/>
      <c r="K128" s="168">
        <f>SUM(K129:K163)</f>
        <v>0</v>
      </c>
      <c r="L128" s="168"/>
      <c r="M128" s="168">
        <f>SUM(M129:M163)</f>
        <v>0</v>
      </c>
      <c r="N128" s="168"/>
      <c r="O128" s="168">
        <f>SUM(O129:O163)</f>
        <v>475.99</v>
      </c>
      <c r="P128" s="168"/>
      <c r="Q128" s="168">
        <f>SUM(Q129:Q163)</f>
        <v>0</v>
      </c>
      <c r="R128" s="168"/>
      <c r="S128" s="168"/>
      <c r="T128" s="169"/>
      <c r="U128" s="163"/>
      <c r="V128" s="163">
        <f>SUM(V129:V163)</f>
        <v>76.86</v>
      </c>
      <c r="W128" s="163"/>
      <c r="X128" s="163"/>
      <c r="AG128" t="s">
        <v>1358</v>
      </c>
    </row>
    <row r="129" spans="1:60" ht="22.5" outlineLevel="1">
      <c r="A129" s="170">
        <v>34</v>
      </c>
      <c r="B129" s="171" t="s">
        <v>1558</v>
      </c>
      <c r="C129" s="187" t="s">
        <v>1559</v>
      </c>
      <c r="D129" s="172" t="s">
        <v>1361</v>
      </c>
      <c r="E129" s="173">
        <v>121.5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5">
        <v>0.378</v>
      </c>
      <c r="O129" s="175">
        <f>ROUND(E129*N129,2)</f>
        <v>45.93</v>
      </c>
      <c r="P129" s="175">
        <v>0</v>
      </c>
      <c r="Q129" s="175">
        <f>ROUND(E129*P129,2)</f>
        <v>0</v>
      </c>
      <c r="R129" s="175" t="s">
        <v>1362</v>
      </c>
      <c r="S129" s="175" t="s">
        <v>1363</v>
      </c>
      <c r="T129" s="176" t="s">
        <v>1364</v>
      </c>
      <c r="U129" s="160">
        <v>2.5999999999999999E-2</v>
      </c>
      <c r="V129" s="160">
        <f>ROUND(E129*U129,2)</f>
        <v>3.16</v>
      </c>
      <c r="W129" s="160"/>
      <c r="X129" s="160" t="s">
        <v>1365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1366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188" t="s">
        <v>1373</v>
      </c>
      <c r="D130" s="161"/>
      <c r="E130" s="162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1368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188" t="s">
        <v>1715</v>
      </c>
      <c r="D131" s="161"/>
      <c r="E131" s="162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1368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188" t="s">
        <v>1716</v>
      </c>
      <c r="D132" s="161"/>
      <c r="E132" s="162">
        <v>121.5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1368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>
      <c r="A133" s="170">
        <v>35</v>
      </c>
      <c r="B133" s="171" t="s">
        <v>1560</v>
      </c>
      <c r="C133" s="187" t="s">
        <v>1561</v>
      </c>
      <c r="D133" s="172" t="s">
        <v>1361</v>
      </c>
      <c r="E133" s="173">
        <v>121.5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5">
        <v>0.441</v>
      </c>
      <c r="O133" s="175">
        <f>ROUND(E133*N133,2)</f>
        <v>53.58</v>
      </c>
      <c r="P133" s="175">
        <v>0</v>
      </c>
      <c r="Q133" s="175">
        <f>ROUND(E133*P133,2)</f>
        <v>0</v>
      </c>
      <c r="R133" s="175" t="s">
        <v>1362</v>
      </c>
      <c r="S133" s="175" t="s">
        <v>1363</v>
      </c>
      <c r="T133" s="176" t="s">
        <v>1364</v>
      </c>
      <c r="U133" s="160">
        <v>2.9000000000000001E-2</v>
      </c>
      <c r="V133" s="160">
        <f>ROUND(E133*U133,2)</f>
        <v>3.52</v>
      </c>
      <c r="W133" s="160"/>
      <c r="X133" s="160" t="s">
        <v>1365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1366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188" t="s">
        <v>1373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1368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1715</v>
      </c>
      <c r="D135" s="161"/>
      <c r="E135" s="162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188" t="s">
        <v>1716</v>
      </c>
      <c r="D136" s="161"/>
      <c r="E136" s="162">
        <v>121.5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1368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>
      <c r="A137" s="170">
        <v>36</v>
      </c>
      <c r="B137" s="171" t="s">
        <v>1562</v>
      </c>
      <c r="C137" s="187" t="s">
        <v>1563</v>
      </c>
      <c r="D137" s="172" t="s">
        <v>1361</v>
      </c>
      <c r="E137" s="173">
        <v>121.5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5">
        <v>0.55125000000000002</v>
      </c>
      <c r="O137" s="175">
        <f>ROUND(E137*N137,2)</f>
        <v>66.98</v>
      </c>
      <c r="P137" s="175">
        <v>0</v>
      </c>
      <c r="Q137" s="175">
        <f>ROUND(E137*P137,2)</f>
        <v>0</v>
      </c>
      <c r="R137" s="175" t="s">
        <v>1362</v>
      </c>
      <c r="S137" s="175" t="s">
        <v>1363</v>
      </c>
      <c r="T137" s="176" t="s">
        <v>1364</v>
      </c>
      <c r="U137" s="160">
        <v>2.7E-2</v>
      </c>
      <c r="V137" s="160">
        <f>ROUND(E137*U137,2)</f>
        <v>3.28</v>
      </c>
      <c r="W137" s="160"/>
      <c r="X137" s="160" t="s">
        <v>1365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1366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1715</v>
      </c>
      <c r="D138" s="161"/>
      <c r="E138" s="162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188" t="s">
        <v>1716</v>
      </c>
      <c r="D139" s="161"/>
      <c r="E139" s="162">
        <v>121.5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1368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ht="22.5" outlineLevel="1">
      <c r="A140" s="170">
        <v>37</v>
      </c>
      <c r="B140" s="171" t="s">
        <v>1564</v>
      </c>
      <c r="C140" s="187" t="s">
        <v>1565</v>
      </c>
      <c r="D140" s="172" t="s">
        <v>1361</v>
      </c>
      <c r="E140" s="173">
        <v>175.5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0.21099999999999999</v>
      </c>
      <c r="O140" s="175">
        <f>ROUND(E140*N140,2)</f>
        <v>37.03</v>
      </c>
      <c r="P140" s="175">
        <v>0</v>
      </c>
      <c r="Q140" s="175">
        <f>ROUND(E140*P140,2)</f>
        <v>0</v>
      </c>
      <c r="R140" s="175" t="s">
        <v>1362</v>
      </c>
      <c r="S140" s="175" t="s">
        <v>1363</v>
      </c>
      <c r="T140" s="176" t="s">
        <v>1364</v>
      </c>
      <c r="U140" s="160">
        <v>7.1999999999999995E-2</v>
      </c>
      <c r="V140" s="160">
        <f>ROUND(E140*U140,2)</f>
        <v>12.64</v>
      </c>
      <c r="W140" s="160"/>
      <c r="X140" s="160" t="s">
        <v>1365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1366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48" t="s">
        <v>1566</v>
      </c>
      <c r="D141" s="249"/>
      <c r="E141" s="249"/>
      <c r="F141" s="249"/>
      <c r="G141" s="249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1392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188" t="s">
        <v>1719</v>
      </c>
      <c r="D142" s="161"/>
      <c r="E142" s="162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1368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188" t="s">
        <v>1720</v>
      </c>
      <c r="D143" s="161"/>
      <c r="E143" s="162">
        <v>175.5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1368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70">
        <v>38</v>
      </c>
      <c r="B144" s="171" t="s">
        <v>1567</v>
      </c>
      <c r="C144" s="187" t="s">
        <v>1568</v>
      </c>
      <c r="D144" s="172" t="s">
        <v>1361</v>
      </c>
      <c r="E144" s="173">
        <v>148.5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5">
        <v>0.38313999999999998</v>
      </c>
      <c r="O144" s="175">
        <f>ROUND(E144*N144,2)</f>
        <v>56.9</v>
      </c>
      <c r="P144" s="175">
        <v>0</v>
      </c>
      <c r="Q144" s="175">
        <f>ROUND(E144*P144,2)</f>
        <v>0</v>
      </c>
      <c r="R144" s="175" t="s">
        <v>1362</v>
      </c>
      <c r="S144" s="175" t="s">
        <v>1363</v>
      </c>
      <c r="T144" s="176" t="s">
        <v>1364</v>
      </c>
      <c r="U144" s="160">
        <v>2.5999999999999999E-2</v>
      </c>
      <c r="V144" s="160">
        <f>ROUND(E144*U144,2)</f>
        <v>3.86</v>
      </c>
      <c r="W144" s="160"/>
      <c r="X144" s="160" t="s">
        <v>1365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1366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48" t="s">
        <v>1569</v>
      </c>
      <c r="D145" s="249"/>
      <c r="E145" s="249"/>
      <c r="F145" s="249"/>
      <c r="G145" s="249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1392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188" t="s">
        <v>1721</v>
      </c>
      <c r="D146" s="161"/>
      <c r="E146" s="162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1368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188" t="s">
        <v>1722</v>
      </c>
      <c r="D147" s="161"/>
      <c r="E147" s="162">
        <v>148.5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1368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>
      <c r="A148" s="170">
        <v>39</v>
      </c>
      <c r="B148" s="171" t="s">
        <v>1570</v>
      </c>
      <c r="C148" s="187" t="s">
        <v>1571</v>
      </c>
      <c r="D148" s="172" t="s">
        <v>1361</v>
      </c>
      <c r="E148" s="173">
        <v>202.5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5">
        <v>6.0999999999999997E-4</v>
      </c>
      <c r="O148" s="175">
        <f>ROUND(E148*N148,2)</f>
        <v>0.12</v>
      </c>
      <c r="P148" s="175">
        <v>0</v>
      </c>
      <c r="Q148" s="175">
        <f>ROUND(E148*P148,2)</f>
        <v>0</v>
      </c>
      <c r="R148" s="175" t="s">
        <v>1362</v>
      </c>
      <c r="S148" s="175" t="s">
        <v>1363</v>
      </c>
      <c r="T148" s="176" t="s">
        <v>1364</v>
      </c>
      <c r="U148" s="160">
        <v>2E-3</v>
      </c>
      <c r="V148" s="160">
        <f>ROUND(E148*U148,2)</f>
        <v>0.41</v>
      </c>
      <c r="W148" s="160"/>
      <c r="X148" s="160" t="s">
        <v>1365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1366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188" t="s">
        <v>1717</v>
      </c>
      <c r="D149" s="161"/>
      <c r="E149" s="162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1368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188" t="s">
        <v>1718</v>
      </c>
      <c r="D150" s="161"/>
      <c r="E150" s="162">
        <v>202.5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1368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ht="22.5" outlineLevel="1">
      <c r="A151" s="170">
        <v>40</v>
      </c>
      <c r="B151" s="171" t="s">
        <v>1572</v>
      </c>
      <c r="C151" s="187" t="s">
        <v>1573</v>
      </c>
      <c r="D151" s="172" t="s">
        <v>1361</v>
      </c>
      <c r="E151" s="173">
        <v>202.5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5">
        <v>5.0000000000000001E-4</v>
      </c>
      <c r="O151" s="175">
        <f>ROUND(E151*N151,2)</f>
        <v>0.1</v>
      </c>
      <c r="P151" s="175">
        <v>0</v>
      </c>
      <c r="Q151" s="175">
        <f>ROUND(E151*P151,2)</f>
        <v>0</v>
      </c>
      <c r="R151" s="175" t="s">
        <v>1362</v>
      </c>
      <c r="S151" s="175" t="s">
        <v>1363</v>
      </c>
      <c r="T151" s="176" t="s">
        <v>1364</v>
      </c>
      <c r="U151" s="160">
        <v>2E-3</v>
      </c>
      <c r="V151" s="160">
        <f>ROUND(E151*U151,2)</f>
        <v>0.41</v>
      </c>
      <c r="W151" s="160"/>
      <c r="X151" s="160" t="s">
        <v>1365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1366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188" t="s">
        <v>1725</v>
      </c>
      <c r="D152" s="161"/>
      <c r="E152" s="162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1368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188" t="s">
        <v>1718</v>
      </c>
      <c r="D153" s="161"/>
      <c r="E153" s="162">
        <v>202.5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1368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ht="22.5" outlineLevel="1">
      <c r="A154" s="170">
        <v>41</v>
      </c>
      <c r="B154" s="171" t="s">
        <v>1574</v>
      </c>
      <c r="C154" s="187" t="s">
        <v>1575</v>
      </c>
      <c r="D154" s="172" t="s">
        <v>1361</v>
      </c>
      <c r="E154" s="173">
        <v>202.5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5">
        <v>0.12966</v>
      </c>
      <c r="O154" s="175">
        <f>ROUND(E154*N154,2)</f>
        <v>26.26</v>
      </c>
      <c r="P154" s="175">
        <v>0</v>
      </c>
      <c r="Q154" s="175">
        <f>ROUND(E154*P154,2)</f>
        <v>0</v>
      </c>
      <c r="R154" s="175" t="s">
        <v>1362</v>
      </c>
      <c r="S154" s="175" t="s">
        <v>1363</v>
      </c>
      <c r="T154" s="176" t="s">
        <v>1364</v>
      </c>
      <c r="U154" s="160">
        <v>7.1999999999999995E-2</v>
      </c>
      <c r="V154" s="160">
        <f>ROUND(E154*U154,2)</f>
        <v>14.58</v>
      </c>
      <c r="W154" s="160"/>
      <c r="X154" s="160" t="s">
        <v>1365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1366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188" t="s">
        <v>1725</v>
      </c>
      <c r="D155" s="161"/>
      <c r="E155" s="162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1368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188" t="s">
        <v>1718</v>
      </c>
      <c r="D156" s="161"/>
      <c r="E156" s="162">
        <v>202.5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1368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ht="22.5" outlineLevel="1">
      <c r="A157" s="170">
        <v>42</v>
      </c>
      <c r="B157" s="171" t="s">
        <v>1576</v>
      </c>
      <c r="C157" s="187" t="s">
        <v>1577</v>
      </c>
      <c r="D157" s="172" t="s">
        <v>1361</v>
      </c>
      <c r="E157" s="173">
        <v>202.5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5">
        <v>0.17946000000000001</v>
      </c>
      <c r="O157" s="175">
        <f>ROUND(E157*N157,2)</f>
        <v>36.340000000000003</v>
      </c>
      <c r="P157" s="175">
        <v>0</v>
      </c>
      <c r="Q157" s="175">
        <f>ROUND(E157*P157,2)</f>
        <v>0</v>
      </c>
      <c r="R157" s="175" t="s">
        <v>1362</v>
      </c>
      <c r="S157" s="175" t="s">
        <v>1363</v>
      </c>
      <c r="T157" s="176" t="s">
        <v>1364</v>
      </c>
      <c r="U157" s="160">
        <v>8.7999999999999995E-2</v>
      </c>
      <c r="V157" s="160">
        <f>ROUND(E157*U157,2)</f>
        <v>17.82</v>
      </c>
      <c r="W157" s="160"/>
      <c r="X157" s="160" t="s">
        <v>1365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1366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188" t="s">
        <v>1717</v>
      </c>
      <c r="D158" s="161"/>
      <c r="E158" s="162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1368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188" t="s">
        <v>1718</v>
      </c>
      <c r="D159" s="161"/>
      <c r="E159" s="162">
        <v>202.5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1368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ht="22.5" outlineLevel="1">
      <c r="A160" s="178">
        <v>43</v>
      </c>
      <c r="B160" s="179" t="s">
        <v>1584</v>
      </c>
      <c r="C160" s="189" t="s">
        <v>1585</v>
      </c>
      <c r="D160" s="180" t="s">
        <v>1361</v>
      </c>
      <c r="E160" s="181">
        <v>148.5</v>
      </c>
      <c r="F160" s="182"/>
      <c r="G160" s="183">
        <f>ROUND(E160*F160,2)</f>
        <v>0</v>
      </c>
      <c r="H160" s="182"/>
      <c r="I160" s="183">
        <f>ROUND(E160*H160,2)</f>
        <v>0</v>
      </c>
      <c r="J160" s="182"/>
      <c r="K160" s="183">
        <f>ROUND(E160*J160,2)</f>
        <v>0</v>
      </c>
      <c r="L160" s="183">
        <v>21</v>
      </c>
      <c r="M160" s="183">
        <f>G160*(1+L160/100)</f>
        <v>0</v>
      </c>
      <c r="N160" s="183">
        <v>0.378</v>
      </c>
      <c r="O160" s="183">
        <f>ROUND(E160*N160,2)</f>
        <v>56.13</v>
      </c>
      <c r="P160" s="183">
        <v>0</v>
      </c>
      <c r="Q160" s="183">
        <f>ROUND(E160*P160,2)</f>
        <v>0</v>
      </c>
      <c r="R160" s="183" t="s">
        <v>1362</v>
      </c>
      <c r="S160" s="183" t="s">
        <v>1363</v>
      </c>
      <c r="T160" s="184" t="s">
        <v>1364</v>
      </c>
      <c r="U160" s="160">
        <v>2.5999999999999999E-2</v>
      </c>
      <c r="V160" s="160">
        <f>ROUND(E160*U160,2)</f>
        <v>3.86</v>
      </c>
      <c r="W160" s="160"/>
      <c r="X160" s="160" t="s">
        <v>1365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1419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ht="22.5" outlineLevel="1">
      <c r="A161" s="178">
        <v>44</v>
      </c>
      <c r="B161" s="179" t="s">
        <v>1582</v>
      </c>
      <c r="C161" s="189" t="s">
        <v>1583</v>
      </c>
      <c r="D161" s="180" t="s">
        <v>1361</v>
      </c>
      <c r="E161" s="181">
        <v>175.5</v>
      </c>
      <c r="F161" s="182"/>
      <c r="G161" s="183">
        <f>ROUND(E161*F161,2)</f>
        <v>0</v>
      </c>
      <c r="H161" s="182"/>
      <c r="I161" s="183">
        <f>ROUND(E161*H161,2)</f>
        <v>0</v>
      </c>
      <c r="J161" s="182"/>
      <c r="K161" s="183">
        <f>ROUND(E161*J161,2)</f>
        <v>0</v>
      </c>
      <c r="L161" s="183">
        <v>21</v>
      </c>
      <c r="M161" s="183">
        <f>G161*(1+L161/100)</f>
        <v>0</v>
      </c>
      <c r="N161" s="183">
        <v>0.2016</v>
      </c>
      <c r="O161" s="183">
        <f>ROUND(E161*N161,2)</f>
        <v>35.380000000000003</v>
      </c>
      <c r="P161" s="183">
        <v>0</v>
      </c>
      <c r="Q161" s="183">
        <f>ROUND(E161*P161,2)</f>
        <v>0</v>
      </c>
      <c r="R161" s="183" t="s">
        <v>1362</v>
      </c>
      <c r="S161" s="183" t="s">
        <v>1363</v>
      </c>
      <c r="T161" s="184" t="s">
        <v>1364</v>
      </c>
      <c r="U161" s="160">
        <v>2.4E-2</v>
      </c>
      <c r="V161" s="160">
        <f>ROUND(E161*U161,2)</f>
        <v>4.21</v>
      </c>
      <c r="W161" s="160"/>
      <c r="X161" s="160" t="s">
        <v>1365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1419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2.5" outlineLevel="1">
      <c r="A162" s="178">
        <v>45</v>
      </c>
      <c r="B162" s="179" t="s">
        <v>1580</v>
      </c>
      <c r="C162" s="189" t="s">
        <v>1581</v>
      </c>
      <c r="D162" s="180" t="s">
        <v>1361</v>
      </c>
      <c r="E162" s="181">
        <v>202.5</v>
      </c>
      <c r="F162" s="182"/>
      <c r="G162" s="183">
        <f>ROUND(E162*F162,2)</f>
        <v>0</v>
      </c>
      <c r="H162" s="182"/>
      <c r="I162" s="183">
        <f>ROUND(E162*H162,2)</f>
        <v>0</v>
      </c>
      <c r="J162" s="182"/>
      <c r="K162" s="183">
        <f>ROUND(E162*J162,2)</f>
        <v>0</v>
      </c>
      <c r="L162" s="183">
        <v>21</v>
      </c>
      <c r="M162" s="183">
        <f>G162*(1+L162/100)</f>
        <v>0</v>
      </c>
      <c r="N162" s="183">
        <v>0.1764</v>
      </c>
      <c r="O162" s="183">
        <f>ROUND(E162*N162,2)</f>
        <v>35.72</v>
      </c>
      <c r="P162" s="183">
        <v>0</v>
      </c>
      <c r="Q162" s="183">
        <f>ROUND(E162*P162,2)</f>
        <v>0</v>
      </c>
      <c r="R162" s="183" t="s">
        <v>1362</v>
      </c>
      <c r="S162" s="183" t="s">
        <v>1363</v>
      </c>
      <c r="T162" s="184" t="s">
        <v>1364</v>
      </c>
      <c r="U162" s="160">
        <v>2.4E-2</v>
      </c>
      <c r="V162" s="160">
        <f>ROUND(E162*U162,2)</f>
        <v>4.8600000000000003</v>
      </c>
      <c r="W162" s="160"/>
      <c r="X162" s="160" t="s">
        <v>1365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1419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ht="22.5" outlineLevel="1">
      <c r="A163" s="178">
        <v>46</v>
      </c>
      <c r="B163" s="179" t="s">
        <v>1578</v>
      </c>
      <c r="C163" s="189" t="s">
        <v>1579</v>
      </c>
      <c r="D163" s="180" t="s">
        <v>1361</v>
      </c>
      <c r="E163" s="181">
        <v>202.5</v>
      </c>
      <c r="F163" s="182"/>
      <c r="G163" s="183">
        <f>ROUND(E163*F163,2)</f>
        <v>0</v>
      </c>
      <c r="H163" s="182"/>
      <c r="I163" s="183">
        <f>ROUND(E163*H163,2)</f>
        <v>0</v>
      </c>
      <c r="J163" s="182"/>
      <c r="K163" s="183">
        <f>ROUND(E163*J163,2)</f>
        <v>0</v>
      </c>
      <c r="L163" s="183">
        <v>21</v>
      </c>
      <c r="M163" s="183">
        <f>G163*(1+L163/100)</f>
        <v>0</v>
      </c>
      <c r="N163" s="183">
        <v>0.126</v>
      </c>
      <c r="O163" s="183">
        <f>ROUND(E163*N163,2)</f>
        <v>25.52</v>
      </c>
      <c r="P163" s="183">
        <v>0</v>
      </c>
      <c r="Q163" s="183">
        <f>ROUND(E163*P163,2)</f>
        <v>0</v>
      </c>
      <c r="R163" s="183" t="s">
        <v>1362</v>
      </c>
      <c r="S163" s="183" t="s">
        <v>1363</v>
      </c>
      <c r="T163" s="184" t="s">
        <v>1364</v>
      </c>
      <c r="U163" s="160">
        <v>2.1000000000000001E-2</v>
      </c>
      <c r="V163" s="160">
        <f>ROUND(E163*U163,2)</f>
        <v>4.25</v>
      </c>
      <c r="W163" s="160"/>
      <c r="X163" s="160" t="s">
        <v>1365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1419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>
      <c r="A164" s="164" t="s">
        <v>1357</v>
      </c>
      <c r="B164" s="165" t="s">
        <v>1314</v>
      </c>
      <c r="C164" s="186" t="s">
        <v>1315</v>
      </c>
      <c r="D164" s="166"/>
      <c r="E164" s="167"/>
      <c r="F164" s="168"/>
      <c r="G164" s="168">
        <f>SUMIF(AG165:AG212,"&lt;&gt;NOR",G165:G212)</f>
        <v>0</v>
      </c>
      <c r="H164" s="168"/>
      <c r="I164" s="168">
        <f>SUM(I165:I212)</f>
        <v>0</v>
      </c>
      <c r="J164" s="168"/>
      <c r="K164" s="168">
        <f>SUM(K165:K212)</f>
        <v>0</v>
      </c>
      <c r="L164" s="168"/>
      <c r="M164" s="168">
        <f>SUM(M165:M212)</f>
        <v>0</v>
      </c>
      <c r="N164" s="168"/>
      <c r="O164" s="168">
        <f>SUM(O165:O212)</f>
        <v>10.71</v>
      </c>
      <c r="P164" s="168"/>
      <c r="Q164" s="168">
        <f>SUM(Q165:Q212)</f>
        <v>0</v>
      </c>
      <c r="R164" s="168"/>
      <c r="S164" s="168"/>
      <c r="T164" s="169"/>
      <c r="U164" s="163"/>
      <c r="V164" s="163">
        <f>SUM(V165:V212)</f>
        <v>77</v>
      </c>
      <c r="W164" s="163"/>
      <c r="X164" s="163"/>
      <c r="AG164" t="s">
        <v>1358</v>
      </c>
    </row>
    <row r="165" spans="1:60" outlineLevel="1">
      <c r="A165" s="170">
        <v>47</v>
      </c>
      <c r="B165" s="171" t="s">
        <v>1586</v>
      </c>
      <c r="C165" s="187" t="s">
        <v>1587</v>
      </c>
      <c r="D165" s="172" t="s">
        <v>1407</v>
      </c>
      <c r="E165" s="173">
        <v>135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5">
        <v>1.0000000000000001E-5</v>
      </c>
      <c r="O165" s="175">
        <f>ROUND(E165*N165,2)</f>
        <v>0</v>
      </c>
      <c r="P165" s="175">
        <v>0</v>
      </c>
      <c r="Q165" s="175">
        <f>ROUND(E165*P165,2)</f>
        <v>0</v>
      </c>
      <c r="R165" s="175" t="s">
        <v>1538</v>
      </c>
      <c r="S165" s="175" t="s">
        <v>1363</v>
      </c>
      <c r="T165" s="176" t="s">
        <v>1364</v>
      </c>
      <c r="U165" s="160">
        <v>9.7000000000000003E-2</v>
      </c>
      <c r="V165" s="160">
        <f>ROUND(E165*U165,2)</f>
        <v>13.1</v>
      </c>
      <c r="W165" s="160"/>
      <c r="X165" s="160" t="s">
        <v>1365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1366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48" t="s">
        <v>1588</v>
      </c>
      <c r="D166" s="249"/>
      <c r="E166" s="249"/>
      <c r="F166" s="249"/>
      <c r="G166" s="249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1392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22.5" outlineLevel="1">
      <c r="A167" s="170">
        <v>48</v>
      </c>
      <c r="B167" s="171" t="s">
        <v>1591</v>
      </c>
      <c r="C167" s="187" t="s">
        <v>1592</v>
      </c>
      <c r="D167" s="172" t="s">
        <v>1593</v>
      </c>
      <c r="E167" s="173">
        <v>15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5">
        <v>5.0000000000000002E-5</v>
      </c>
      <c r="O167" s="175">
        <f>ROUND(E167*N167,2)</f>
        <v>0</v>
      </c>
      <c r="P167" s="175">
        <v>0</v>
      </c>
      <c r="Q167" s="175">
        <f>ROUND(E167*P167,2)</f>
        <v>0</v>
      </c>
      <c r="R167" s="175" t="s">
        <v>1538</v>
      </c>
      <c r="S167" s="175" t="s">
        <v>1363</v>
      </c>
      <c r="T167" s="176" t="s">
        <v>1364</v>
      </c>
      <c r="U167" s="160">
        <v>0.42</v>
      </c>
      <c r="V167" s="160">
        <f>ROUND(E167*U167,2)</f>
        <v>6.3</v>
      </c>
      <c r="W167" s="160"/>
      <c r="X167" s="160" t="s">
        <v>1365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1366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48" t="s">
        <v>1554</v>
      </c>
      <c r="D168" s="249"/>
      <c r="E168" s="249"/>
      <c r="F168" s="249"/>
      <c r="G168" s="249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1392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22.5" outlineLevel="1">
      <c r="A169" s="170">
        <v>49</v>
      </c>
      <c r="B169" s="171" t="s">
        <v>1594</v>
      </c>
      <c r="C169" s="187" t="s">
        <v>1595</v>
      </c>
      <c r="D169" s="172" t="s">
        <v>1593</v>
      </c>
      <c r="E169" s="173">
        <v>15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5">
        <v>1.0000000000000001E-5</v>
      </c>
      <c r="O169" s="175">
        <f>ROUND(E169*N169,2)</f>
        <v>0</v>
      </c>
      <c r="P169" s="175">
        <v>0</v>
      </c>
      <c r="Q169" s="175">
        <f>ROUND(E169*P169,2)</f>
        <v>0</v>
      </c>
      <c r="R169" s="175" t="s">
        <v>1538</v>
      </c>
      <c r="S169" s="175" t="s">
        <v>1363</v>
      </c>
      <c r="T169" s="176" t="s">
        <v>1364</v>
      </c>
      <c r="U169" s="160">
        <v>0.17599999999999999</v>
      </c>
      <c r="V169" s="160">
        <f>ROUND(E169*U169,2)</f>
        <v>2.64</v>
      </c>
      <c r="W169" s="160"/>
      <c r="X169" s="160" t="s">
        <v>1365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1366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48" t="s">
        <v>1554</v>
      </c>
      <c r="D170" s="249"/>
      <c r="E170" s="249"/>
      <c r="F170" s="249"/>
      <c r="G170" s="249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1392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ht="22.5" outlineLevel="1">
      <c r="A171" s="170">
        <v>50</v>
      </c>
      <c r="B171" s="171" t="s">
        <v>1596</v>
      </c>
      <c r="C171" s="187" t="s">
        <v>1597</v>
      </c>
      <c r="D171" s="172" t="s">
        <v>1593</v>
      </c>
      <c r="E171" s="173">
        <v>15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5">
        <v>1.0000000000000001E-5</v>
      </c>
      <c r="O171" s="175">
        <f>ROUND(E171*N171,2)</f>
        <v>0</v>
      </c>
      <c r="P171" s="175">
        <v>0</v>
      </c>
      <c r="Q171" s="175">
        <f>ROUND(E171*P171,2)</f>
        <v>0</v>
      </c>
      <c r="R171" s="175" t="s">
        <v>1538</v>
      </c>
      <c r="S171" s="175" t="s">
        <v>1363</v>
      </c>
      <c r="T171" s="176" t="s">
        <v>1364</v>
      </c>
      <c r="U171" s="160">
        <v>0.15840000000000001</v>
      </c>
      <c r="V171" s="160">
        <f>ROUND(E171*U171,2)</f>
        <v>2.38</v>
      </c>
      <c r="W171" s="160"/>
      <c r="X171" s="160" t="s">
        <v>1365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1366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48" t="s">
        <v>1554</v>
      </c>
      <c r="D172" s="249"/>
      <c r="E172" s="249"/>
      <c r="F172" s="249"/>
      <c r="G172" s="249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1392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33.75" outlineLevel="1">
      <c r="A173" s="170">
        <v>51</v>
      </c>
      <c r="B173" s="171" t="s">
        <v>1598</v>
      </c>
      <c r="C173" s="187" t="s">
        <v>1599</v>
      </c>
      <c r="D173" s="172" t="s">
        <v>1600</v>
      </c>
      <c r="E173" s="173">
        <v>3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5">
        <v>1.2999999999999999E-4</v>
      </c>
      <c r="O173" s="175">
        <f>ROUND(E173*N173,2)</f>
        <v>0</v>
      </c>
      <c r="P173" s="175">
        <v>0</v>
      </c>
      <c r="Q173" s="175">
        <f>ROUND(E173*P173,2)</f>
        <v>0</v>
      </c>
      <c r="R173" s="175" t="s">
        <v>1538</v>
      </c>
      <c r="S173" s="175" t="s">
        <v>1363</v>
      </c>
      <c r="T173" s="176" t="s">
        <v>1364</v>
      </c>
      <c r="U173" s="160">
        <v>7.5</v>
      </c>
      <c r="V173" s="160">
        <f>ROUND(E173*U173,2)</f>
        <v>22.5</v>
      </c>
      <c r="W173" s="160"/>
      <c r="X173" s="160" t="s">
        <v>1365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1366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48" t="s">
        <v>1601</v>
      </c>
      <c r="D174" s="249"/>
      <c r="E174" s="249"/>
      <c r="F174" s="249"/>
      <c r="G174" s="249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1392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78">
        <v>52</v>
      </c>
      <c r="B175" s="179" t="s">
        <v>1604</v>
      </c>
      <c r="C175" s="189" t="s">
        <v>1605</v>
      </c>
      <c r="D175" s="180" t="s">
        <v>1407</v>
      </c>
      <c r="E175" s="181">
        <v>135</v>
      </c>
      <c r="F175" s="182"/>
      <c r="G175" s="183">
        <f>ROUND(E175*F175,2)</f>
        <v>0</v>
      </c>
      <c r="H175" s="182"/>
      <c r="I175" s="183">
        <f>ROUND(E175*H175,2)</f>
        <v>0</v>
      </c>
      <c r="J175" s="182"/>
      <c r="K175" s="183">
        <f>ROUND(E175*J175,2)</f>
        <v>0</v>
      </c>
      <c r="L175" s="183">
        <v>21</v>
      </c>
      <c r="M175" s="183">
        <f>G175*(1+L175/100)</f>
        <v>0</v>
      </c>
      <c r="N175" s="183">
        <v>0</v>
      </c>
      <c r="O175" s="183">
        <f>ROUND(E175*N175,2)</f>
        <v>0</v>
      </c>
      <c r="P175" s="183">
        <v>0</v>
      </c>
      <c r="Q175" s="183">
        <f>ROUND(E175*P175,2)</f>
        <v>0</v>
      </c>
      <c r="R175" s="183" t="s">
        <v>1538</v>
      </c>
      <c r="S175" s="183" t="s">
        <v>1363</v>
      </c>
      <c r="T175" s="184" t="s">
        <v>1364</v>
      </c>
      <c r="U175" s="160">
        <v>3.9E-2</v>
      </c>
      <c r="V175" s="160">
        <f>ROUND(E175*U175,2)</f>
        <v>5.27</v>
      </c>
      <c r="W175" s="160"/>
      <c r="X175" s="160" t="s">
        <v>1365</v>
      </c>
      <c r="Y175" s="151"/>
      <c r="Z175" s="151"/>
      <c r="AA175" s="151"/>
      <c r="AB175" s="151"/>
      <c r="AC175" s="151"/>
      <c r="AD175" s="151"/>
      <c r="AE175" s="151"/>
      <c r="AF175" s="151"/>
      <c r="AG175" s="151" t="s">
        <v>1366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70">
        <v>53</v>
      </c>
      <c r="B176" s="171" t="s">
        <v>1606</v>
      </c>
      <c r="C176" s="187" t="s">
        <v>1607</v>
      </c>
      <c r="D176" s="172" t="s">
        <v>1593</v>
      </c>
      <c r="E176" s="173">
        <v>10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5">
        <v>0</v>
      </c>
      <c r="O176" s="175">
        <f>ROUND(E176*N176,2)</f>
        <v>0</v>
      </c>
      <c r="P176" s="175">
        <v>0</v>
      </c>
      <c r="Q176" s="175">
        <f>ROUND(E176*P176,2)</f>
        <v>0</v>
      </c>
      <c r="R176" s="175" t="s">
        <v>1538</v>
      </c>
      <c r="S176" s="175" t="s">
        <v>1363</v>
      </c>
      <c r="T176" s="176" t="s">
        <v>1364</v>
      </c>
      <c r="U176" s="160">
        <v>0.79</v>
      </c>
      <c r="V176" s="160">
        <f>ROUND(E176*U176,2)</f>
        <v>7.9</v>
      </c>
      <c r="W176" s="160"/>
      <c r="X176" s="160" t="s">
        <v>1365</v>
      </c>
      <c r="Y176" s="151"/>
      <c r="Z176" s="151"/>
      <c r="AA176" s="151"/>
      <c r="AB176" s="151"/>
      <c r="AC176" s="151"/>
      <c r="AD176" s="151"/>
      <c r="AE176" s="151"/>
      <c r="AF176" s="151"/>
      <c r="AG176" s="151" t="s">
        <v>1366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48" t="s">
        <v>1608</v>
      </c>
      <c r="D177" s="249"/>
      <c r="E177" s="249"/>
      <c r="F177" s="249"/>
      <c r="G177" s="249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1392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188" t="s">
        <v>1765</v>
      </c>
      <c r="D178" s="161"/>
      <c r="E178" s="162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1368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188" t="s">
        <v>1766</v>
      </c>
      <c r="D179" s="161"/>
      <c r="E179" s="162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1368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188" t="s">
        <v>1767</v>
      </c>
      <c r="D180" s="161"/>
      <c r="E180" s="162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1368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188" t="s">
        <v>1768</v>
      </c>
      <c r="D181" s="161"/>
      <c r="E181" s="162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1368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188" t="s">
        <v>1769</v>
      </c>
      <c r="D182" s="161"/>
      <c r="E182" s="162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1368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188" t="s">
        <v>1273</v>
      </c>
      <c r="D183" s="161"/>
      <c r="E183" s="162">
        <v>10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1368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ht="22.5" outlineLevel="1">
      <c r="A184" s="170">
        <v>54</v>
      </c>
      <c r="B184" s="171" t="s">
        <v>1617</v>
      </c>
      <c r="C184" s="187" t="s">
        <v>1618</v>
      </c>
      <c r="D184" s="172" t="s">
        <v>1593</v>
      </c>
      <c r="E184" s="173">
        <v>3</v>
      </c>
      <c r="F184" s="174"/>
      <c r="G184" s="175">
        <f>ROUND(E184*F184,2)</f>
        <v>0</v>
      </c>
      <c r="H184" s="174"/>
      <c r="I184" s="175">
        <f>ROUND(E184*H184,2)</f>
        <v>0</v>
      </c>
      <c r="J184" s="174"/>
      <c r="K184" s="175">
        <f>ROUND(E184*J184,2)</f>
        <v>0</v>
      </c>
      <c r="L184" s="175">
        <v>21</v>
      </c>
      <c r="M184" s="175">
        <f>G184*(1+L184/100)</f>
        <v>0</v>
      </c>
      <c r="N184" s="175">
        <v>0</v>
      </c>
      <c r="O184" s="175">
        <f>ROUND(E184*N184,2)</f>
        <v>0</v>
      </c>
      <c r="P184" s="175">
        <v>0</v>
      </c>
      <c r="Q184" s="175">
        <f>ROUND(E184*P184,2)</f>
        <v>0</v>
      </c>
      <c r="R184" s="175" t="s">
        <v>1538</v>
      </c>
      <c r="S184" s="175" t="s">
        <v>1363</v>
      </c>
      <c r="T184" s="176" t="s">
        <v>1364</v>
      </c>
      <c r="U184" s="160">
        <v>0.9</v>
      </c>
      <c r="V184" s="160">
        <f>ROUND(E184*U184,2)</f>
        <v>2.7</v>
      </c>
      <c r="W184" s="160"/>
      <c r="X184" s="160" t="s">
        <v>1365</v>
      </c>
      <c r="Y184" s="151"/>
      <c r="Z184" s="151"/>
      <c r="AA184" s="151"/>
      <c r="AB184" s="151"/>
      <c r="AC184" s="151"/>
      <c r="AD184" s="151"/>
      <c r="AE184" s="151"/>
      <c r="AF184" s="151"/>
      <c r="AG184" s="151" t="s">
        <v>1366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48" t="s">
        <v>1608</v>
      </c>
      <c r="D185" s="249"/>
      <c r="E185" s="249"/>
      <c r="F185" s="249"/>
      <c r="G185" s="249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1392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ht="22.5" outlineLevel="1">
      <c r="A186" s="170">
        <v>55</v>
      </c>
      <c r="B186" s="171" t="s">
        <v>1619</v>
      </c>
      <c r="C186" s="187" t="s">
        <v>1620</v>
      </c>
      <c r="D186" s="172" t="s">
        <v>1593</v>
      </c>
      <c r="E186" s="173">
        <v>3</v>
      </c>
      <c r="F186" s="174"/>
      <c r="G186" s="175">
        <f>ROUND(E186*F186,2)</f>
        <v>0</v>
      </c>
      <c r="H186" s="174"/>
      <c r="I186" s="175">
        <f>ROUND(E186*H186,2)</f>
        <v>0</v>
      </c>
      <c r="J186" s="174"/>
      <c r="K186" s="175">
        <f>ROUND(E186*J186,2)</f>
        <v>0</v>
      </c>
      <c r="L186" s="175">
        <v>21</v>
      </c>
      <c r="M186" s="175">
        <f>G186*(1+L186/100)</f>
        <v>0</v>
      </c>
      <c r="N186" s="175">
        <v>0</v>
      </c>
      <c r="O186" s="175">
        <f>ROUND(E186*N186,2)</f>
        <v>0</v>
      </c>
      <c r="P186" s="175">
        <v>0</v>
      </c>
      <c r="Q186" s="175">
        <f>ROUND(E186*P186,2)</f>
        <v>0</v>
      </c>
      <c r="R186" s="175" t="s">
        <v>1538</v>
      </c>
      <c r="S186" s="175" t="s">
        <v>1363</v>
      </c>
      <c r="T186" s="176" t="s">
        <v>1364</v>
      </c>
      <c r="U186" s="160">
        <v>2.2519999999999998</v>
      </c>
      <c r="V186" s="160">
        <f>ROUND(E186*U186,2)</f>
        <v>6.76</v>
      </c>
      <c r="W186" s="160"/>
      <c r="X186" s="160" t="s">
        <v>1365</v>
      </c>
      <c r="Y186" s="151"/>
      <c r="Z186" s="151"/>
      <c r="AA186" s="151"/>
      <c r="AB186" s="151"/>
      <c r="AC186" s="151"/>
      <c r="AD186" s="151"/>
      <c r="AE186" s="151"/>
      <c r="AF186" s="151"/>
      <c r="AG186" s="151" t="s">
        <v>1366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48" t="s">
        <v>1608</v>
      </c>
      <c r="D187" s="249"/>
      <c r="E187" s="249"/>
      <c r="F187" s="249"/>
      <c r="G187" s="249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1392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78">
        <v>56</v>
      </c>
      <c r="B188" s="179" t="s">
        <v>1621</v>
      </c>
      <c r="C188" s="189" t="s">
        <v>1622</v>
      </c>
      <c r="D188" s="180" t="s">
        <v>1593</v>
      </c>
      <c r="E188" s="181">
        <v>3</v>
      </c>
      <c r="F188" s="182"/>
      <c r="G188" s="183">
        <f>ROUND(E188*F188,2)</f>
        <v>0</v>
      </c>
      <c r="H188" s="182"/>
      <c r="I188" s="183">
        <f>ROUND(E188*H188,2)</f>
        <v>0</v>
      </c>
      <c r="J188" s="182"/>
      <c r="K188" s="183">
        <f>ROUND(E188*J188,2)</f>
        <v>0</v>
      </c>
      <c r="L188" s="183">
        <v>21</v>
      </c>
      <c r="M188" s="183">
        <f>G188*(1+L188/100)</f>
        <v>0</v>
      </c>
      <c r="N188" s="183">
        <v>7.0200000000000002E-3</v>
      </c>
      <c r="O188" s="183">
        <f>ROUND(E188*N188,2)</f>
        <v>0.02</v>
      </c>
      <c r="P188" s="183">
        <v>0</v>
      </c>
      <c r="Q188" s="183">
        <f>ROUND(E188*P188,2)</f>
        <v>0</v>
      </c>
      <c r="R188" s="183" t="s">
        <v>1538</v>
      </c>
      <c r="S188" s="183" t="s">
        <v>1363</v>
      </c>
      <c r="T188" s="184" t="s">
        <v>1364</v>
      </c>
      <c r="U188" s="160">
        <v>1.3140000000000001</v>
      </c>
      <c r="V188" s="160">
        <f>ROUND(E188*U188,2)</f>
        <v>3.94</v>
      </c>
      <c r="W188" s="160"/>
      <c r="X188" s="160" t="s">
        <v>1365</v>
      </c>
      <c r="Y188" s="151"/>
      <c r="Z188" s="151"/>
      <c r="AA188" s="151"/>
      <c r="AB188" s="151"/>
      <c r="AC188" s="151"/>
      <c r="AD188" s="151"/>
      <c r="AE188" s="151"/>
      <c r="AF188" s="151"/>
      <c r="AG188" s="151" t="s">
        <v>1366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78">
        <v>57</v>
      </c>
      <c r="B189" s="179" t="s">
        <v>1623</v>
      </c>
      <c r="C189" s="189" t="s">
        <v>1624</v>
      </c>
      <c r="D189" s="180" t="s">
        <v>1407</v>
      </c>
      <c r="E189" s="181">
        <v>135</v>
      </c>
      <c r="F189" s="182"/>
      <c r="G189" s="183">
        <f>ROUND(E189*F189,2)</f>
        <v>0</v>
      </c>
      <c r="H189" s="182"/>
      <c r="I189" s="183">
        <f>ROUND(E189*H189,2)</f>
        <v>0</v>
      </c>
      <c r="J189" s="182"/>
      <c r="K189" s="183">
        <f>ROUND(E189*J189,2)</f>
        <v>0</v>
      </c>
      <c r="L189" s="183">
        <v>21</v>
      </c>
      <c r="M189" s="183">
        <f>G189*(1+L189/100)</f>
        <v>0</v>
      </c>
      <c r="N189" s="183">
        <v>0</v>
      </c>
      <c r="O189" s="183">
        <f>ROUND(E189*N189,2)</f>
        <v>0</v>
      </c>
      <c r="P189" s="183">
        <v>0</v>
      </c>
      <c r="Q189" s="183">
        <f>ROUND(E189*P189,2)</f>
        <v>0</v>
      </c>
      <c r="R189" s="183" t="s">
        <v>1538</v>
      </c>
      <c r="S189" s="183" t="s">
        <v>1363</v>
      </c>
      <c r="T189" s="184" t="s">
        <v>1364</v>
      </c>
      <c r="U189" s="160">
        <v>2.5999999999999999E-2</v>
      </c>
      <c r="V189" s="160">
        <f>ROUND(E189*U189,2)</f>
        <v>3.51</v>
      </c>
      <c r="W189" s="160"/>
      <c r="X189" s="160" t="s">
        <v>1365</v>
      </c>
      <c r="Y189" s="151"/>
      <c r="Z189" s="151"/>
      <c r="AA189" s="151"/>
      <c r="AB189" s="151"/>
      <c r="AC189" s="151"/>
      <c r="AD189" s="151"/>
      <c r="AE189" s="151"/>
      <c r="AF189" s="151"/>
      <c r="AG189" s="151" t="s">
        <v>1366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>
      <c r="A190" s="170">
        <v>58</v>
      </c>
      <c r="B190" s="171" t="s">
        <v>1625</v>
      </c>
      <c r="C190" s="187" t="s">
        <v>1626</v>
      </c>
      <c r="D190" s="172" t="s">
        <v>1593</v>
      </c>
      <c r="E190" s="173">
        <v>29.510999999999999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5">
        <v>4.2000000000000003E-2</v>
      </c>
      <c r="O190" s="175">
        <f>ROUND(E190*N190,2)</f>
        <v>1.24</v>
      </c>
      <c r="P190" s="175">
        <v>0</v>
      </c>
      <c r="Q190" s="175">
        <f>ROUND(E190*P190,2)</f>
        <v>0</v>
      </c>
      <c r="R190" s="175" t="s">
        <v>1520</v>
      </c>
      <c r="S190" s="175" t="s">
        <v>1363</v>
      </c>
      <c r="T190" s="176" t="s">
        <v>1364</v>
      </c>
      <c r="U190" s="160">
        <v>0</v>
      </c>
      <c r="V190" s="160">
        <f>ROUND(E190*U190,2)</f>
        <v>0</v>
      </c>
      <c r="W190" s="160"/>
      <c r="X190" s="160" t="s">
        <v>1521</v>
      </c>
      <c r="Y190" s="151"/>
      <c r="Z190" s="151"/>
      <c r="AA190" s="151"/>
      <c r="AB190" s="151"/>
      <c r="AC190" s="151"/>
      <c r="AD190" s="151"/>
      <c r="AE190" s="151"/>
      <c r="AF190" s="151"/>
      <c r="AG190" s="151" t="s">
        <v>1522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188" t="s">
        <v>1770</v>
      </c>
      <c r="D191" s="161"/>
      <c r="E191" s="162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1368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188" t="s">
        <v>1771</v>
      </c>
      <c r="D192" s="161"/>
      <c r="E192" s="162">
        <v>29.510999999999999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1368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78">
        <v>59</v>
      </c>
      <c r="B193" s="179" t="s">
        <v>1629</v>
      </c>
      <c r="C193" s="189" t="s">
        <v>1630</v>
      </c>
      <c r="D193" s="180" t="s">
        <v>1593</v>
      </c>
      <c r="E193" s="181">
        <v>15</v>
      </c>
      <c r="F193" s="182"/>
      <c r="G193" s="183">
        <f>ROUND(E193*F193,2)</f>
        <v>0</v>
      </c>
      <c r="H193" s="182"/>
      <c r="I193" s="183">
        <f>ROUND(E193*H193,2)</f>
        <v>0</v>
      </c>
      <c r="J193" s="182"/>
      <c r="K193" s="183">
        <f>ROUND(E193*J193,2)</f>
        <v>0</v>
      </c>
      <c r="L193" s="183">
        <v>21</v>
      </c>
      <c r="M193" s="183">
        <f>G193*(1+L193/100)</f>
        <v>0</v>
      </c>
      <c r="N193" s="183">
        <v>6.6E-4</v>
      </c>
      <c r="O193" s="183">
        <f>ROUND(E193*N193,2)</f>
        <v>0.01</v>
      </c>
      <c r="P193" s="183">
        <v>0</v>
      </c>
      <c r="Q193" s="183">
        <f>ROUND(E193*P193,2)</f>
        <v>0</v>
      </c>
      <c r="R193" s="183" t="s">
        <v>1520</v>
      </c>
      <c r="S193" s="183" t="s">
        <v>1363</v>
      </c>
      <c r="T193" s="184" t="s">
        <v>1364</v>
      </c>
      <c r="U193" s="160">
        <v>0</v>
      </c>
      <c r="V193" s="160">
        <f>ROUND(E193*U193,2)</f>
        <v>0</v>
      </c>
      <c r="W193" s="160"/>
      <c r="X193" s="160" t="s">
        <v>1521</v>
      </c>
      <c r="Y193" s="151"/>
      <c r="Z193" s="151"/>
      <c r="AA193" s="151"/>
      <c r="AB193" s="151"/>
      <c r="AC193" s="151"/>
      <c r="AD193" s="151"/>
      <c r="AE193" s="151"/>
      <c r="AF193" s="151"/>
      <c r="AG193" s="151" t="s">
        <v>1522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78">
        <v>60</v>
      </c>
      <c r="B194" s="179" t="s">
        <v>1631</v>
      </c>
      <c r="C194" s="189" t="s">
        <v>1632</v>
      </c>
      <c r="D194" s="180" t="s">
        <v>1593</v>
      </c>
      <c r="E194" s="181">
        <v>15</v>
      </c>
      <c r="F194" s="182"/>
      <c r="G194" s="183">
        <f>ROUND(E194*F194,2)</f>
        <v>0</v>
      </c>
      <c r="H194" s="182"/>
      <c r="I194" s="183">
        <f>ROUND(E194*H194,2)</f>
        <v>0</v>
      </c>
      <c r="J194" s="182"/>
      <c r="K194" s="183">
        <f>ROUND(E194*J194,2)</f>
        <v>0</v>
      </c>
      <c r="L194" s="183">
        <v>21</v>
      </c>
      <c r="M194" s="183">
        <f>G194*(1+L194/100)</f>
        <v>0</v>
      </c>
      <c r="N194" s="183">
        <v>2.5000000000000001E-4</v>
      </c>
      <c r="O194" s="183">
        <f>ROUND(E194*N194,2)</f>
        <v>0</v>
      </c>
      <c r="P194" s="183">
        <v>0</v>
      </c>
      <c r="Q194" s="183">
        <f>ROUND(E194*P194,2)</f>
        <v>0</v>
      </c>
      <c r="R194" s="183" t="s">
        <v>1520</v>
      </c>
      <c r="S194" s="183" t="s">
        <v>1363</v>
      </c>
      <c r="T194" s="184" t="s">
        <v>1364</v>
      </c>
      <c r="U194" s="160">
        <v>0</v>
      </c>
      <c r="V194" s="160">
        <f>ROUND(E194*U194,2)</f>
        <v>0</v>
      </c>
      <c r="W194" s="160"/>
      <c r="X194" s="160" t="s">
        <v>1521</v>
      </c>
      <c r="Y194" s="151"/>
      <c r="Z194" s="151"/>
      <c r="AA194" s="151"/>
      <c r="AB194" s="151"/>
      <c r="AC194" s="151"/>
      <c r="AD194" s="151"/>
      <c r="AE194" s="151"/>
      <c r="AF194" s="151"/>
      <c r="AG194" s="151" t="s">
        <v>1522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78">
        <v>61</v>
      </c>
      <c r="B195" s="179" t="s">
        <v>1633</v>
      </c>
      <c r="C195" s="189" t="s">
        <v>1634</v>
      </c>
      <c r="D195" s="180" t="s">
        <v>1593</v>
      </c>
      <c r="E195" s="181">
        <v>15</v>
      </c>
      <c r="F195" s="182"/>
      <c r="G195" s="183">
        <f>ROUND(E195*F195,2)</f>
        <v>0</v>
      </c>
      <c r="H195" s="182"/>
      <c r="I195" s="183">
        <f>ROUND(E195*H195,2)</f>
        <v>0</v>
      </c>
      <c r="J195" s="182"/>
      <c r="K195" s="183">
        <f>ROUND(E195*J195,2)</f>
        <v>0</v>
      </c>
      <c r="L195" s="183">
        <v>21</v>
      </c>
      <c r="M195" s="183">
        <f>G195*(1+L195/100)</f>
        <v>0</v>
      </c>
      <c r="N195" s="183">
        <v>6.0000000000000001E-3</v>
      </c>
      <c r="O195" s="183">
        <f>ROUND(E195*N195,2)</f>
        <v>0.09</v>
      </c>
      <c r="P195" s="183">
        <v>0</v>
      </c>
      <c r="Q195" s="183">
        <f>ROUND(E195*P195,2)</f>
        <v>0</v>
      </c>
      <c r="R195" s="183" t="s">
        <v>1520</v>
      </c>
      <c r="S195" s="183" t="s">
        <v>1363</v>
      </c>
      <c r="T195" s="184" t="s">
        <v>1364</v>
      </c>
      <c r="U195" s="160">
        <v>0</v>
      </c>
      <c r="V195" s="160">
        <f>ROUND(E195*U195,2)</f>
        <v>0</v>
      </c>
      <c r="W195" s="160"/>
      <c r="X195" s="160" t="s">
        <v>1521</v>
      </c>
      <c r="Y195" s="151"/>
      <c r="Z195" s="151"/>
      <c r="AA195" s="151"/>
      <c r="AB195" s="151"/>
      <c r="AC195" s="151"/>
      <c r="AD195" s="151"/>
      <c r="AE195" s="151"/>
      <c r="AF195" s="151"/>
      <c r="AG195" s="151" t="s">
        <v>1522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70">
        <v>62</v>
      </c>
      <c r="B196" s="171" t="s">
        <v>1635</v>
      </c>
      <c r="C196" s="187" t="s">
        <v>1636</v>
      </c>
      <c r="D196" s="172" t="s">
        <v>1593</v>
      </c>
      <c r="E196" s="173">
        <v>6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21</v>
      </c>
      <c r="M196" s="175">
        <f>G196*(1+L196/100)</f>
        <v>0</v>
      </c>
      <c r="N196" s="175">
        <v>1.1199999999999999E-3</v>
      </c>
      <c r="O196" s="175">
        <f>ROUND(E196*N196,2)</f>
        <v>0.01</v>
      </c>
      <c r="P196" s="175">
        <v>0</v>
      </c>
      <c r="Q196" s="175">
        <f>ROUND(E196*P196,2)</f>
        <v>0</v>
      </c>
      <c r="R196" s="175" t="s">
        <v>1520</v>
      </c>
      <c r="S196" s="175" t="s">
        <v>1637</v>
      </c>
      <c r="T196" s="176" t="s">
        <v>1364</v>
      </c>
      <c r="U196" s="160">
        <v>0</v>
      </c>
      <c r="V196" s="160">
        <f>ROUND(E196*U196,2)</f>
        <v>0</v>
      </c>
      <c r="W196" s="160"/>
      <c r="X196" s="160" t="s">
        <v>1521</v>
      </c>
      <c r="Y196" s="151"/>
      <c r="Z196" s="151"/>
      <c r="AA196" s="151"/>
      <c r="AB196" s="151"/>
      <c r="AC196" s="151"/>
      <c r="AD196" s="151"/>
      <c r="AE196" s="151"/>
      <c r="AF196" s="151"/>
      <c r="AG196" s="151" t="s">
        <v>1522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188" t="s">
        <v>1772</v>
      </c>
      <c r="D197" s="161"/>
      <c r="E197" s="162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1368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188" t="s">
        <v>1603</v>
      </c>
      <c r="D198" s="161"/>
      <c r="E198" s="162">
        <v>6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1368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ht="22.5" outlineLevel="1">
      <c r="A199" s="178">
        <v>63</v>
      </c>
      <c r="B199" s="179" t="s">
        <v>1639</v>
      </c>
      <c r="C199" s="189" t="s">
        <v>1640</v>
      </c>
      <c r="D199" s="180" t="s">
        <v>1593</v>
      </c>
      <c r="E199" s="181">
        <v>2</v>
      </c>
      <c r="F199" s="182"/>
      <c r="G199" s="183">
        <f t="shared" ref="G199:G208" si="0">ROUND(E199*F199,2)</f>
        <v>0</v>
      </c>
      <c r="H199" s="182"/>
      <c r="I199" s="183">
        <f t="shared" ref="I199:I208" si="1">ROUND(E199*H199,2)</f>
        <v>0</v>
      </c>
      <c r="J199" s="182"/>
      <c r="K199" s="183">
        <f t="shared" ref="K199:K208" si="2">ROUND(E199*J199,2)</f>
        <v>0</v>
      </c>
      <c r="L199" s="183">
        <v>21</v>
      </c>
      <c r="M199" s="183">
        <f t="shared" ref="M199:M208" si="3">G199*(1+L199/100)</f>
        <v>0</v>
      </c>
      <c r="N199" s="183">
        <v>0.10199999999999999</v>
      </c>
      <c r="O199" s="183">
        <f t="shared" ref="O199:O208" si="4">ROUND(E199*N199,2)</f>
        <v>0.2</v>
      </c>
      <c r="P199" s="183">
        <v>0</v>
      </c>
      <c r="Q199" s="183">
        <f t="shared" ref="Q199:Q208" si="5">ROUND(E199*P199,2)</f>
        <v>0</v>
      </c>
      <c r="R199" s="183" t="s">
        <v>1520</v>
      </c>
      <c r="S199" s="183" t="s">
        <v>1363</v>
      </c>
      <c r="T199" s="184" t="s">
        <v>1364</v>
      </c>
      <c r="U199" s="160">
        <v>0</v>
      </c>
      <c r="V199" s="160">
        <f t="shared" ref="V199:V208" si="6">ROUND(E199*U199,2)</f>
        <v>0</v>
      </c>
      <c r="W199" s="160"/>
      <c r="X199" s="160" t="s">
        <v>1521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1522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>
      <c r="A200" s="178">
        <v>64</v>
      </c>
      <c r="B200" s="179" t="s">
        <v>1641</v>
      </c>
      <c r="C200" s="189" t="s">
        <v>1642</v>
      </c>
      <c r="D200" s="180" t="s">
        <v>1593</v>
      </c>
      <c r="E200" s="181">
        <v>1</v>
      </c>
      <c r="F200" s="182"/>
      <c r="G200" s="183">
        <f t="shared" si="0"/>
        <v>0</v>
      </c>
      <c r="H200" s="182"/>
      <c r="I200" s="183">
        <f t="shared" si="1"/>
        <v>0</v>
      </c>
      <c r="J200" s="182"/>
      <c r="K200" s="183">
        <f t="shared" si="2"/>
        <v>0</v>
      </c>
      <c r="L200" s="183">
        <v>21</v>
      </c>
      <c r="M200" s="183">
        <f t="shared" si="3"/>
        <v>0</v>
      </c>
      <c r="N200" s="183">
        <v>0.10100000000000001</v>
      </c>
      <c r="O200" s="183">
        <f t="shared" si="4"/>
        <v>0.1</v>
      </c>
      <c r="P200" s="183">
        <v>0</v>
      </c>
      <c r="Q200" s="183">
        <f t="shared" si="5"/>
        <v>0</v>
      </c>
      <c r="R200" s="183" t="s">
        <v>1520</v>
      </c>
      <c r="S200" s="183" t="s">
        <v>1363</v>
      </c>
      <c r="T200" s="184" t="s">
        <v>1364</v>
      </c>
      <c r="U200" s="160">
        <v>0</v>
      </c>
      <c r="V200" s="160">
        <f t="shared" si="6"/>
        <v>0</v>
      </c>
      <c r="W200" s="160"/>
      <c r="X200" s="160" t="s">
        <v>1521</v>
      </c>
      <c r="Y200" s="151"/>
      <c r="Z200" s="151"/>
      <c r="AA200" s="151"/>
      <c r="AB200" s="151"/>
      <c r="AC200" s="151"/>
      <c r="AD200" s="151"/>
      <c r="AE200" s="151"/>
      <c r="AF200" s="151"/>
      <c r="AG200" s="151" t="s">
        <v>1522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78">
        <v>65</v>
      </c>
      <c r="B201" s="179" t="s">
        <v>1643</v>
      </c>
      <c r="C201" s="189" t="s">
        <v>1644</v>
      </c>
      <c r="D201" s="180" t="s">
        <v>1593</v>
      </c>
      <c r="E201" s="181">
        <v>1</v>
      </c>
      <c r="F201" s="182"/>
      <c r="G201" s="183">
        <f t="shared" si="0"/>
        <v>0</v>
      </c>
      <c r="H201" s="182"/>
      <c r="I201" s="183">
        <f t="shared" si="1"/>
        <v>0</v>
      </c>
      <c r="J201" s="182"/>
      <c r="K201" s="183">
        <f t="shared" si="2"/>
        <v>0</v>
      </c>
      <c r="L201" s="183">
        <v>21</v>
      </c>
      <c r="M201" s="183">
        <f t="shared" si="3"/>
        <v>0</v>
      </c>
      <c r="N201" s="183">
        <v>3.9E-2</v>
      </c>
      <c r="O201" s="183">
        <f t="shared" si="4"/>
        <v>0.04</v>
      </c>
      <c r="P201" s="183">
        <v>0</v>
      </c>
      <c r="Q201" s="183">
        <f t="shared" si="5"/>
        <v>0</v>
      </c>
      <c r="R201" s="183" t="s">
        <v>1520</v>
      </c>
      <c r="S201" s="183" t="s">
        <v>1363</v>
      </c>
      <c r="T201" s="184" t="s">
        <v>1364</v>
      </c>
      <c r="U201" s="160">
        <v>0</v>
      </c>
      <c r="V201" s="160">
        <f t="shared" si="6"/>
        <v>0</v>
      </c>
      <c r="W201" s="160"/>
      <c r="X201" s="160" t="s">
        <v>1521</v>
      </c>
      <c r="Y201" s="151"/>
      <c r="Z201" s="151"/>
      <c r="AA201" s="151"/>
      <c r="AB201" s="151"/>
      <c r="AC201" s="151"/>
      <c r="AD201" s="151"/>
      <c r="AE201" s="151"/>
      <c r="AF201" s="151"/>
      <c r="AG201" s="151" t="s">
        <v>1522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78">
        <v>66</v>
      </c>
      <c r="B202" s="179" t="s">
        <v>1773</v>
      </c>
      <c r="C202" s="189" t="s">
        <v>1774</v>
      </c>
      <c r="D202" s="180" t="s">
        <v>1593</v>
      </c>
      <c r="E202" s="181">
        <v>2</v>
      </c>
      <c r="F202" s="182"/>
      <c r="G202" s="183">
        <f t="shared" si="0"/>
        <v>0</v>
      </c>
      <c r="H202" s="182"/>
      <c r="I202" s="183">
        <f t="shared" si="1"/>
        <v>0</v>
      </c>
      <c r="J202" s="182"/>
      <c r="K202" s="183">
        <f t="shared" si="2"/>
        <v>0</v>
      </c>
      <c r="L202" s="183">
        <v>21</v>
      </c>
      <c r="M202" s="183">
        <f t="shared" si="3"/>
        <v>0</v>
      </c>
      <c r="N202" s="183">
        <v>5.0999999999999997E-2</v>
      </c>
      <c r="O202" s="183">
        <f t="shared" si="4"/>
        <v>0.1</v>
      </c>
      <c r="P202" s="183">
        <v>0</v>
      </c>
      <c r="Q202" s="183">
        <f t="shared" si="5"/>
        <v>0</v>
      </c>
      <c r="R202" s="183" t="s">
        <v>1520</v>
      </c>
      <c r="S202" s="183" t="s">
        <v>1363</v>
      </c>
      <c r="T202" s="184" t="s">
        <v>1364</v>
      </c>
      <c r="U202" s="160">
        <v>0</v>
      </c>
      <c r="V202" s="160">
        <f t="shared" si="6"/>
        <v>0</v>
      </c>
      <c r="W202" s="160"/>
      <c r="X202" s="160" t="s">
        <v>1521</v>
      </c>
      <c r="Y202" s="151"/>
      <c r="Z202" s="151"/>
      <c r="AA202" s="151"/>
      <c r="AB202" s="151"/>
      <c r="AC202" s="151"/>
      <c r="AD202" s="151"/>
      <c r="AE202" s="151"/>
      <c r="AF202" s="151"/>
      <c r="AG202" s="151" t="s">
        <v>1522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78">
        <v>67</v>
      </c>
      <c r="B203" s="179" t="s">
        <v>1647</v>
      </c>
      <c r="C203" s="189" t="s">
        <v>1648</v>
      </c>
      <c r="D203" s="180" t="s">
        <v>1593</v>
      </c>
      <c r="E203" s="181">
        <v>1</v>
      </c>
      <c r="F203" s="182"/>
      <c r="G203" s="183">
        <f t="shared" si="0"/>
        <v>0</v>
      </c>
      <c r="H203" s="182"/>
      <c r="I203" s="183">
        <f t="shared" si="1"/>
        <v>0</v>
      </c>
      <c r="J203" s="182"/>
      <c r="K203" s="183">
        <f t="shared" si="2"/>
        <v>0</v>
      </c>
      <c r="L203" s="183">
        <v>21</v>
      </c>
      <c r="M203" s="183">
        <f t="shared" si="3"/>
        <v>0</v>
      </c>
      <c r="N203" s="183">
        <v>6.8000000000000005E-2</v>
      </c>
      <c r="O203" s="183">
        <f t="shared" si="4"/>
        <v>7.0000000000000007E-2</v>
      </c>
      <c r="P203" s="183">
        <v>0</v>
      </c>
      <c r="Q203" s="183">
        <f t="shared" si="5"/>
        <v>0</v>
      </c>
      <c r="R203" s="183" t="s">
        <v>1520</v>
      </c>
      <c r="S203" s="183" t="s">
        <v>1363</v>
      </c>
      <c r="T203" s="184" t="s">
        <v>1364</v>
      </c>
      <c r="U203" s="160">
        <v>0</v>
      </c>
      <c r="V203" s="160">
        <f t="shared" si="6"/>
        <v>0</v>
      </c>
      <c r="W203" s="160"/>
      <c r="X203" s="160" t="s">
        <v>1521</v>
      </c>
      <c r="Y203" s="151"/>
      <c r="Z203" s="151"/>
      <c r="AA203" s="151"/>
      <c r="AB203" s="151"/>
      <c r="AC203" s="151"/>
      <c r="AD203" s="151"/>
      <c r="AE203" s="151"/>
      <c r="AF203" s="151"/>
      <c r="AG203" s="151" t="s">
        <v>1522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>
      <c r="A204" s="178">
        <v>68</v>
      </c>
      <c r="B204" s="179" t="s">
        <v>1649</v>
      </c>
      <c r="C204" s="189" t="s">
        <v>1650</v>
      </c>
      <c r="D204" s="180" t="s">
        <v>1593</v>
      </c>
      <c r="E204" s="181">
        <v>3</v>
      </c>
      <c r="F204" s="182"/>
      <c r="G204" s="183">
        <f t="shared" si="0"/>
        <v>0</v>
      </c>
      <c r="H204" s="182"/>
      <c r="I204" s="183">
        <f t="shared" si="1"/>
        <v>0</v>
      </c>
      <c r="J204" s="182"/>
      <c r="K204" s="183">
        <f t="shared" si="2"/>
        <v>0</v>
      </c>
      <c r="L204" s="183">
        <v>21</v>
      </c>
      <c r="M204" s="183">
        <f t="shared" si="3"/>
        <v>0</v>
      </c>
      <c r="N204" s="183">
        <v>0.58499999999999996</v>
      </c>
      <c r="O204" s="183">
        <f t="shared" si="4"/>
        <v>1.76</v>
      </c>
      <c r="P204" s="183">
        <v>0</v>
      </c>
      <c r="Q204" s="183">
        <f t="shared" si="5"/>
        <v>0</v>
      </c>
      <c r="R204" s="183" t="s">
        <v>1520</v>
      </c>
      <c r="S204" s="183" t="s">
        <v>1363</v>
      </c>
      <c r="T204" s="184" t="s">
        <v>1364</v>
      </c>
      <c r="U204" s="160">
        <v>0</v>
      </c>
      <c r="V204" s="160">
        <f t="shared" si="6"/>
        <v>0</v>
      </c>
      <c r="W204" s="160"/>
      <c r="X204" s="160" t="s">
        <v>1521</v>
      </c>
      <c r="Y204" s="151"/>
      <c r="Z204" s="151"/>
      <c r="AA204" s="151"/>
      <c r="AB204" s="151"/>
      <c r="AC204" s="151"/>
      <c r="AD204" s="151"/>
      <c r="AE204" s="151"/>
      <c r="AF204" s="151"/>
      <c r="AG204" s="151" t="s">
        <v>1522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22.5" outlineLevel="1">
      <c r="A205" s="178">
        <v>69</v>
      </c>
      <c r="B205" s="179" t="s">
        <v>1651</v>
      </c>
      <c r="C205" s="189" t="s">
        <v>1652</v>
      </c>
      <c r="D205" s="180" t="s">
        <v>1593</v>
      </c>
      <c r="E205" s="181">
        <v>3</v>
      </c>
      <c r="F205" s="182"/>
      <c r="G205" s="183">
        <f t="shared" si="0"/>
        <v>0</v>
      </c>
      <c r="H205" s="182"/>
      <c r="I205" s="183">
        <f t="shared" si="1"/>
        <v>0</v>
      </c>
      <c r="J205" s="182"/>
      <c r="K205" s="183">
        <f t="shared" si="2"/>
        <v>0</v>
      </c>
      <c r="L205" s="183">
        <v>21</v>
      </c>
      <c r="M205" s="183">
        <f t="shared" si="3"/>
        <v>0</v>
      </c>
      <c r="N205" s="183">
        <v>0.25</v>
      </c>
      <c r="O205" s="183">
        <f t="shared" si="4"/>
        <v>0.75</v>
      </c>
      <c r="P205" s="183">
        <v>0</v>
      </c>
      <c r="Q205" s="183">
        <f t="shared" si="5"/>
        <v>0</v>
      </c>
      <c r="R205" s="183" t="s">
        <v>1520</v>
      </c>
      <c r="S205" s="183" t="s">
        <v>1363</v>
      </c>
      <c r="T205" s="184" t="s">
        <v>1364</v>
      </c>
      <c r="U205" s="160">
        <v>0</v>
      </c>
      <c r="V205" s="160">
        <f t="shared" si="6"/>
        <v>0</v>
      </c>
      <c r="W205" s="160"/>
      <c r="X205" s="160" t="s">
        <v>1521</v>
      </c>
      <c r="Y205" s="151"/>
      <c r="Z205" s="151"/>
      <c r="AA205" s="151"/>
      <c r="AB205" s="151"/>
      <c r="AC205" s="151"/>
      <c r="AD205" s="151"/>
      <c r="AE205" s="151"/>
      <c r="AF205" s="151"/>
      <c r="AG205" s="151" t="s">
        <v>1522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22.5" outlineLevel="1">
      <c r="A206" s="178">
        <v>70</v>
      </c>
      <c r="B206" s="179" t="s">
        <v>1653</v>
      </c>
      <c r="C206" s="189" t="s">
        <v>1654</v>
      </c>
      <c r="D206" s="180" t="s">
        <v>1593</v>
      </c>
      <c r="E206" s="181">
        <v>3</v>
      </c>
      <c r="F206" s="182"/>
      <c r="G206" s="183">
        <f t="shared" si="0"/>
        <v>0</v>
      </c>
      <c r="H206" s="182"/>
      <c r="I206" s="183">
        <f t="shared" si="1"/>
        <v>0</v>
      </c>
      <c r="J206" s="182"/>
      <c r="K206" s="183">
        <f t="shared" si="2"/>
        <v>0</v>
      </c>
      <c r="L206" s="183">
        <v>21</v>
      </c>
      <c r="M206" s="183">
        <f t="shared" si="3"/>
        <v>0</v>
      </c>
      <c r="N206" s="183">
        <v>0.5</v>
      </c>
      <c r="O206" s="183">
        <f t="shared" si="4"/>
        <v>1.5</v>
      </c>
      <c r="P206" s="183">
        <v>0</v>
      </c>
      <c r="Q206" s="183">
        <f t="shared" si="5"/>
        <v>0</v>
      </c>
      <c r="R206" s="183" t="s">
        <v>1520</v>
      </c>
      <c r="S206" s="183" t="s">
        <v>1363</v>
      </c>
      <c r="T206" s="184" t="s">
        <v>1364</v>
      </c>
      <c r="U206" s="160">
        <v>0</v>
      </c>
      <c r="V206" s="160">
        <f t="shared" si="6"/>
        <v>0</v>
      </c>
      <c r="W206" s="160"/>
      <c r="X206" s="160" t="s">
        <v>1521</v>
      </c>
      <c r="Y206" s="151"/>
      <c r="Z206" s="151"/>
      <c r="AA206" s="151"/>
      <c r="AB206" s="151"/>
      <c r="AC206" s="151"/>
      <c r="AD206" s="151"/>
      <c r="AE206" s="151"/>
      <c r="AF206" s="151"/>
      <c r="AG206" s="151" t="s">
        <v>1522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ht="22.5" outlineLevel="1">
      <c r="A207" s="178">
        <v>71</v>
      </c>
      <c r="B207" s="179" t="s">
        <v>1657</v>
      </c>
      <c r="C207" s="189" t="s">
        <v>1658</v>
      </c>
      <c r="D207" s="180" t="s">
        <v>1593</v>
      </c>
      <c r="E207" s="181">
        <v>3</v>
      </c>
      <c r="F207" s="182"/>
      <c r="G207" s="183">
        <f t="shared" si="0"/>
        <v>0</v>
      </c>
      <c r="H207" s="182"/>
      <c r="I207" s="183">
        <f t="shared" si="1"/>
        <v>0</v>
      </c>
      <c r="J207" s="182"/>
      <c r="K207" s="183">
        <f t="shared" si="2"/>
        <v>0</v>
      </c>
      <c r="L207" s="183">
        <v>21</v>
      </c>
      <c r="M207" s="183">
        <f t="shared" si="3"/>
        <v>0</v>
      </c>
      <c r="N207" s="183">
        <v>1.6</v>
      </c>
      <c r="O207" s="183">
        <f t="shared" si="4"/>
        <v>4.8</v>
      </c>
      <c r="P207" s="183">
        <v>0</v>
      </c>
      <c r="Q207" s="183">
        <f t="shared" si="5"/>
        <v>0</v>
      </c>
      <c r="R207" s="183" t="s">
        <v>1520</v>
      </c>
      <c r="S207" s="183" t="s">
        <v>1363</v>
      </c>
      <c r="T207" s="184" t="s">
        <v>1364</v>
      </c>
      <c r="U207" s="160">
        <v>0</v>
      </c>
      <c r="V207" s="160">
        <f t="shared" si="6"/>
        <v>0</v>
      </c>
      <c r="W207" s="160"/>
      <c r="X207" s="160" t="s">
        <v>1521</v>
      </c>
      <c r="Y207" s="151"/>
      <c r="Z207" s="151"/>
      <c r="AA207" s="151"/>
      <c r="AB207" s="151"/>
      <c r="AC207" s="151"/>
      <c r="AD207" s="151"/>
      <c r="AE207" s="151"/>
      <c r="AF207" s="151"/>
      <c r="AG207" s="151" t="s">
        <v>1522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22.5" outlineLevel="1">
      <c r="A208" s="170">
        <v>72</v>
      </c>
      <c r="B208" s="171" t="s">
        <v>1659</v>
      </c>
      <c r="C208" s="187" t="s">
        <v>1660</v>
      </c>
      <c r="D208" s="172" t="s">
        <v>1593</v>
      </c>
      <c r="E208" s="173">
        <v>9</v>
      </c>
      <c r="F208" s="174"/>
      <c r="G208" s="175">
        <f t="shared" si="0"/>
        <v>0</v>
      </c>
      <c r="H208" s="174"/>
      <c r="I208" s="175">
        <f t="shared" si="1"/>
        <v>0</v>
      </c>
      <c r="J208" s="174"/>
      <c r="K208" s="175">
        <f t="shared" si="2"/>
        <v>0</v>
      </c>
      <c r="L208" s="175">
        <v>21</v>
      </c>
      <c r="M208" s="175">
        <f t="shared" si="3"/>
        <v>0</v>
      </c>
      <c r="N208" s="175">
        <v>2E-3</v>
      </c>
      <c r="O208" s="175">
        <f t="shared" si="4"/>
        <v>0.02</v>
      </c>
      <c r="P208" s="175">
        <v>0</v>
      </c>
      <c r="Q208" s="175">
        <f t="shared" si="5"/>
        <v>0</v>
      </c>
      <c r="R208" s="175" t="s">
        <v>1520</v>
      </c>
      <c r="S208" s="175" t="s">
        <v>1363</v>
      </c>
      <c r="T208" s="176" t="s">
        <v>1364</v>
      </c>
      <c r="U208" s="160">
        <v>0</v>
      </c>
      <c r="V208" s="160">
        <f t="shared" si="6"/>
        <v>0</v>
      </c>
      <c r="W208" s="160"/>
      <c r="X208" s="160" t="s">
        <v>1521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1522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188" t="s">
        <v>1775</v>
      </c>
      <c r="D209" s="161"/>
      <c r="E209" s="162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1368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188" t="s">
        <v>1768</v>
      </c>
      <c r="D210" s="161"/>
      <c r="E210" s="162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1368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188" t="s">
        <v>1769</v>
      </c>
      <c r="D211" s="161"/>
      <c r="E211" s="162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1368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8"/>
      <c r="B212" s="159"/>
      <c r="C212" s="188" t="s">
        <v>1776</v>
      </c>
      <c r="D212" s="161"/>
      <c r="E212" s="162">
        <v>9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1368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>
      <c r="A213" s="164" t="s">
        <v>1357</v>
      </c>
      <c r="B213" s="165" t="s">
        <v>1316</v>
      </c>
      <c r="C213" s="186" t="s">
        <v>1317</v>
      </c>
      <c r="D213" s="166"/>
      <c r="E213" s="167"/>
      <c r="F213" s="168"/>
      <c r="G213" s="168">
        <f>SUMIF(AG214:AG225,"&lt;&gt;NOR",G214:G225)</f>
        <v>0</v>
      </c>
      <c r="H213" s="168"/>
      <c r="I213" s="168">
        <f>SUM(I214:I225)</f>
        <v>0</v>
      </c>
      <c r="J213" s="168"/>
      <c r="K213" s="168">
        <f>SUM(K214:K225)</f>
        <v>0</v>
      </c>
      <c r="L213" s="168"/>
      <c r="M213" s="168">
        <f>SUM(M214:M225)</f>
        <v>0</v>
      </c>
      <c r="N213" s="168"/>
      <c r="O213" s="168">
        <f>SUM(O214:O225)</f>
        <v>0.57999999999999996</v>
      </c>
      <c r="P213" s="168"/>
      <c r="Q213" s="168">
        <f>SUM(Q214:Q225)</f>
        <v>0</v>
      </c>
      <c r="R213" s="168"/>
      <c r="S213" s="168"/>
      <c r="T213" s="169"/>
      <c r="U213" s="163"/>
      <c r="V213" s="163">
        <f>SUM(V214:V225)</f>
        <v>49.28</v>
      </c>
      <c r="W213" s="163"/>
      <c r="X213" s="163"/>
      <c r="AG213" t="s">
        <v>1358</v>
      </c>
    </row>
    <row r="214" spans="1:60" outlineLevel="1">
      <c r="A214" s="170">
        <v>73</v>
      </c>
      <c r="B214" s="171" t="s">
        <v>1662</v>
      </c>
      <c r="C214" s="187" t="s">
        <v>1663</v>
      </c>
      <c r="D214" s="172" t="s">
        <v>1407</v>
      </c>
      <c r="E214" s="173">
        <v>135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21</v>
      </c>
      <c r="M214" s="175">
        <f>G214*(1+L214/100)</f>
        <v>0</v>
      </c>
      <c r="N214" s="175">
        <v>4.3E-3</v>
      </c>
      <c r="O214" s="175">
        <f>ROUND(E214*N214,2)</f>
        <v>0.57999999999999996</v>
      </c>
      <c r="P214" s="175">
        <v>0</v>
      </c>
      <c r="Q214" s="175">
        <f>ROUND(E214*P214,2)</f>
        <v>0</v>
      </c>
      <c r="R214" s="175" t="s">
        <v>1362</v>
      </c>
      <c r="S214" s="175" t="s">
        <v>1363</v>
      </c>
      <c r="T214" s="176" t="s">
        <v>1364</v>
      </c>
      <c r="U214" s="160">
        <v>0.20799999999999999</v>
      </c>
      <c r="V214" s="160">
        <f>ROUND(E214*U214,2)</f>
        <v>28.08</v>
      </c>
      <c r="W214" s="160"/>
      <c r="X214" s="160" t="s">
        <v>1365</v>
      </c>
      <c r="Y214" s="151"/>
      <c r="Z214" s="151"/>
      <c r="AA214" s="151"/>
      <c r="AB214" s="151"/>
      <c r="AC214" s="151"/>
      <c r="AD214" s="151"/>
      <c r="AE214" s="151"/>
      <c r="AF214" s="151"/>
      <c r="AG214" s="151" t="s">
        <v>1366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48" t="s">
        <v>1664</v>
      </c>
      <c r="D215" s="249"/>
      <c r="E215" s="249"/>
      <c r="F215" s="249"/>
      <c r="G215" s="249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1392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188" t="s">
        <v>1777</v>
      </c>
      <c r="D216" s="161"/>
      <c r="E216" s="162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51"/>
      <c r="Z216" s="151"/>
      <c r="AA216" s="151"/>
      <c r="AB216" s="151"/>
      <c r="AC216" s="151"/>
      <c r="AD216" s="151"/>
      <c r="AE216" s="151"/>
      <c r="AF216" s="151"/>
      <c r="AG216" s="151" t="s">
        <v>1368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188" t="s">
        <v>1778</v>
      </c>
      <c r="D217" s="161"/>
      <c r="E217" s="162">
        <v>135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1368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70">
        <v>74</v>
      </c>
      <c r="B218" s="171" t="s">
        <v>1668</v>
      </c>
      <c r="C218" s="187" t="s">
        <v>1669</v>
      </c>
      <c r="D218" s="172" t="s">
        <v>1407</v>
      </c>
      <c r="E218" s="173">
        <v>135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5">
        <v>0</v>
      </c>
      <c r="O218" s="175">
        <f>ROUND(E218*N218,2)</f>
        <v>0</v>
      </c>
      <c r="P218" s="175">
        <v>0</v>
      </c>
      <c r="Q218" s="175">
        <f>ROUND(E218*P218,2)</f>
        <v>0</v>
      </c>
      <c r="R218" s="175" t="s">
        <v>1362</v>
      </c>
      <c r="S218" s="175" t="s">
        <v>1363</v>
      </c>
      <c r="T218" s="176" t="s">
        <v>1364</v>
      </c>
      <c r="U218" s="160">
        <v>0.12</v>
      </c>
      <c r="V218" s="160">
        <f>ROUND(E218*U218,2)</f>
        <v>16.2</v>
      </c>
      <c r="W218" s="160"/>
      <c r="X218" s="160" t="s">
        <v>1365</v>
      </c>
      <c r="Y218" s="151"/>
      <c r="Z218" s="151"/>
      <c r="AA218" s="151"/>
      <c r="AB218" s="151"/>
      <c r="AC218" s="151"/>
      <c r="AD218" s="151"/>
      <c r="AE218" s="151"/>
      <c r="AF218" s="151"/>
      <c r="AG218" s="151" t="s">
        <v>1366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48" t="s">
        <v>1670</v>
      </c>
      <c r="D219" s="249"/>
      <c r="E219" s="249"/>
      <c r="F219" s="249"/>
      <c r="G219" s="249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1392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188" t="s">
        <v>1779</v>
      </c>
      <c r="D220" s="161"/>
      <c r="E220" s="162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1368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188" t="s">
        <v>1778</v>
      </c>
      <c r="D221" s="161"/>
      <c r="E221" s="162">
        <v>135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1368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70">
        <v>75</v>
      </c>
      <c r="B222" s="171" t="s">
        <v>1673</v>
      </c>
      <c r="C222" s="187" t="s">
        <v>1674</v>
      </c>
      <c r="D222" s="172" t="s">
        <v>1407</v>
      </c>
      <c r="E222" s="173">
        <v>135</v>
      </c>
      <c r="F222" s="174"/>
      <c r="G222" s="175">
        <f>ROUND(E222*F222,2)</f>
        <v>0</v>
      </c>
      <c r="H222" s="174"/>
      <c r="I222" s="175">
        <f>ROUND(E222*H222,2)</f>
        <v>0</v>
      </c>
      <c r="J222" s="174"/>
      <c r="K222" s="175">
        <f>ROUND(E222*J222,2)</f>
        <v>0</v>
      </c>
      <c r="L222" s="175">
        <v>21</v>
      </c>
      <c r="M222" s="175">
        <f>G222*(1+L222/100)</f>
        <v>0</v>
      </c>
      <c r="N222" s="175">
        <v>0</v>
      </c>
      <c r="O222" s="175">
        <f>ROUND(E222*N222,2)</f>
        <v>0</v>
      </c>
      <c r="P222" s="175">
        <v>0</v>
      </c>
      <c r="Q222" s="175">
        <f>ROUND(E222*P222,2)</f>
        <v>0</v>
      </c>
      <c r="R222" s="175" t="s">
        <v>1362</v>
      </c>
      <c r="S222" s="175" t="s">
        <v>1363</v>
      </c>
      <c r="T222" s="176" t="s">
        <v>1364</v>
      </c>
      <c r="U222" s="160">
        <v>3.6999999999999998E-2</v>
      </c>
      <c r="V222" s="160">
        <f>ROUND(E222*U222,2)</f>
        <v>5</v>
      </c>
      <c r="W222" s="160"/>
      <c r="X222" s="160" t="s">
        <v>1365</v>
      </c>
      <c r="Y222" s="151"/>
      <c r="Z222" s="151"/>
      <c r="AA222" s="151"/>
      <c r="AB222" s="151"/>
      <c r="AC222" s="151"/>
      <c r="AD222" s="151"/>
      <c r="AE222" s="151"/>
      <c r="AF222" s="151"/>
      <c r="AG222" s="151" t="s">
        <v>1366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48" t="s">
        <v>1675</v>
      </c>
      <c r="D223" s="249"/>
      <c r="E223" s="249"/>
      <c r="F223" s="249"/>
      <c r="G223" s="249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1392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188" t="s">
        <v>1777</v>
      </c>
      <c r="D224" s="161"/>
      <c r="E224" s="162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1"/>
      <c r="Z224" s="151"/>
      <c r="AA224" s="151"/>
      <c r="AB224" s="151"/>
      <c r="AC224" s="151"/>
      <c r="AD224" s="151"/>
      <c r="AE224" s="151"/>
      <c r="AF224" s="151"/>
      <c r="AG224" s="151" t="s">
        <v>1368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188" t="s">
        <v>1778</v>
      </c>
      <c r="D225" s="161"/>
      <c r="E225" s="162">
        <v>135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1368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>
      <c r="A226" s="164" t="s">
        <v>1357</v>
      </c>
      <c r="B226" s="165" t="s">
        <v>1320</v>
      </c>
      <c r="C226" s="186" t="s">
        <v>1321</v>
      </c>
      <c r="D226" s="166"/>
      <c r="E226" s="167"/>
      <c r="F226" s="168"/>
      <c r="G226" s="168">
        <f>SUMIF(AG227:AG228,"&lt;&gt;NOR",G227:G228)</f>
        <v>0</v>
      </c>
      <c r="H226" s="168"/>
      <c r="I226" s="168">
        <f>SUM(I227:I228)</f>
        <v>0</v>
      </c>
      <c r="J226" s="168"/>
      <c r="K226" s="168">
        <f>SUM(K227:K228)</f>
        <v>0</v>
      </c>
      <c r="L226" s="168"/>
      <c r="M226" s="168">
        <f>SUM(M227:M228)</f>
        <v>0</v>
      </c>
      <c r="N226" s="168"/>
      <c r="O226" s="168">
        <f>SUM(O227:O228)</f>
        <v>0</v>
      </c>
      <c r="P226" s="168"/>
      <c r="Q226" s="168">
        <f>SUM(Q227:Q228)</f>
        <v>0</v>
      </c>
      <c r="R226" s="168"/>
      <c r="S226" s="168"/>
      <c r="T226" s="169"/>
      <c r="U226" s="163"/>
      <c r="V226" s="163">
        <f>SUM(V227:V228)</f>
        <v>179.93</v>
      </c>
      <c r="W226" s="163"/>
      <c r="X226" s="163"/>
      <c r="AG226" t="s">
        <v>1358</v>
      </c>
    </row>
    <row r="227" spans="1:60" ht="22.5" outlineLevel="1">
      <c r="A227" s="170">
        <v>76</v>
      </c>
      <c r="B227" s="171" t="s">
        <v>1677</v>
      </c>
      <c r="C227" s="187" t="s">
        <v>1678</v>
      </c>
      <c r="D227" s="172" t="s">
        <v>1527</v>
      </c>
      <c r="E227" s="173">
        <v>850.72857999999997</v>
      </c>
      <c r="F227" s="174"/>
      <c r="G227" s="175">
        <f>ROUND(E227*F227,2)</f>
        <v>0</v>
      </c>
      <c r="H227" s="174"/>
      <c r="I227" s="175">
        <f>ROUND(E227*H227,2)</f>
        <v>0</v>
      </c>
      <c r="J227" s="174"/>
      <c r="K227" s="175">
        <f>ROUND(E227*J227,2)</f>
        <v>0</v>
      </c>
      <c r="L227" s="175">
        <v>21</v>
      </c>
      <c r="M227" s="175">
        <f>G227*(1+L227/100)</f>
        <v>0</v>
      </c>
      <c r="N227" s="175">
        <v>0</v>
      </c>
      <c r="O227" s="175">
        <f>ROUND(E227*N227,2)</f>
        <v>0</v>
      </c>
      <c r="P227" s="175">
        <v>0</v>
      </c>
      <c r="Q227" s="175">
        <f>ROUND(E227*P227,2)</f>
        <v>0</v>
      </c>
      <c r="R227" s="175" t="s">
        <v>1538</v>
      </c>
      <c r="S227" s="175" t="s">
        <v>1363</v>
      </c>
      <c r="T227" s="176" t="s">
        <v>1364</v>
      </c>
      <c r="U227" s="160">
        <v>0.21149999999999999</v>
      </c>
      <c r="V227" s="160">
        <f>ROUND(E227*U227,2)</f>
        <v>179.93</v>
      </c>
      <c r="W227" s="160"/>
      <c r="X227" s="160" t="s">
        <v>1365</v>
      </c>
      <c r="Y227" s="151"/>
      <c r="Z227" s="151"/>
      <c r="AA227" s="151"/>
      <c r="AB227" s="151"/>
      <c r="AC227" s="151"/>
      <c r="AD227" s="151"/>
      <c r="AE227" s="151"/>
      <c r="AF227" s="151"/>
      <c r="AG227" s="151" t="s">
        <v>1366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48" t="s">
        <v>1679</v>
      </c>
      <c r="D228" s="249"/>
      <c r="E228" s="249"/>
      <c r="F228" s="249"/>
      <c r="G228" s="249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1392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>
      <c r="A229" s="164" t="s">
        <v>1357</v>
      </c>
      <c r="B229" s="165" t="s">
        <v>1326</v>
      </c>
      <c r="C229" s="186" t="s">
        <v>1327</v>
      </c>
      <c r="D229" s="166"/>
      <c r="E229" s="167"/>
      <c r="F229" s="168"/>
      <c r="G229" s="168">
        <f>SUMIF(AG230:AG253,"&lt;&gt;NOR",G230:G253)</f>
        <v>0</v>
      </c>
      <c r="H229" s="168"/>
      <c r="I229" s="168">
        <f>SUM(I230:I253)</f>
        <v>0</v>
      </c>
      <c r="J229" s="168"/>
      <c r="K229" s="168">
        <f>SUM(K230:K253)</f>
        <v>0</v>
      </c>
      <c r="L229" s="168"/>
      <c r="M229" s="168">
        <f>SUM(M230:M253)</f>
        <v>0</v>
      </c>
      <c r="N229" s="168"/>
      <c r="O229" s="168">
        <f>SUM(O230:O253)</f>
        <v>0</v>
      </c>
      <c r="P229" s="168"/>
      <c r="Q229" s="168">
        <f>SUM(Q230:Q253)</f>
        <v>0</v>
      </c>
      <c r="R229" s="168"/>
      <c r="S229" s="168"/>
      <c r="T229" s="169"/>
      <c r="U229" s="163"/>
      <c r="V229" s="163">
        <f>SUM(V230:V253)</f>
        <v>69.819999999999993</v>
      </c>
      <c r="W229" s="163"/>
      <c r="X229" s="163"/>
      <c r="AG229" t="s">
        <v>1358</v>
      </c>
    </row>
    <row r="230" spans="1:60" outlineLevel="1">
      <c r="A230" s="170">
        <v>77</v>
      </c>
      <c r="B230" s="171" t="s">
        <v>1680</v>
      </c>
      <c r="C230" s="187" t="s">
        <v>1681</v>
      </c>
      <c r="D230" s="172" t="s">
        <v>1527</v>
      </c>
      <c r="E230" s="173">
        <v>326.38328999999999</v>
      </c>
      <c r="F230" s="174"/>
      <c r="G230" s="175">
        <f>ROUND(E230*F230,2)</f>
        <v>0</v>
      </c>
      <c r="H230" s="174"/>
      <c r="I230" s="175">
        <f>ROUND(E230*H230,2)</f>
        <v>0</v>
      </c>
      <c r="J230" s="174"/>
      <c r="K230" s="175">
        <f>ROUND(E230*J230,2)</f>
        <v>0</v>
      </c>
      <c r="L230" s="175">
        <v>21</v>
      </c>
      <c r="M230" s="175">
        <f>G230*(1+L230/100)</f>
        <v>0</v>
      </c>
      <c r="N230" s="175">
        <v>0</v>
      </c>
      <c r="O230" s="175">
        <f>ROUND(E230*N230,2)</f>
        <v>0</v>
      </c>
      <c r="P230" s="175">
        <v>0</v>
      </c>
      <c r="Q230" s="175">
        <f>ROUND(E230*P230,2)</f>
        <v>0</v>
      </c>
      <c r="R230" s="175" t="s">
        <v>1682</v>
      </c>
      <c r="S230" s="175" t="s">
        <v>1683</v>
      </c>
      <c r="T230" s="176" t="s">
        <v>1683</v>
      </c>
      <c r="U230" s="160">
        <v>0</v>
      </c>
      <c r="V230" s="160">
        <f>ROUND(E230*U230,2)</f>
        <v>0</v>
      </c>
      <c r="W230" s="160"/>
      <c r="X230" s="160" t="s">
        <v>1365</v>
      </c>
      <c r="Y230" s="151"/>
      <c r="Z230" s="151"/>
      <c r="AA230" s="151"/>
      <c r="AB230" s="151"/>
      <c r="AC230" s="151"/>
      <c r="AD230" s="151"/>
      <c r="AE230" s="151"/>
      <c r="AF230" s="151"/>
      <c r="AG230" s="151" t="s">
        <v>1366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188" t="s">
        <v>1780</v>
      </c>
      <c r="D231" s="161"/>
      <c r="E231" s="162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1"/>
      <c r="Z231" s="151"/>
      <c r="AA231" s="151"/>
      <c r="AB231" s="151"/>
      <c r="AC231" s="151"/>
      <c r="AD231" s="151"/>
      <c r="AE231" s="151"/>
      <c r="AF231" s="151"/>
      <c r="AG231" s="151" t="s">
        <v>1368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188" t="s">
        <v>1781</v>
      </c>
      <c r="D232" s="161"/>
      <c r="E232" s="162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1368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188" t="s">
        <v>1782</v>
      </c>
      <c r="D233" s="161"/>
      <c r="E233" s="162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1368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188" t="s">
        <v>1783</v>
      </c>
      <c r="D234" s="161"/>
      <c r="E234" s="162">
        <v>217.27628999999999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1368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188" t="s">
        <v>1784</v>
      </c>
      <c r="D235" s="161"/>
      <c r="E235" s="162">
        <v>109.107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1368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70">
        <v>78</v>
      </c>
      <c r="B236" s="171" t="s">
        <v>1689</v>
      </c>
      <c r="C236" s="187" t="s">
        <v>1690</v>
      </c>
      <c r="D236" s="172" t="s">
        <v>1527</v>
      </c>
      <c r="E236" s="173">
        <v>84.347999999999999</v>
      </c>
      <c r="F236" s="174"/>
      <c r="G236" s="175">
        <f>ROUND(E236*F236,2)</f>
        <v>0</v>
      </c>
      <c r="H236" s="174"/>
      <c r="I236" s="175">
        <f>ROUND(E236*H236,2)</f>
        <v>0</v>
      </c>
      <c r="J236" s="174"/>
      <c r="K236" s="175">
        <f>ROUND(E236*J236,2)</f>
        <v>0</v>
      </c>
      <c r="L236" s="175">
        <v>21</v>
      </c>
      <c r="M236" s="175">
        <f>G236*(1+L236/100)</f>
        <v>0</v>
      </c>
      <c r="N236" s="175">
        <v>0</v>
      </c>
      <c r="O236" s="175">
        <f>ROUND(E236*N236,2)</f>
        <v>0</v>
      </c>
      <c r="P236" s="175">
        <v>0</v>
      </c>
      <c r="Q236" s="175">
        <f>ROUND(E236*P236,2)</f>
        <v>0</v>
      </c>
      <c r="R236" s="175" t="s">
        <v>1682</v>
      </c>
      <c r="S236" s="175" t="s">
        <v>1683</v>
      </c>
      <c r="T236" s="176" t="s">
        <v>1683</v>
      </c>
      <c r="U236" s="160">
        <v>0</v>
      </c>
      <c r="V236" s="160">
        <f>ROUND(E236*U236,2)</f>
        <v>0</v>
      </c>
      <c r="W236" s="160"/>
      <c r="X236" s="160" t="s">
        <v>1365</v>
      </c>
      <c r="Y236" s="151"/>
      <c r="Z236" s="151"/>
      <c r="AA236" s="151"/>
      <c r="AB236" s="151"/>
      <c r="AC236" s="151"/>
      <c r="AD236" s="151"/>
      <c r="AE236" s="151"/>
      <c r="AF236" s="151"/>
      <c r="AG236" s="151" t="s">
        <v>1366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188" t="s">
        <v>1785</v>
      </c>
      <c r="D237" s="161"/>
      <c r="E237" s="162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1368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188" t="s">
        <v>1786</v>
      </c>
      <c r="D238" s="161"/>
      <c r="E238" s="162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51"/>
      <c r="Z238" s="151"/>
      <c r="AA238" s="151"/>
      <c r="AB238" s="151"/>
      <c r="AC238" s="151"/>
      <c r="AD238" s="151"/>
      <c r="AE238" s="151"/>
      <c r="AF238" s="151"/>
      <c r="AG238" s="151" t="s">
        <v>1368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188" t="s">
        <v>1787</v>
      </c>
      <c r="D239" s="161"/>
      <c r="E239" s="162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51"/>
      <c r="Z239" s="151"/>
      <c r="AA239" s="151"/>
      <c r="AB239" s="151"/>
      <c r="AC239" s="151"/>
      <c r="AD239" s="151"/>
      <c r="AE239" s="151"/>
      <c r="AF239" s="151"/>
      <c r="AG239" s="151" t="s">
        <v>1368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188" t="s">
        <v>1788</v>
      </c>
      <c r="D240" s="161"/>
      <c r="E240" s="162">
        <v>84.347999999999999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1368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ht="33.75" outlineLevel="1">
      <c r="A241" s="170">
        <v>79</v>
      </c>
      <c r="B241" s="171" t="s">
        <v>1695</v>
      </c>
      <c r="C241" s="187" t="s">
        <v>1696</v>
      </c>
      <c r="D241" s="172" t="s">
        <v>1527</v>
      </c>
      <c r="E241" s="173">
        <v>410.73129</v>
      </c>
      <c r="F241" s="174"/>
      <c r="G241" s="175">
        <f>ROUND(E241*F241,2)</f>
        <v>0</v>
      </c>
      <c r="H241" s="174"/>
      <c r="I241" s="175">
        <f>ROUND(E241*H241,2)</f>
        <v>0</v>
      </c>
      <c r="J241" s="174"/>
      <c r="K241" s="175">
        <f>ROUND(E241*J241,2)</f>
        <v>0</v>
      </c>
      <c r="L241" s="175">
        <v>21</v>
      </c>
      <c r="M241" s="175">
        <f>G241*(1+L241/100)</f>
        <v>0</v>
      </c>
      <c r="N241" s="175">
        <v>0</v>
      </c>
      <c r="O241" s="175">
        <f>ROUND(E241*N241,2)</f>
        <v>0</v>
      </c>
      <c r="P241" s="175">
        <v>0</v>
      </c>
      <c r="Q241" s="175">
        <f>ROUND(E241*P241,2)</f>
        <v>0</v>
      </c>
      <c r="R241" s="175" t="s">
        <v>1697</v>
      </c>
      <c r="S241" s="175" t="s">
        <v>1363</v>
      </c>
      <c r="T241" s="176" t="s">
        <v>1364</v>
      </c>
      <c r="U241" s="160">
        <v>0</v>
      </c>
      <c r="V241" s="160">
        <f>ROUND(E241*U241,2)</f>
        <v>0</v>
      </c>
      <c r="W241" s="160"/>
      <c r="X241" s="160" t="s">
        <v>1365</v>
      </c>
      <c r="Y241" s="151"/>
      <c r="Z241" s="151"/>
      <c r="AA241" s="151"/>
      <c r="AB241" s="151"/>
      <c r="AC241" s="151"/>
      <c r="AD241" s="151"/>
      <c r="AE241" s="151"/>
      <c r="AF241" s="151"/>
      <c r="AG241" s="151" t="s">
        <v>1366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48" t="s">
        <v>1698</v>
      </c>
      <c r="D242" s="249"/>
      <c r="E242" s="249"/>
      <c r="F242" s="249"/>
      <c r="G242" s="249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1392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188" t="s">
        <v>1789</v>
      </c>
      <c r="D243" s="161"/>
      <c r="E243" s="162">
        <v>84.347999999999999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1368</v>
      </c>
      <c r="AH243" s="151">
        <v>5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188" t="s">
        <v>1790</v>
      </c>
      <c r="D244" s="161"/>
      <c r="E244" s="162">
        <v>326.38328999999999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51"/>
      <c r="Z244" s="151"/>
      <c r="AA244" s="151"/>
      <c r="AB244" s="151"/>
      <c r="AC244" s="151"/>
      <c r="AD244" s="151"/>
      <c r="AE244" s="151"/>
      <c r="AF244" s="151"/>
      <c r="AG244" s="151" t="s">
        <v>1368</v>
      </c>
      <c r="AH244" s="151">
        <v>5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33.75" outlineLevel="1">
      <c r="A245" s="170">
        <v>80</v>
      </c>
      <c r="B245" s="171" t="s">
        <v>1701</v>
      </c>
      <c r="C245" s="187" t="s">
        <v>1702</v>
      </c>
      <c r="D245" s="172" t="s">
        <v>1527</v>
      </c>
      <c r="E245" s="173">
        <v>18482.908049999998</v>
      </c>
      <c r="F245" s="174"/>
      <c r="G245" s="175">
        <f>ROUND(E245*F245,2)</f>
        <v>0</v>
      </c>
      <c r="H245" s="174"/>
      <c r="I245" s="175">
        <f>ROUND(E245*H245,2)</f>
        <v>0</v>
      </c>
      <c r="J245" s="174"/>
      <c r="K245" s="175">
        <f>ROUND(E245*J245,2)</f>
        <v>0</v>
      </c>
      <c r="L245" s="175">
        <v>21</v>
      </c>
      <c r="M245" s="175">
        <f>G245*(1+L245/100)</f>
        <v>0</v>
      </c>
      <c r="N245" s="175">
        <v>0</v>
      </c>
      <c r="O245" s="175">
        <f>ROUND(E245*N245,2)</f>
        <v>0</v>
      </c>
      <c r="P245" s="175">
        <v>0</v>
      </c>
      <c r="Q245" s="175">
        <f>ROUND(E245*P245,2)</f>
        <v>0</v>
      </c>
      <c r="R245" s="175" t="s">
        <v>1697</v>
      </c>
      <c r="S245" s="175" t="s">
        <v>1363</v>
      </c>
      <c r="T245" s="176" t="s">
        <v>1364</v>
      </c>
      <c r="U245" s="160">
        <v>0</v>
      </c>
      <c r="V245" s="160">
        <f>ROUND(E245*U245,2)</f>
        <v>0</v>
      </c>
      <c r="W245" s="160"/>
      <c r="X245" s="160" t="s">
        <v>1365</v>
      </c>
      <c r="Y245" s="151"/>
      <c r="Z245" s="151"/>
      <c r="AA245" s="151"/>
      <c r="AB245" s="151"/>
      <c r="AC245" s="151"/>
      <c r="AD245" s="151"/>
      <c r="AE245" s="151"/>
      <c r="AF245" s="151"/>
      <c r="AG245" s="151" t="s">
        <v>1366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48" t="s">
        <v>1698</v>
      </c>
      <c r="D246" s="249"/>
      <c r="E246" s="249"/>
      <c r="F246" s="249"/>
      <c r="G246" s="249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51"/>
      <c r="Z246" s="151"/>
      <c r="AA246" s="151"/>
      <c r="AB246" s="151"/>
      <c r="AC246" s="151"/>
      <c r="AD246" s="151"/>
      <c r="AE246" s="151"/>
      <c r="AF246" s="151"/>
      <c r="AG246" s="151" t="s">
        <v>1392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188" t="s">
        <v>1791</v>
      </c>
      <c r="D247" s="161"/>
      <c r="E247" s="162">
        <v>18482.908049999998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51"/>
      <c r="Z247" s="151"/>
      <c r="AA247" s="151"/>
      <c r="AB247" s="151"/>
      <c r="AC247" s="151"/>
      <c r="AD247" s="151"/>
      <c r="AE247" s="151"/>
      <c r="AF247" s="151"/>
      <c r="AG247" s="151" t="s">
        <v>1368</v>
      </c>
      <c r="AH247" s="151">
        <v>5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70">
        <v>81</v>
      </c>
      <c r="B248" s="171" t="s">
        <v>1704</v>
      </c>
      <c r="C248" s="187" t="s">
        <v>1705</v>
      </c>
      <c r="D248" s="172" t="s">
        <v>1527</v>
      </c>
      <c r="E248" s="173">
        <v>410.73129</v>
      </c>
      <c r="F248" s="174"/>
      <c r="G248" s="175">
        <f>ROUND(E248*F248,2)</f>
        <v>0</v>
      </c>
      <c r="H248" s="174"/>
      <c r="I248" s="175">
        <f>ROUND(E248*H248,2)</f>
        <v>0</v>
      </c>
      <c r="J248" s="174"/>
      <c r="K248" s="175">
        <f>ROUND(E248*J248,2)</f>
        <v>0</v>
      </c>
      <c r="L248" s="175">
        <v>21</v>
      </c>
      <c r="M248" s="175">
        <f>G248*(1+L248/100)</f>
        <v>0</v>
      </c>
      <c r="N248" s="175">
        <v>0</v>
      </c>
      <c r="O248" s="175">
        <f>ROUND(E248*N248,2)</f>
        <v>0</v>
      </c>
      <c r="P248" s="175">
        <v>0</v>
      </c>
      <c r="Q248" s="175">
        <f>ROUND(E248*P248,2)</f>
        <v>0</v>
      </c>
      <c r="R248" s="175" t="s">
        <v>1706</v>
      </c>
      <c r="S248" s="175" t="s">
        <v>1363</v>
      </c>
      <c r="T248" s="176" t="s">
        <v>1364</v>
      </c>
      <c r="U248" s="160">
        <v>0.16400000000000001</v>
      </c>
      <c r="V248" s="160">
        <f>ROUND(E248*U248,2)</f>
        <v>67.36</v>
      </c>
      <c r="W248" s="160"/>
      <c r="X248" s="160" t="s">
        <v>1365</v>
      </c>
      <c r="Y248" s="151"/>
      <c r="Z248" s="151"/>
      <c r="AA248" s="151"/>
      <c r="AB248" s="151"/>
      <c r="AC248" s="151"/>
      <c r="AD248" s="151"/>
      <c r="AE248" s="151"/>
      <c r="AF248" s="151"/>
      <c r="AG248" s="151" t="s">
        <v>1366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ht="22.5" outlineLevel="1">
      <c r="A249" s="158"/>
      <c r="B249" s="159"/>
      <c r="C249" s="248" t="s">
        <v>1707</v>
      </c>
      <c r="D249" s="249"/>
      <c r="E249" s="249"/>
      <c r="F249" s="249"/>
      <c r="G249" s="249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1392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77" t="str">
        <f>C249</f>
        <v>se složením a hrubým urovnáním nebo s přeložením na jiný dopravní prostředek kromě lodi, vč. příplatku za každých dalších i započatých 1000 m přes 1000 m,</v>
      </c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188" t="s">
        <v>1792</v>
      </c>
      <c r="D250" s="161"/>
      <c r="E250" s="162">
        <v>410.73129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51"/>
      <c r="Z250" s="151"/>
      <c r="AA250" s="151"/>
      <c r="AB250" s="151"/>
      <c r="AC250" s="151"/>
      <c r="AD250" s="151"/>
      <c r="AE250" s="151"/>
      <c r="AF250" s="151"/>
      <c r="AG250" s="151" t="s">
        <v>1368</v>
      </c>
      <c r="AH250" s="151">
        <v>5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70">
        <v>82</v>
      </c>
      <c r="B251" s="171" t="s">
        <v>1709</v>
      </c>
      <c r="C251" s="187" t="s">
        <v>1710</v>
      </c>
      <c r="D251" s="172" t="s">
        <v>1527</v>
      </c>
      <c r="E251" s="173">
        <v>410.73129</v>
      </c>
      <c r="F251" s="174"/>
      <c r="G251" s="175">
        <f>ROUND(E251*F251,2)</f>
        <v>0</v>
      </c>
      <c r="H251" s="174"/>
      <c r="I251" s="175">
        <f>ROUND(E251*H251,2)</f>
        <v>0</v>
      </c>
      <c r="J251" s="174"/>
      <c r="K251" s="175">
        <f>ROUND(E251*J251,2)</f>
        <v>0</v>
      </c>
      <c r="L251" s="175">
        <v>21</v>
      </c>
      <c r="M251" s="175">
        <f>G251*(1+L251/100)</f>
        <v>0</v>
      </c>
      <c r="N251" s="175">
        <v>0</v>
      </c>
      <c r="O251" s="175">
        <f>ROUND(E251*N251,2)</f>
        <v>0</v>
      </c>
      <c r="P251" s="175">
        <v>0</v>
      </c>
      <c r="Q251" s="175">
        <f>ROUND(E251*P251,2)</f>
        <v>0</v>
      </c>
      <c r="R251" s="175" t="s">
        <v>1711</v>
      </c>
      <c r="S251" s="175" t="s">
        <v>1363</v>
      </c>
      <c r="T251" s="176" t="s">
        <v>1364</v>
      </c>
      <c r="U251" s="160">
        <v>6.0000000000000001E-3</v>
      </c>
      <c r="V251" s="160">
        <f>ROUND(E251*U251,2)</f>
        <v>2.46</v>
      </c>
      <c r="W251" s="160"/>
      <c r="X251" s="160" t="s">
        <v>1365</v>
      </c>
      <c r="Y251" s="151"/>
      <c r="Z251" s="151"/>
      <c r="AA251" s="151"/>
      <c r="AB251" s="151"/>
      <c r="AC251" s="151"/>
      <c r="AD251" s="151"/>
      <c r="AE251" s="151"/>
      <c r="AF251" s="151"/>
      <c r="AG251" s="151" t="s">
        <v>1366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48" t="s">
        <v>1712</v>
      </c>
      <c r="D252" s="249"/>
      <c r="E252" s="249"/>
      <c r="F252" s="249"/>
      <c r="G252" s="249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1392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188" t="s">
        <v>1792</v>
      </c>
      <c r="D253" s="161"/>
      <c r="E253" s="162">
        <v>410.73129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51"/>
      <c r="Z253" s="151"/>
      <c r="AA253" s="151"/>
      <c r="AB253" s="151"/>
      <c r="AC253" s="151"/>
      <c r="AD253" s="151"/>
      <c r="AE253" s="151"/>
      <c r="AF253" s="151"/>
      <c r="AG253" s="151" t="s">
        <v>1368</v>
      </c>
      <c r="AH253" s="151">
        <v>5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>
      <c r="A254" s="3"/>
      <c r="B254" s="4"/>
      <c r="C254" s="190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AE254">
        <v>15</v>
      </c>
      <c r="AF254">
        <v>21</v>
      </c>
      <c r="AG254" t="s">
        <v>1344</v>
      </c>
    </row>
    <row r="255" spans="1:60">
      <c r="A255" s="154"/>
      <c r="B255" s="155" t="s">
        <v>1235</v>
      </c>
      <c r="C255" s="191"/>
      <c r="D255" s="156"/>
      <c r="E255" s="157"/>
      <c r="F255" s="157"/>
      <c r="G255" s="185">
        <f>G8+G113+G123+G128+G164+G213+G226+G229</f>
        <v>0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AE255">
        <f>SUMIF(L7:L253,AE254,G7:G253)</f>
        <v>0</v>
      </c>
      <c r="AF255">
        <f>SUMIF(L7:L253,AF254,G7:G253)</f>
        <v>0</v>
      </c>
      <c r="AG255" t="s">
        <v>1713</v>
      </c>
    </row>
    <row r="256" spans="1:60">
      <c r="C256" s="192"/>
      <c r="D256" s="10"/>
      <c r="AG256" t="s">
        <v>1714</v>
      </c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42">
    <mergeCell ref="C34:G34"/>
    <mergeCell ref="A1:G1"/>
    <mergeCell ref="C2:G2"/>
    <mergeCell ref="C3:G3"/>
    <mergeCell ref="C4:G4"/>
    <mergeCell ref="C26:G26"/>
    <mergeCell ref="C80:G80"/>
    <mergeCell ref="C36:G36"/>
    <mergeCell ref="C38:G38"/>
    <mergeCell ref="C40:G40"/>
    <mergeCell ref="C44:G44"/>
    <mergeCell ref="C49:G49"/>
    <mergeCell ref="C53:G53"/>
    <mergeCell ref="C58:G58"/>
    <mergeCell ref="C62:G62"/>
    <mergeCell ref="C66:G66"/>
    <mergeCell ref="C70:G70"/>
    <mergeCell ref="C75:G75"/>
    <mergeCell ref="C172:G172"/>
    <mergeCell ref="C91:G91"/>
    <mergeCell ref="C92:G92"/>
    <mergeCell ref="C99:G99"/>
    <mergeCell ref="C115:G115"/>
    <mergeCell ref="C117:G117"/>
    <mergeCell ref="C125:G125"/>
    <mergeCell ref="C141:G141"/>
    <mergeCell ref="C228:G228"/>
    <mergeCell ref="C242:G242"/>
    <mergeCell ref="C145:G145"/>
    <mergeCell ref="C166:G166"/>
    <mergeCell ref="C168:G168"/>
    <mergeCell ref="C170:G170"/>
    <mergeCell ref="C246:G246"/>
    <mergeCell ref="C249:G249"/>
    <mergeCell ref="C252:G252"/>
    <mergeCell ref="C174:G174"/>
    <mergeCell ref="C177:G177"/>
    <mergeCell ref="C185:G185"/>
    <mergeCell ref="C187:G187"/>
    <mergeCell ref="C215:G215"/>
    <mergeCell ref="C219:G219"/>
    <mergeCell ref="C223:G223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1259</v>
      </c>
      <c r="C4" s="256" t="s">
        <v>1260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SUMIF(AG9:AG106,"&lt;&gt;NOR",G9:G106)</f>
        <v>0</v>
      </c>
      <c r="H8" s="168"/>
      <c r="I8" s="168">
        <f>SUM(I9:I106)</f>
        <v>0</v>
      </c>
      <c r="J8" s="168"/>
      <c r="K8" s="168">
        <f>SUM(K9:K106)</f>
        <v>0</v>
      </c>
      <c r="L8" s="168"/>
      <c r="M8" s="168">
        <f>SUM(M9:M106)</f>
        <v>0</v>
      </c>
      <c r="N8" s="168"/>
      <c r="O8" s="168">
        <f>SUM(O9:O106)</f>
        <v>145.1</v>
      </c>
      <c r="P8" s="168"/>
      <c r="Q8" s="168">
        <f>SUM(Q9:Q106)</f>
        <v>0</v>
      </c>
      <c r="R8" s="168"/>
      <c r="S8" s="168"/>
      <c r="T8" s="169"/>
      <c r="U8" s="163"/>
      <c r="V8" s="163">
        <f>SUM(V9:V106)</f>
        <v>726.43000000000006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1396</v>
      </c>
      <c r="C9" s="187" t="s">
        <v>1397</v>
      </c>
      <c r="D9" s="172" t="s">
        <v>1398</v>
      </c>
      <c r="E9" s="173">
        <v>120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1399</v>
      </c>
      <c r="S9" s="175" t="s">
        <v>1363</v>
      </c>
      <c r="T9" s="176" t="s">
        <v>1364</v>
      </c>
      <c r="U9" s="160">
        <v>0.20300000000000001</v>
      </c>
      <c r="V9" s="160">
        <f>ROUND(E9*U9,2)</f>
        <v>24.36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48" t="s">
        <v>1400</v>
      </c>
      <c r="D10" s="249"/>
      <c r="E10" s="249"/>
      <c r="F10" s="249"/>
      <c r="G10" s="24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1392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na vzdálenost od hladiny vody v jímce po výšku roviny proložené osou nejvyššího bodu výtlačného potrubí. Včetně odpadní potrubí v délce do 20 m.</v>
      </c>
      <c r="BB10" s="151"/>
      <c r="BC10" s="151"/>
      <c r="BD10" s="151"/>
      <c r="BE10" s="151"/>
      <c r="BF10" s="151"/>
      <c r="BG10" s="151"/>
      <c r="BH10" s="151"/>
    </row>
    <row r="11" spans="1:60" ht="22.5" outlineLevel="1">
      <c r="A11" s="170">
        <v>2</v>
      </c>
      <c r="B11" s="171" t="s">
        <v>1401</v>
      </c>
      <c r="C11" s="187" t="s">
        <v>1402</v>
      </c>
      <c r="D11" s="172" t="s">
        <v>1403</v>
      </c>
      <c r="E11" s="173">
        <v>5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 t="s">
        <v>1399</v>
      </c>
      <c r="S11" s="175" t="s">
        <v>1363</v>
      </c>
      <c r="T11" s="176" t="s">
        <v>1364</v>
      </c>
      <c r="U11" s="160">
        <v>0</v>
      </c>
      <c r="V11" s="160">
        <f>ROUND(E11*U11,2)</f>
        <v>0</v>
      </c>
      <c r="W11" s="160"/>
      <c r="X11" s="160" t="s">
        <v>1365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1366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58"/>
      <c r="B12" s="159"/>
      <c r="C12" s="248" t="s">
        <v>1404</v>
      </c>
      <c r="D12" s="249"/>
      <c r="E12" s="249"/>
      <c r="F12" s="249"/>
      <c r="G12" s="249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1392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7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0">
        <v>3</v>
      </c>
      <c r="B13" s="171" t="s">
        <v>1405</v>
      </c>
      <c r="C13" s="187" t="s">
        <v>1406</v>
      </c>
      <c r="D13" s="172" t="s">
        <v>1407</v>
      </c>
      <c r="E13" s="173">
        <v>2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1.0699999999999999E-2</v>
      </c>
      <c r="O13" s="175">
        <f>ROUND(E13*N13,2)</f>
        <v>0.02</v>
      </c>
      <c r="P13" s="175">
        <v>0</v>
      </c>
      <c r="Q13" s="175">
        <f>ROUND(E13*P13,2)</f>
        <v>0</v>
      </c>
      <c r="R13" s="175" t="s">
        <v>1399</v>
      </c>
      <c r="S13" s="175" t="s">
        <v>1363</v>
      </c>
      <c r="T13" s="176" t="s">
        <v>1364</v>
      </c>
      <c r="U13" s="160">
        <v>0.90800000000000003</v>
      </c>
      <c r="V13" s="160">
        <f>ROUND(E13*U13,2)</f>
        <v>1.82</v>
      </c>
      <c r="W13" s="160"/>
      <c r="X13" s="160" t="s">
        <v>1365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1366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58"/>
      <c r="B14" s="159"/>
      <c r="C14" s="248" t="s">
        <v>1408</v>
      </c>
      <c r="D14" s="249"/>
      <c r="E14" s="249"/>
      <c r="F14" s="249"/>
      <c r="G14" s="24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1392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7" t="str">
        <f>C14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4" s="151"/>
      <c r="BC14" s="151"/>
      <c r="BD14" s="151"/>
      <c r="BE14" s="151"/>
      <c r="BF14" s="151"/>
      <c r="BG14" s="151"/>
      <c r="BH14" s="151"/>
    </row>
    <row r="15" spans="1:60" outlineLevel="1">
      <c r="A15" s="170">
        <v>4</v>
      </c>
      <c r="B15" s="171" t="s">
        <v>1409</v>
      </c>
      <c r="C15" s="187" t="s">
        <v>1410</v>
      </c>
      <c r="D15" s="172" t="s">
        <v>1411</v>
      </c>
      <c r="E15" s="173">
        <v>44.8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 t="s">
        <v>1399</v>
      </c>
      <c r="S15" s="175" t="s">
        <v>1363</v>
      </c>
      <c r="T15" s="176" t="s">
        <v>1364</v>
      </c>
      <c r="U15" s="160">
        <v>9.7000000000000003E-2</v>
      </c>
      <c r="V15" s="160">
        <f>ROUND(E15*U15,2)</f>
        <v>4.3499999999999996</v>
      </c>
      <c r="W15" s="160"/>
      <c r="X15" s="160" t="s">
        <v>1365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1366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48" t="s">
        <v>1412</v>
      </c>
      <c r="D16" s="249"/>
      <c r="E16" s="249"/>
      <c r="F16" s="249"/>
      <c r="G16" s="249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1392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7" t="str">
        <f>C16</f>
        <v>nebo lesní půdy, s vodorovným přemístěním na hromady v místě upotřebení nebo na dočasné či trvalé skládky se složením</v>
      </c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188" t="s">
        <v>1793</v>
      </c>
      <c r="D17" s="161"/>
      <c r="E17" s="162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1368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188" t="s">
        <v>1794</v>
      </c>
      <c r="D18" s="161"/>
      <c r="E18" s="162">
        <v>44.8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1368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0">
        <v>5</v>
      </c>
      <c r="B19" s="171" t="s">
        <v>1424</v>
      </c>
      <c r="C19" s="187" t="s">
        <v>1425</v>
      </c>
      <c r="D19" s="172" t="s">
        <v>1411</v>
      </c>
      <c r="E19" s="173">
        <v>5.28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5" t="s">
        <v>1399</v>
      </c>
      <c r="S19" s="175" t="s">
        <v>1363</v>
      </c>
      <c r="T19" s="176" t="s">
        <v>1364</v>
      </c>
      <c r="U19" s="160">
        <v>1.7629999999999999</v>
      </c>
      <c r="V19" s="160">
        <f>ROUND(E19*U19,2)</f>
        <v>9.31</v>
      </c>
      <c r="W19" s="160"/>
      <c r="X19" s="160" t="s">
        <v>1365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1366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48" t="s">
        <v>1426</v>
      </c>
      <c r="D20" s="249"/>
      <c r="E20" s="249"/>
      <c r="F20" s="249"/>
      <c r="G20" s="249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1392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7" t="str">
        <f>C20</f>
        <v>Příplatek k cenám hloubených vykopávek za ztížení vykopávky v blízkosti podzemního vedení nebo výbušnin pro jakoukoliv třídu horniny.</v>
      </c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1726</v>
      </c>
      <c r="D21" s="161"/>
      <c r="E21" s="162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1368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188" t="s">
        <v>1727</v>
      </c>
      <c r="D22" s="161"/>
      <c r="E22" s="162">
        <v>5.28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1368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0">
        <v>6</v>
      </c>
      <c r="B23" s="171" t="s">
        <v>1429</v>
      </c>
      <c r="C23" s="187" t="s">
        <v>1430</v>
      </c>
      <c r="D23" s="172" t="s">
        <v>1411</v>
      </c>
      <c r="E23" s="173">
        <v>207.36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5" t="s">
        <v>1399</v>
      </c>
      <c r="S23" s="175" t="s">
        <v>1363</v>
      </c>
      <c r="T23" s="176" t="s">
        <v>1364</v>
      </c>
      <c r="U23" s="160">
        <v>0.156</v>
      </c>
      <c r="V23" s="160">
        <f>ROUND(E23*U23,2)</f>
        <v>32.35</v>
      </c>
      <c r="W23" s="160"/>
      <c r="X23" s="160" t="s">
        <v>1365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1366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33.75" outlineLevel="1">
      <c r="A24" s="158"/>
      <c r="B24" s="159"/>
      <c r="C24" s="248" t="s">
        <v>1431</v>
      </c>
      <c r="D24" s="249"/>
      <c r="E24" s="249"/>
      <c r="F24" s="249"/>
      <c r="G24" s="249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1392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7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188" t="s">
        <v>1432</v>
      </c>
      <c r="D25" s="161"/>
      <c r="E25" s="162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1368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188" t="s">
        <v>1795</v>
      </c>
      <c r="D26" s="161"/>
      <c r="E26" s="162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1368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1796</v>
      </c>
      <c r="D27" s="161"/>
      <c r="E27" s="162">
        <v>207.36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0">
        <v>7</v>
      </c>
      <c r="B28" s="171" t="s">
        <v>1436</v>
      </c>
      <c r="C28" s="187" t="s">
        <v>1437</v>
      </c>
      <c r="D28" s="172" t="s">
        <v>1411</v>
      </c>
      <c r="E28" s="173">
        <v>62.207999999999998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 t="s">
        <v>1399</v>
      </c>
      <c r="S28" s="175" t="s">
        <v>1363</v>
      </c>
      <c r="T28" s="176" t="s">
        <v>1364</v>
      </c>
      <c r="U28" s="160">
        <v>8.4000000000000005E-2</v>
      </c>
      <c r="V28" s="160">
        <f>ROUND(E28*U28,2)</f>
        <v>5.23</v>
      </c>
      <c r="W28" s="160"/>
      <c r="X28" s="160" t="s">
        <v>1365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1366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33.75" outlineLevel="1">
      <c r="A29" s="158"/>
      <c r="B29" s="159"/>
      <c r="C29" s="248" t="s">
        <v>1431</v>
      </c>
      <c r="D29" s="249"/>
      <c r="E29" s="249"/>
      <c r="F29" s="249"/>
      <c r="G29" s="249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1392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7" t="str">
        <f>C29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188" t="s">
        <v>1797</v>
      </c>
      <c r="D30" s="161"/>
      <c r="E30" s="162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1368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188" t="s">
        <v>1798</v>
      </c>
      <c r="D31" s="161"/>
      <c r="E31" s="162">
        <v>62.207999999999998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1368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0">
        <v>8</v>
      </c>
      <c r="B32" s="171" t="s">
        <v>1440</v>
      </c>
      <c r="C32" s="187" t="s">
        <v>1441</v>
      </c>
      <c r="D32" s="172" t="s">
        <v>1411</v>
      </c>
      <c r="E32" s="173">
        <v>138.24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 t="s">
        <v>1399</v>
      </c>
      <c r="S32" s="175" t="s">
        <v>1363</v>
      </c>
      <c r="T32" s="176" t="s">
        <v>1364</v>
      </c>
      <c r="U32" s="160">
        <v>0.29099999999999998</v>
      </c>
      <c r="V32" s="160">
        <f>ROUND(E32*U32,2)</f>
        <v>40.229999999999997</v>
      </c>
      <c r="W32" s="160"/>
      <c r="X32" s="160" t="s">
        <v>1365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1366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1">
      <c r="A33" s="158"/>
      <c r="B33" s="159"/>
      <c r="C33" s="248" t="s">
        <v>1431</v>
      </c>
      <c r="D33" s="249"/>
      <c r="E33" s="249"/>
      <c r="F33" s="249"/>
      <c r="G33" s="249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1392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7" t="str">
        <f>C33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188" t="s">
        <v>1442</v>
      </c>
      <c r="D34" s="161"/>
      <c r="E34" s="162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1368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188" t="s">
        <v>1799</v>
      </c>
      <c r="D35" s="161"/>
      <c r="E35" s="162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1368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188" t="s">
        <v>1800</v>
      </c>
      <c r="D36" s="161"/>
      <c r="E36" s="162">
        <v>138.24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1368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70">
        <v>9</v>
      </c>
      <c r="B37" s="171" t="s">
        <v>1446</v>
      </c>
      <c r="C37" s="187" t="s">
        <v>1447</v>
      </c>
      <c r="D37" s="172" t="s">
        <v>1411</v>
      </c>
      <c r="E37" s="173">
        <v>41.472000000000001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 t="s">
        <v>1399</v>
      </c>
      <c r="S37" s="175" t="s">
        <v>1363</v>
      </c>
      <c r="T37" s="176" t="s">
        <v>1364</v>
      </c>
      <c r="U37" s="160">
        <v>0.14829999999999999</v>
      </c>
      <c r="V37" s="160">
        <f>ROUND(E37*U37,2)</f>
        <v>6.15</v>
      </c>
      <c r="W37" s="160"/>
      <c r="X37" s="160" t="s">
        <v>1365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1366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33.75" outlineLevel="1">
      <c r="A38" s="158"/>
      <c r="B38" s="159"/>
      <c r="C38" s="248" t="s">
        <v>1431</v>
      </c>
      <c r="D38" s="249"/>
      <c r="E38" s="249"/>
      <c r="F38" s="249"/>
      <c r="G38" s="249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1392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7" t="str">
        <f>C38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188" t="s">
        <v>1801</v>
      </c>
      <c r="D39" s="161"/>
      <c r="E39" s="162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1368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188" t="s">
        <v>1802</v>
      </c>
      <c r="D40" s="161"/>
      <c r="E40" s="162">
        <v>41.472000000000001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1368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0">
        <v>10</v>
      </c>
      <c r="B41" s="171" t="s">
        <v>1450</v>
      </c>
      <c r="C41" s="187" t="s">
        <v>1451</v>
      </c>
      <c r="D41" s="172" t="s">
        <v>1361</v>
      </c>
      <c r="E41" s="173">
        <v>384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2.0200000000000001E-3</v>
      </c>
      <c r="O41" s="175">
        <f>ROUND(E41*N41,2)</f>
        <v>0.78</v>
      </c>
      <c r="P41" s="175">
        <v>0</v>
      </c>
      <c r="Q41" s="175">
        <f>ROUND(E41*P41,2)</f>
        <v>0</v>
      </c>
      <c r="R41" s="175" t="s">
        <v>1399</v>
      </c>
      <c r="S41" s="175" t="s">
        <v>1363</v>
      </c>
      <c r="T41" s="176" t="s">
        <v>1364</v>
      </c>
      <c r="U41" s="160">
        <v>0.45800000000000002</v>
      </c>
      <c r="V41" s="160">
        <f>ROUND(E41*U41,2)</f>
        <v>175.87</v>
      </c>
      <c r="W41" s="160"/>
      <c r="X41" s="160" t="s">
        <v>1365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1366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48" t="s">
        <v>1452</v>
      </c>
      <c r="D42" s="249"/>
      <c r="E42" s="249"/>
      <c r="F42" s="249"/>
      <c r="G42" s="249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1392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188" t="s">
        <v>1803</v>
      </c>
      <c r="D43" s="161"/>
      <c r="E43" s="162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1368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188" t="s">
        <v>1804</v>
      </c>
      <c r="D44" s="161"/>
      <c r="E44" s="162">
        <v>384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1368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0">
        <v>11</v>
      </c>
      <c r="B45" s="171" t="s">
        <v>1456</v>
      </c>
      <c r="C45" s="187" t="s">
        <v>1457</v>
      </c>
      <c r="D45" s="172" t="s">
        <v>1361</v>
      </c>
      <c r="E45" s="173">
        <v>384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 t="s">
        <v>1399</v>
      </c>
      <c r="S45" s="175" t="s">
        <v>1363</v>
      </c>
      <c r="T45" s="176" t="s">
        <v>1364</v>
      </c>
      <c r="U45" s="160">
        <v>0.218</v>
      </c>
      <c r="V45" s="160">
        <f>ROUND(E45*U45,2)</f>
        <v>83.71</v>
      </c>
      <c r="W45" s="160"/>
      <c r="X45" s="160" t="s">
        <v>1365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1366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48" t="s">
        <v>1458</v>
      </c>
      <c r="D46" s="249"/>
      <c r="E46" s="249"/>
      <c r="F46" s="249"/>
      <c r="G46" s="249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1392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1805</v>
      </c>
      <c r="D47" s="161"/>
      <c r="E47" s="162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188" t="s">
        <v>1804</v>
      </c>
      <c r="D48" s="161"/>
      <c r="E48" s="162">
        <v>384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1368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0">
        <v>12</v>
      </c>
      <c r="B49" s="171" t="s">
        <v>1460</v>
      </c>
      <c r="C49" s="187" t="s">
        <v>1461</v>
      </c>
      <c r="D49" s="172" t="s">
        <v>1411</v>
      </c>
      <c r="E49" s="173">
        <v>190.08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5" t="s">
        <v>1399</v>
      </c>
      <c r="S49" s="175" t="s">
        <v>1363</v>
      </c>
      <c r="T49" s="176" t="s">
        <v>1364</v>
      </c>
      <c r="U49" s="160">
        <v>0.34499999999999997</v>
      </c>
      <c r="V49" s="160">
        <f>ROUND(E49*U49,2)</f>
        <v>65.58</v>
      </c>
      <c r="W49" s="160"/>
      <c r="X49" s="160" t="s">
        <v>1365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1366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48" t="s">
        <v>1462</v>
      </c>
      <c r="D50" s="249"/>
      <c r="E50" s="249"/>
      <c r="F50" s="249"/>
      <c r="G50" s="249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7" t="str">
        <f>C50</f>
        <v>bez naložení do dopravní nádoby, ale s vyprázdněním dopravní nádoby na hromadu nebo na dopravní prostředek,</v>
      </c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1806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1807</v>
      </c>
      <c r="D52" s="161"/>
      <c r="E52" s="162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1368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188" t="s">
        <v>1808</v>
      </c>
      <c r="D53" s="161"/>
      <c r="E53" s="162">
        <v>190.08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1368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>
      <c r="A54" s="170">
        <v>13</v>
      </c>
      <c r="B54" s="171" t="s">
        <v>1466</v>
      </c>
      <c r="C54" s="187" t="s">
        <v>1467</v>
      </c>
      <c r="D54" s="172" t="s">
        <v>1411</v>
      </c>
      <c r="E54" s="173">
        <v>289.60000000000002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5" t="s">
        <v>1399</v>
      </c>
      <c r="S54" s="175" t="s">
        <v>1363</v>
      </c>
      <c r="T54" s="176" t="s">
        <v>1364</v>
      </c>
      <c r="U54" s="160">
        <v>1.0999999999999999E-2</v>
      </c>
      <c r="V54" s="160">
        <f>ROUND(E54*U54,2)</f>
        <v>3.19</v>
      </c>
      <c r="W54" s="160"/>
      <c r="X54" s="160" t="s">
        <v>1365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1366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48" t="s">
        <v>1468</v>
      </c>
      <c r="D55" s="249"/>
      <c r="E55" s="249"/>
      <c r="F55" s="249"/>
      <c r="G55" s="249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1392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1469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1809</v>
      </c>
      <c r="D57" s="161"/>
      <c r="E57" s="162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188" t="s">
        <v>1810</v>
      </c>
      <c r="D58" s="161"/>
      <c r="E58" s="162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1368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188" t="s">
        <v>1811</v>
      </c>
      <c r="D59" s="161"/>
      <c r="E59" s="162">
        <v>289.60000000000002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1368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>
      <c r="A60" s="170">
        <v>14</v>
      </c>
      <c r="B60" s="171" t="s">
        <v>1466</v>
      </c>
      <c r="C60" s="187" t="s">
        <v>1467</v>
      </c>
      <c r="D60" s="172" t="s">
        <v>1411</v>
      </c>
      <c r="E60" s="173">
        <v>100.8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5" t="s">
        <v>1399</v>
      </c>
      <c r="S60" s="175" t="s">
        <v>1363</v>
      </c>
      <c r="T60" s="176" t="s">
        <v>1364</v>
      </c>
      <c r="U60" s="160">
        <v>1.0999999999999999E-2</v>
      </c>
      <c r="V60" s="160">
        <f>ROUND(E60*U60,2)</f>
        <v>1.1100000000000001</v>
      </c>
      <c r="W60" s="160"/>
      <c r="X60" s="160" t="s">
        <v>1365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1366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48" t="s">
        <v>1468</v>
      </c>
      <c r="D61" s="249"/>
      <c r="E61" s="249"/>
      <c r="F61" s="249"/>
      <c r="G61" s="249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1392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188" t="s">
        <v>1473</v>
      </c>
      <c r="D62" s="161"/>
      <c r="E62" s="162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1368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188" t="s">
        <v>1812</v>
      </c>
      <c r="D63" s="161"/>
      <c r="E63" s="162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1368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188" t="s">
        <v>1813</v>
      </c>
      <c r="D64" s="161"/>
      <c r="E64" s="162">
        <v>100.8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1368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33.75" outlineLevel="1">
      <c r="A65" s="170">
        <v>15</v>
      </c>
      <c r="B65" s="171" t="s">
        <v>1476</v>
      </c>
      <c r="C65" s="187" t="s">
        <v>1477</v>
      </c>
      <c r="D65" s="172" t="s">
        <v>1411</v>
      </c>
      <c r="E65" s="173">
        <v>4032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5" t="s">
        <v>1399</v>
      </c>
      <c r="S65" s="175" t="s">
        <v>1363</v>
      </c>
      <c r="T65" s="176" t="s">
        <v>1364</v>
      </c>
      <c r="U65" s="160">
        <v>0</v>
      </c>
      <c r="V65" s="160">
        <f>ROUND(E65*U65,2)</f>
        <v>0</v>
      </c>
      <c r="W65" s="160"/>
      <c r="X65" s="160" t="s">
        <v>1365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1366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48" t="s">
        <v>1468</v>
      </c>
      <c r="D66" s="249"/>
      <c r="E66" s="249"/>
      <c r="F66" s="249"/>
      <c r="G66" s="249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1392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1473</v>
      </c>
      <c r="D67" s="161"/>
      <c r="E67" s="162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188" t="s">
        <v>1814</v>
      </c>
      <c r="D68" s="161"/>
      <c r="E68" s="162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1368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188" t="s">
        <v>1815</v>
      </c>
      <c r="D69" s="161"/>
      <c r="E69" s="162">
        <v>4032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1368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>
      <c r="A70" s="170">
        <v>16</v>
      </c>
      <c r="B70" s="171" t="s">
        <v>1816</v>
      </c>
      <c r="C70" s="187" t="s">
        <v>1817</v>
      </c>
      <c r="D70" s="172" t="s">
        <v>1411</v>
      </c>
      <c r="E70" s="173">
        <v>289.60000000000002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5" t="s">
        <v>1399</v>
      </c>
      <c r="S70" s="175" t="s">
        <v>1363</v>
      </c>
      <c r="T70" s="176" t="s">
        <v>1364</v>
      </c>
      <c r="U70" s="160">
        <v>5.2999999999999999E-2</v>
      </c>
      <c r="V70" s="160">
        <f>ROUND(E70*U70,2)</f>
        <v>15.35</v>
      </c>
      <c r="W70" s="160"/>
      <c r="X70" s="160" t="s">
        <v>1365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1366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1818</v>
      </c>
      <c r="D71" s="161"/>
      <c r="E71" s="162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188" t="s">
        <v>1811</v>
      </c>
      <c r="D72" s="161"/>
      <c r="E72" s="162">
        <v>289.60000000000002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1368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70">
        <v>17</v>
      </c>
      <c r="B73" s="171" t="s">
        <v>1482</v>
      </c>
      <c r="C73" s="187" t="s">
        <v>1483</v>
      </c>
      <c r="D73" s="172" t="s">
        <v>1411</v>
      </c>
      <c r="E73" s="173">
        <v>100.8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5" t="s">
        <v>1399</v>
      </c>
      <c r="S73" s="175" t="s">
        <v>1363</v>
      </c>
      <c r="T73" s="176" t="s">
        <v>1364</v>
      </c>
      <c r="U73" s="160">
        <v>8.9999999999999993E-3</v>
      </c>
      <c r="V73" s="160">
        <f>ROUND(E73*U73,2)</f>
        <v>0.91</v>
      </c>
      <c r="W73" s="160"/>
      <c r="X73" s="160" t="s">
        <v>1365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1366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188" t="s">
        <v>1819</v>
      </c>
      <c r="D74" s="161"/>
      <c r="E74" s="162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1368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188" t="s">
        <v>1820</v>
      </c>
      <c r="D75" s="161"/>
      <c r="E75" s="162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1368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188" t="s">
        <v>1813</v>
      </c>
      <c r="D76" s="161"/>
      <c r="E76" s="162">
        <v>100.8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1368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>
      <c r="A77" s="170">
        <v>18</v>
      </c>
      <c r="B77" s="171" t="s">
        <v>1489</v>
      </c>
      <c r="C77" s="187" t="s">
        <v>1490</v>
      </c>
      <c r="D77" s="172" t="s">
        <v>1411</v>
      </c>
      <c r="E77" s="173">
        <v>244.8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5" t="s">
        <v>1399</v>
      </c>
      <c r="S77" s="175" t="s">
        <v>1363</v>
      </c>
      <c r="T77" s="176" t="s">
        <v>1364</v>
      </c>
      <c r="U77" s="160">
        <v>0.20200000000000001</v>
      </c>
      <c r="V77" s="160">
        <f>ROUND(E77*U77,2)</f>
        <v>49.45</v>
      </c>
      <c r="W77" s="160"/>
      <c r="X77" s="160" t="s">
        <v>1365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1366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48" t="s">
        <v>1491</v>
      </c>
      <c r="D78" s="249"/>
      <c r="E78" s="249"/>
      <c r="F78" s="249"/>
      <c r="G78" s="249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1392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50" t="s">
        <v>1492</v>
      </c>
      <c r="D79" s="251"/>
      <c r="E79" s="251"/>
      <c r="F79" s="251"/>
      <c r="G79" s="251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1493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1821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1822</v>
      </c>
      <c r="D81" s="161"/>
      <c r="E81" s="162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188" t="s">
        <v>1823</v>
      </c>
      <c r="D82" s="161"/>
      <c r="E82" s="162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1368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188" t="s">
        <v>1824</v>
      </c>
      <c r="D83" s="161"/>
      <c r="E83" s="162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1368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1825</v>
      </c>
      <c r="D84" s="161"/>
      <c r="E84" s="162">
        <v>244.8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1368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0">
        <v>19</v>
      </c>
      <c r="B85" s="171" t="s">
        <v>1499</v>
      </c>
      <c r="C85" s="187" t="s">
        <v>1500</v>
      </c>
      <c r="D85" s="172" t="s">
        <v>1411</v>
      </c>
      <c r="E85" s="173">
        <v>86.4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5" t="s">
        <v>1399</v>
      </c>
      <c r="S85" s="175" t="s">
        <v>1363</v>
      </c>
      <c r="T85" s="176" t="s">
        <v>1364</v>
      </c>
      <c r="U85" s="160">
        <v>1.587</v>
      </c>
      <c r="V85" s="160">
        <f>ROUND(E85*U85,2)</f>
        <v>137.12</v>
      </c>
      <c r="W85" s="160"/>
      <c r="X85" s="160" t="s">
        <v>1365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1366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>
      <c r="A86" s="158"/>
      <c r="B86" s="159"/>
      <c r="C86" s="248" t="s">
        <v>1501</v>
      </c>
      <c r="D86" s="249"/>
      <c r="E86" s="249"/>
      <c r="F86" s="249"/>
      <c r="G86" s="249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1392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77" t="str">
        <f>C86</f>
        <v>sypaninou z vhodných hornin tř. 1 - 4 nebo materiálem připraveným podél výkopu ve vzdálenosti do 3 m od jeho kraje, pro jakoukoliv hloubku výkopu a jakoukoliv míru zhutnění,</v>
      </c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188" t="s">
        <v>1826</v>
      </c>
      <c r="D87" s="161"/>
      <c r="E87" s="162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1368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188" t="s">
        <v>1827</v>
      </c>
      <c r="D88" s="161"/>
      <c r="E88" s="162">
        <v>86.4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1368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70">
        <v>20</v>
      </c>
      <c r="B89" s="171" t="s">
        <v>1505</v>
      </c>
      <c r="C89" s="187" t="s">
        <v>1506</v>
      </c>
      <c r="D89" s="172" t="s">
        <v>1361</v>
      </c>
      <c r="E89" s="173">
        <v>224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5" t="s">
        <v>1507</v>
      </c>
      <c r="S89" s="175" t="s">
        <v>1363</v>
      </c>
      <c r="T89" s="176" t="s">
        <v>1364</v>
      </c>
      <c r="U89" s="160">
        <v>0.06</v>
      </c>
      <c r="V89" s="160">
        <f>ROUND(E89*U89,2)</f>
        <v>13.44</v>
      </c>
      <c r="W89" s="160"/>
      <c r="X89" s="160" t="s">
        <v>1365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1366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48" t="s">
        <v>1508</v>
      </c>
      <c r="D90" s="249"/>
      <c r="E90" s="249"/>
      <c r="F90" s="249"/>
      <c r="G90" s="249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1392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188" t="s">
        <v>1828</v>
      </c>
      <c r="D91" s="161"/>
      <c r="E91" s="162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1368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188" t="s">
        <v>1829</v>
      </c>
      <c r="D92" s="161"/>
      <c r="E92" s="162">
        <v>224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1368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>
      <c r="A93" s="170">
        <v>21</v>
      </c>
      <c r="B93" s="171" t="s">
        <v>1511</v>
      </c>
      <c r="C93" s="187" t="s">
        <v>1512</v>
      </c>
      <c r="D93" s="172" t="s">
        <v>1361</v>
      </c>
      <c r="E93" s="173">
        <v>224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5" t="s">
        <v>1399</v>
      </c>
      <c r="S93" s="175" t="s">
        <v>1363</v>
      </c>
      <c r="T93" s="176" t="s">
        <v>1364</v>
      </c>
      <c r="U93" s="160">
        <v>0.254</v>
      </c>
      <c r="V93" s="160">
        <f>ROUND(E93*U93,2)</f>
        <v>56.9</v>
      </c>
      <c r="W93" s="160"/>
      <c r="X93" s="160" t="s">
        <v>1365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1366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>
      <c r="A94" s="158"/>
      <c r="B94" s="159"/>
      <c r="C94" s="248" t="s">
        <v>1513</v>
      </c>
      <c r="D94" s="249"/>
      <c r="E94" s="249"/>
      <c r="F94" s="249"/>
      <c r="G94" s="249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1392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77" t="str">
        <f>C94</f>
        <v>s případným nutným přemístěním hromad nebo dočasných skládek na místo potřeby ze vzdálenosti do 30 m, v rovině nebo ve svahu do 1 : 5,</v>
      </c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188" t="s">
        <v>1830</v>
      </c>
      <c r="D95" s="161"/>
      <c r="E95" s="162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1368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188" t="s">
        <v>1829</v>
      </c>
      <c r="D96" s="161"/>
      <c r="E96" s="162">
        <v>224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1368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70">
        <v>22</v>
      </c>
      <c r="B97" s="171" t="s">
        <v>1515</v>
      </c>
      <c r="C97" s="187" t="s">
        <v>1516</v>
      </c>
      <c r="D97" s="172" t="s">
        <v>1411</v>
      </c>
      <c r="E97" s="173">
        <v>100.8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5" t="s">
        <v>1399</v>
      </c>
      <c r="S97" s="175" t="s">
        <v>1363</v>
      </c>
      <c r="T97" s="176" t="s">
        <v>1364</v>
      </c>
      <c r="U97" s="160">
        <v>0</v>
      </c>
      <c r="V97" s="160">
        <f>ROUND(E97*U97,2)</f>
        <v>0</v>
      </c>
      <c r="W97" s="160"/>
      <c r="X97" s="160" t="s">
        <v>1365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1366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188" t="s">
        <v>1812</v>
      </c>
      <c r="D98" s="161"/>
      <c r="E98" s="162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1368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188" t="s">
        <v>1813</v>
      </c>
      <c r="D99" s="161"/>
      <c r="E99" s="162">
        <v>100.8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1368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70">
        <v>23</v>
      </c>
      <c r="B100" s="171" t="s">
        <v>1517</v>
      </c>
      <c r="C100" s="187" t="s">
        <v>1518</v>
      </c>
      <c r="D100" s="172" t="s">
        <v>1519</v>
      </c>
      <c r="E100" s="173">
        <v>5.6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5">
        <v>1E-3</v>
      </c>
      <c r="O100" s="175">
        <f>ROUND(E100*N100,2)</f>
        <v>0.01</v>
      </c>
      <c r="P100" s="175">
        <v>0</v>
      </c>
      <c r="Q100" s="175">
        <f>ROUND(E100*P100,2)</f>
        <v>0</v>
      </c>
      <c r="R100" s="175" t="s">
        <v>1520</v>
      </c>
      <c r="S100" s="175" t="s">
        <v>1363</v>
      </c>
      <c r="T100" s="176" t="s">
        <v>1364</v>
      </c>
      <c r="U100" s="160">
        <v>0</v>
      </c>
      <c r="V100" s="160">
        <f>ROUND(E100*U100,2)</f>
        <v>0</v>
      </c>
      <c r="W100" s="160"/>
      <c r="X100" s="160" t="s">
        <v>1521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1522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188" t="s">
        <v>1831</v>
      </c>
      <c r="D101" s="161"/>
      <c r="E101" s="162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1368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188" t="s">
        <v>1510</v>
      </c>
      <c r="D102" s="161"/>
      <c r="E102" s="162">
        <v>5.6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1368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70">
        <v>24</v>
      </c>
      <c r="B103" s="171" t="s">
        <v>1525</v>
      </c>
      <c r="C103" s="187" t="s">
        <v>1526</v>
      </c>
      <c r="D103" s="172" t="s">
        <v>1527</v>
      </c>
      <c r="E103" s="173">
        <v>144.28800000000001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5">
        <v>1</v>
      </c>
      <c r="O103" s="175">
        <f>ROUND(E103*N103,2)</f>
        <v>144.29</v>
      </c>
      <c r="P103" s="175">
        <v>0</v>
      </c>
      <c r="Q103" s="175">
        <f>ROUND(E103*P103,2)</f>
        <v>0</v>
      </c>
      <c r="R103" s="175" t="s">
        <v>1520</v>
      </c>
      <c r="S103" s="175" t="s">
        <v>1363</v>
      </c>
      <c r="T103" s="176" t="s">
        <v>1364</v>
      </c>
      <c r="U103" s="160">
        <v>0</v>
      </c>
      <c r="V103" s="160">
        <f>ROUND(E103*U103,2)</f>
        <v>0</v>
      </c>
      <c r="W103" s="160"/>
      <c r="X103" s="160" t="s">
        <v>1521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1522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188" t="s">
        <v>1528</v>
      </c>
      <c r="D104" s="161"/>
      <c r="E104" s="162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1368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188" t="s">
        <v>1832</v>
      </c>
      <c r="D105" s="161"/>
      <c r="E105" s="162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1368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188" t="s">
        <v>1833</v>
      </c>
      <c r="D106" s="161"/>
      <c r="E106" s="162">
        <v>144.28800000000001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1368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>
      <c r="A107" s="164" t="s">
        <v>1357</v>
      </c>
      <c r="B107" s="165" t="s">
        <v>1297</v>
      </c>
      <c r="C107" s="186" t="s">
        <v>1311</v>
      </c>
      <c r="D107" s="166"/>
      <c r="E107" s="167"/>
      <c r="F107" s="168"/>
      <c r="G107" s="168">
        <f>SUMIF(AG108:AG116,"&lt;&gt;NOR",G108:G116)</f>
        <v>0</v>
      </c>
      <c r="H107" s="168"/>
      <c r="I107" s="168">
        <f>SUM(I108:I116)</f>
        <v>0</v>
      </c>
      <c r="J107" s="168"/>
      <c r="K107" s="168">
        <f>SUM(K108:K116)</f>
        <v>0</v>
      </c>
      <c r="L107" s="168"/>
      <c r="M107" s="168">
        <f>SUM(M108:M116)</f>
        <v>0</v>
      </c>
      <c r="N107" s="168"/>
      <c r="O107" s="168">
        <f>SUM(O108:O116)</f>
        <v>37.47</v>
      </c>
      <c r="P107" s="168"/>
      <c r="Q107" s="168">
        <f>SUM(Q108:Q116)</f>
        <v>0</v>
      </c>
      <c r="R107" s="168"/>
      <c r="S107" s="168"/>
      <c r="T107" s="169"/>
      <c r="U107" s="163"/>
      <c r="V107" s="163">
        <f>SUM(V108:V116)</f>
        <v>45.36</v>
      </c>
      <c r="W107" s="163"/>
      <c r="X107" s="163"/>
      <c r="AG107" t="s">
        <v>1358</v>
      </c>
    </row>
    <row r="108" spans="1:60" outlineLevel="1">
      <c r="A108" s="170">
        <v>25</v>
      </c>
      <c r="B108" s="171" t="s">
        <v>1536</v>
      </c>
      <c r="C108" s="187" t="s">
        <v>1537</v>
      </c>
      <c r="D108" s="172" t="s">
        <v>1407</v>
      </c>
      <c r="E108" s="173">
        <v>160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0.23382</v>
      </c>
      <c r="O108" s="175">
        <f>ROUND(E108*N108,2)</f>
        <v>37.409999999999997</v>
      </c>
      <c r="P108" s="175">
        <v>0</v>
      </c>
      <c r="Q108" s="175">
        <f>ROUND(E108*P108,2)</f>
        <v>0</v>
      </c>
      <c r="R108" s="175" t="s">
        <v>1538</v>
      </c>
      <c r="S108" s="175" t="s">
        <v>1539</v>
      </c>
      <c r="T108" s="176" t="s">
        <v>1364</v>
      </c>
      <c r="U108" s="160">
        <v>0.216</v>
      </c>
      <c r="V108" s="160">
        <f>ROUND(E108*U108,2)</f>
        <v>34.56</v>
      </c>
      <c r="W108" s="160"/>
      <c r="X108" s="160" t="s">
        <v>1365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48" t="s">
        <v>1540</v>
      </c>
      <c r="D109" s="249"/>
      <c r="E109" s="249"/>
      <c r="F109" s="249"/>
      <c r="G109" s="249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1392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77" t="str">
        <f>C109</f>
        <v>se zřízením štěrkopískového lože pod trubky a s jejich obsypem v průměrném celkovém množství do 0,15 m3/m v otevřeném příkopu,</v>
      </c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70">
        <v>26</v>
      </c>
      <c r="B110" s="171" t="s">
        <v>1541</v>
      </c>
      <c r="C110" s="187" t="s">
        <v>1542</v>
      </c>
      <c r="D110" s="172" t="s">
        <v>1361</v>
      </c>
      <c r="E110" s="173">
        <v>144</v>
      </c>
      <c r="F110" s="174"/>
      <c r="G110" s="175">
        <f>ROUND(E110*F110,2)</f>
        <v>0</v>
      </c>
      <c r="H110" s="174"/>
      <c r="I110" s="175">
        <f>ROUND(E110*H110,2)</f>
        <v>0</v>
      </c>
      <c r="J110" s="174"/>
      <c r="K110" s="175">
        <f>ROUND(E110*J110,2)</f>
        <v>0</v>
      </c>
      <c r="L110" s="175">
        <v>21</v>
      </c>
      <c r="M110" s="175">
        <f>G110*(1+L110/100)</f>
        <v>0</v>
      </c>
      <c r="N110" s="175">
        <v>1.8000000000000001E-4</v>
      </c>
      <c r="O110" s="175">
        <f>ROUND(E110*N110,2)</f>
        <v>0.03</v>
      </c>
      <c r="P110" s="175">
        <v>0</v>
      </c>
      <c r="Q110" s="175">
        <f>ROUND(E110*P110,2)</f>
        <v>0</v>
      </c>
      <c r="R110" s="175" t="s">
        <v>1543</v>
      </c>
      <c r="S110" s="175" t="s">
        <v>1363</v>
      </c>
      <c r="T110" s="176" t="s">
        <v>1364</v>
      </c>
      <c r="U110" s="160">
        <v>7.4999999999999997E-2</v>
      </c>
      <c r="V110" s="160">
        <f>ROUND(E110*U110,2)</f>
        <v>10.8</v>
      </c>
      <c r="W110" s="160"/>
      <c r="X110" s="160" t="s">
        <v>1365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48" t="s">
        <v>1544</v>
      </c>
      <c r="D111" s="249"/>
      <c r="E111" s="249"/>
      <c r="F111" s="249"/>
      <c r="G111" s="249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1392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188" t="s">
        <v>1834</v>
      </c>
      <c r="D112" s="161"/>
      <c r="E112" s="162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1368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188" t="s">
        <v>1835</v>
      </c>
      <c r="D113" s="161"/>
      <c r="E113" s="162">
        <v>144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1368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0">
        <v>27</v>
      </c>
      <c r="B114" s="171" t="s">
        <v>1548</v>
      </c>
      <c r="C114" s="187" t="s">
        <v>1549</v>
      </c>
      <c r="D114" s="172" t="s">
        <v>1361</v>
      </c>
      <c r="E114" s="173">
        <v>158.4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5">
        <v>2.0000000000000001E-4</v>
      </c>
      <c r="O114" s="175">
        <f>ROUND(E114*N114,2)</f>
        <v>0.03</v>
      </c>
      <c r="P114" s="175">
        <v>0</v>
      </c>
      <c r="Q114" s="175">
        <f>ROUND(E114*P114,2)</f>
        <v>0</v>
      </c>
      <c r="R114" s="175" t="s">
        <v>1520</v>
      </c>
      <c r="S114" s="175" t="s">
        <v>1363</v>
      </c>
      <c r="T114" s="176" t="s">
        <v>1364</v>
      </c>
      <c r="U114" s="160">
        <v>0</v>
      </c>
      <c r="V114" s="160">
        <f>ROUND(E114*U114,2)</f>
        <v>0</v>
      </c>
      <c r="W114" s="160"/>
      <c r="X114" s="160" t="s">
        <v>1521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1522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188" t="s">
        <v>1836</v>
      </c>
      <c r="D115" s="161"/>
      <c r="E115" s="162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1368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188" t="s">
        <v>1837</v>
      </c>
      <c r="D116" s="161"/>
      <c r="E116" s="162">
        <v>158.4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1368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>
      <c r="A117" s="164" t="s">
        <v>1357</v>
      </c>
      <c r="B117" s="165" t="s">
        <v>1301</v>
      </c>
      <c r="C117" s="186" t="s">
        <v>1312</v>
      </c>
      <c r="D117" s="166"/>
      <c r="E117" s="167"/>
      <c r="F117" s="168"/>
      <c r="G117" s="168">
        <f>SUMIF(AG118:AG121,"&lt;&gt;NOR",G118:G121)</f>
        <v>0</v>
      </c>
      <c r="H117" s="168"/>
      <c r="I117" s="168">
        <f>SUM(I118:I121)</f>
        <v>0</v>
      </c>
      <c r="J117" s="168"/>
      <c r="K117" s="168">
        <f>SUM(K118:K121)</f>
        <v>0</v>
      </c>
      <c r="L117" s="168"/>
      <c r="M117" s="168">
        <f>SUM(M118:M121)</f>
        <v>0</v>
      </c>
      <c r="N117" s="168"/>
      <c r="O117" s="168">
        <f>SUM(O118:O121)</f>
        <v>27.23</v>
      </c>
      <c r="P117" s="168"/>
      <c r="Q117" s="168">
        <f>SUM(Q118:Q121)</f>
        <v>0</v>
      </c>
      <c r="R117" s="168"/>
      <c r="S117" s="168"/>
      <c r="T117" s="169"/>
      <c r="U117" s="163"/>
      <c r="V117" s="163">
        <f>SUM(V118:V121)</f>
        <v>18.96</v>
      </c>
      <c r="W117" s="163"/>
      <c r="X117" s="163"/>
      <c r="AG117" t="s">
        <v>1358</v>
      </c>
    </row>
    <row r="118" spans="1:60" outlineLevel="1">
      <c r="A118" s="170">
        <v>28</v>
      </c>
      <c r="B118" s="171" t="s">
        <v>1552</v>
      </c>
      <c r="C118" s="187" t="s">
        <v>1553</v>
      </c>
      <c r="D118" s="172" t="s">
        <v>1411</v>
      </c>
      <c r="E118" s="173">
        <v>14.4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5">
        <v>1.8907700000000001</v>
      </c>
      <c r="O118" s="175">
        <f>ROUND(E118*N118,2)</f>
        <v>27.23</v>
      </c>
      <c r="P118" s="175">
        <v>0</v>
      </c>
      <c r="Q118" s="175">
        <f>ROUND(E118*P118,2)</f>
        <v>0</v>
      </c>
      <c r="R118" s="175" t="s">
        <v>1538</v>
      </c>
      <c r="S118" s="175" t="s">
        <v>1363</v>
      </c>
      <c r="T118" s="176" t="s">
        <v>1364</v>
      </c>
      <c r="U118" s="160">
        <v>1.3169999999999999</v>
      </c>
      <c r="V118" s="160">
        <f>ROUND(E118*U118,2)</f>
        <v>18.96</v>
      </c>
      <c r="W118" s="160"/>
      <c r="X118" s="160" t="s">
        <v>1365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48" t="s">
        <v>1554</v>
      </c>
      <c r="D119" s="249"/>
      <c r="E119" s="249"/>
      <c r="F119" s="249"/>
      <c r="G119" s="249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1392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188" t="s">
        <v>1838</v>
      </c>
      <c r="D120" s="161"/>
      <c r="E120" s="162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1368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188" t="s">
        <v>1839</v>
      </c>
      <c r="D121" s="161"/>
      <c r="E121" s="162">
        <v>14.4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1368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>
      <c r="A122" s="164" t="s">
        <v>1357</v>
      </c>
      <c r="B122" s="165" t="s">
        <v>1314</v>
      </c>
      <c r="C122" s="186" t="s">
        <v>1315</v>
      </c>
      <c r="D122" s="166"/>
      <c r="E122" s="167"/>
      <c r="F122" s="168"/>
      <c r="G122" s="168">
        <f>SUMIF(AG123:AG175,"&lt;&gt;NOR",G123:G175)</f>
        <v>0</v>
      </c>
      <c r="H122" s="168"/>
      <c r="I122" s="168">
        <f>SUM(I123:I175)</f>
        <v>0</v>
      </c>
      <c r="J122" s="168"/>
      <c r="K122" s="168">
        <f>SUM(K123:K175)</f>
        <v>0</v>
      </c>
      <c r="L122" s="168"/>
      <c r="M122" s="168">
        <f>SUM(M123:M175)</f>
        <v>0</v>
      </c>
      <c r="N122" s="168"/>
      <c r="O122" s="168">
        <f>SUM(O123:O175)</f>
        <v>19.59</v>
      </c>
      <c r="P122" s="168"/>
      <c r="Q122" s="168">
        <f>SUM(Q123:Q175)</f>
        <v>0</v>
      </c>
      <c r="R122" s="168"/>
      <c r="S122" s="168"/>
      <c r="T122" s="169"/>
      <c r="U122" s="163"/>
      <c r="V122" s="163">
        <f>SUM(V123:V175)</f>
        <v>105.1</v>
      </c>
      <c r="W122" s="163"/>
      <c r="X122" s="163"/>
      <c r="AG122" t="s">
        <v>1358</v>
      </c>
    </row>
    <row r="123" spans="1:60" outlineLevel="1">
      <c r="A123" s="170">
        <v>29</v>
      </c>
      <c r="B123" s="171" t="s">
        <v>1586</v>
      </c>
      <c r="C123" s="187" t="s">
        <v>1587</v>
      </c>
      <c r="D123" s="172" t="s">
        <v>1407</v>
      </c>
      <c r="E123" s="173">
        <v>160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5">
        <v>1.0000000000000001E-5</v>
      </c>
      <c r="O123" s="175">
        <f>ROUND(E123*N123,2)</f>
        <v>0</v>
      </c>
      <c r="P123" s="175">
        <v>0</v>
      </c>
      <c r="Q123" s="175">
        <f>ROUND(E123*P123,2)</f>
        <v>0</v>
      </c>
      <c r="R123" s="175" t="s">
        <v>1538</v>
      </c>
      <c r="S123" s="175" t="s">
        <v>1363</v>
      </c>
      <c r="T123" s="176" t="s">
        <v>1364</v>
      </c>
      <c r="U123" s="160">
        <v>9.7000000000000003E-2</v>
      </c>
      <c r="V123" s="160">
        <f>ROUND(E123*U123,2)</f>
        <v>15.52</v>
      </c>
      <c r="W123" s="160"/>
      <c r="X123" s="160" t="s">
        <v>1365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1366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48" t="s">
        <v>1588</v>
      </c>
      <c r="D124" s="249"/>
      <c r="E124" s="249"/>
      <c r="F124" s="249"/>
      <c r="G124" s="249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1392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>
      <c r="A125" s="170">
        <v>30</v>
      </c>
      <c r="B125" s="171" t="s">
        <v>1591</v>
      </c>
      <c r="C125" s="187" t="s">
        <v>1592</v>
      </c>
      <c r="D125" s="172" t="s">
        <v>1593</v>
      </c>
      <c r="E125" s="173">
        <v>11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5.0000000000000002E-5</v>
      </c>
      <c r="O125" s="175">
        <f>ROUND(E125*N125,2)</f>
        <v>0</v>
      </c>
      <c r="P125" s="175">
        <v>0</v>
      </c>
      <c r="Q125" s="175">
        <f>ROUND(E125*P125,2)</f>
        <v>0</v>
      </c>
      <c r="R125" s="175" t="s">
        <v>1538</v>
      </c>
      <c r="S125" s="175" t="s">
        <v>1363</v>
      </c>
      <c r="T125" s="176" t="s">
        <v>1364</v>
      </c>
      <c r="U125" s="160">
        <v>0.42</v>
      </c>
      <c r="V125" s="160">
        <f>ROUND(E125*U125,2)</f>
        <v>4.62</v>
      </c>
      <c r="W125" s="160"/>
      <c r="X125" s="160" t="s">
        <v>1365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1366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48" t="s">
        <v>1554</v>
      </c>
      <c r="D126" s="249"/>
      <c r="E126" s="249"/>
      <c r="F126" s="249"/>
      <c r="G126" s="249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1392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>
      <c r="A127" s="170">
        <v>31</v>
      </c>
      <c r="B127" s="171" t="s">
        <v>1594</v>
      </c>
      <c r="C127" s="187" t="s">
        <v>1595</v>
      </c>
      <c r="D127" s="172" t="s">
        <v>1593</v>
      </c>
      <c r="E127" s="173">
        <v>11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5">
        <v>1.0000000000000001E-5</v>
      </c>
      <c r="O127" s="175">
        <f>ROUND(E127*N127,2)</f>
        <v>0</v>
      </c>
      <c r="P127" s="175">
        <v>0</v>
      </c>
      <c r="Q127" s="175">
        <f>ROUND(E127*P127,2)</f>
        <v>0</v>
      </c>
      <c r="R127" s="175" t="s">
        <v>1538</v>
      </c>
      <c r="S127" s="175" t="s">
        <v>1363</v>
      </c>
      <c r="T127" s="176" t="s">
        <v>1364</v>
      </c>
      <c r="U127" s="160">
        <v>0.17599999999999999</v>
      </c>
      <c r="V127" s="160">
        <f>ROUND(E127*U127,2)</f>
        <v>1.94</v>
      </c>
      <c r="W127" s="160"/>
      <c r="X127" s="160" t="s">
        <v>1365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1366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48" t="s">
        <v>1554</v>
      </c>
      <c r="D128" s="249"/>
      <c r="E128" s="249"/>
      <c r="F128" s="249"/>
      <c r="G128" s="249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1392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2.5" outlineLevel="1">
      <c r="A129" s="170">
        <v>32</v>
      </c>
      <c r="B129" s="171" t="s">
        <v>1596</v>
      </c>
      <c r="C129" s="187" t="s">
        <v>1597</v>
      </c>
      <c r="D129" s="172" t="s">
        <v>1593</v>
      </c>
      <c r="E129" s="173">
        <v>11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5">
        <v>1.0000000000000001E-5</v>
      </c>
      <c r="O129" s="175">
        <f>ROUND(E129*N129,2)</f>
        <v>0</v>
      </c>
      <c r="P129" s="175">
        <v>0</v>
      </c>
      <c r="Q129" s="175">
        <f>ROUND(E129*P129,2)</f>
        <v>0</v>
      </c>
      <c r="R129" s="175" t="s">
        <v>1538</v>
      </c>
      <c r="S129" s="175" t="s">
        <v>1363</v>
      </c>
      <c r="T129" s="176" t="s">
        <v>1364</v>
      </c>
      <c r="U129" s="160">
        <v>0.15840000000000001</v>
      </c>
      <c r="V129" s="160">
        <f>ROUND(E129*U129,2)</f>
        <v>1.74</v>
      </c>
      <c r="W129" s="160"/>
      <c r="X129" s="160" t="s">
        <v>1365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1366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48" t="s">
        <v>1554</v>
      </c>
      <c r="D130" s="249"/>
      <c r="E130" s="249"/>
      <c r="F130" s="249"/>
      <c r="G130" s="249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1392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33.75" outlineLevel="1">
      <c r="A131" s="170">
        <v>33</v>
      </c>
      <c r="B131" s="171" t="s">
        <v>1598</v>
      </c>
      <c r="C131" s="187" t="s">
        <v>1599</v>
      </c>
      <c r="D131" s="172" t="s">
        <v>1600</v>
      </c>
      <c r="E131" s="173">
        <v>5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5">
        <v>1.2999999999999999E-4</v>
      </c>
      <c r="O131" s="175">
        <f>ROUND(E131*N131,2)</f>
        <v>0</v>
      </c>
      <c r="P131" s="175">
        <v>0</v>
      </c>
      <c r="Q131" s="175">
        <f>ROUND(E131*P131,2)</f>
        <v>0</v>
      </c>
      <c r="R131" s="175" t="s">
        <v>1538</v>
      </c>
      <c r="S131" s="175" t="s">
        <v>1363</v>
      </c>
      <c r="T131" s="176" t="s">
        <v>1364</v>
      </c>
      <c r="U131" s="160">
        <v>7.5</v>
      </c>
      <c r="V131" s="160">
        <f>ROUND(E131*U131,2)</f>
        <v>37.5</v>
      </c>
      <c r="W131" s="160"/>
      <c r="X131" s="160" t="s">
        <v>1365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1366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48" t="s">
        <v>1601</v>
      </c>
      <c r="D132" s="249"/>
      <c r="E132" s="249"/>
      <c r="F132" s="249"/>
      <c r="G132" s="249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1392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78">
        <v>34</v>
      </c>
      <c r="B133" s="179" t="s">
        <v>1604</v>
      </c>
      <c r="C133" s="189" t="s">
        <v>1605</v>
      </c>
      <c r="D133" s="180" t="s">
        <v>1407</v>
      </c>
      <c r="E133" s="181">
        <v>160</v>
      </c>
      <c r="F133" s="182"/>
      <c r="G133" s="183">
        <f>ROUND(E133*F133,2)</f>
        <v>0</v>
      </c>
      <c r="H133" s="182"/>
      <c r="I133" s="183">
        <f>ROUND(E133*H133,2)</f>
        <v>0</v>
      </c>
      <c r="J133" s="182"/>
      <c r="K133" s="183">
        <f>ROUND(E133*J133,2)</f>
        <v>0</v>
      </c>
      <c r="L133" s="183">
        <v>21</v>
      </c>
      <c r="M133" s="183">
        <f>G133*(1+L133/100)</f>
        <v>0</v>
      </c>
      <c r="N133" s="183">
        <v>0</v>
      </c>
      <c r="O133" s="183">
        <f>ROUND(E133*N133,2)</f>
        <v>0</v>
      </c>
      <c r="P133" s="183">
        <v>0</v>
      </c>
      <c r="Q133" s="183">
        <f>ROUND(E133*P133,2)</f>
        <v>0</v>
      </c>
      <c r="R133" s="183" t="s">
        <v>1538</v>
      </c>
      <c r="S133" s="183" t="s">
        <v>1363</v>
      </c>
      <c r="T133" s="184" t="s">
        <v>1364</v>
      </c>
      <c r="U133" s="160">
        <v>3.9E-2</v>
      </c>
      <c r="V133" s="160">
        <f>ROUND(E133*U133,2)</f>
        <v>6.24</v>
      </c>
      <c r="W133" s="160"/>
      <c r="X133" s="160" t="s">
        <v>1365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1366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70">
        <v>35</v>
      </c>
      <c r="B134" s="171" t="s">
        <v>1606</v>
      </c>
      <c r="C134" s="187" t="s">
        <v>1607</v>
      </c>
      <c r="D134" s="172" t="s">
        <v>1593</v>
      </c>
      <c r="E134" s="173">
        <v>8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5">
        <v>0</v>
      </c>
      <c r="O134" s="175">
        <f>ROUND(E134*N134,2)</f>
        <v>0</v>
      </c>
      <c r="P134" s="175">
        <v>0</v>
      </c>
      <c r="Q134" s="175">
        <f>ROUND(E134*P134,2)</f>
        <v>0</v>
      </c>
      <c r="R134" s="175" t="s">
        <v>1538</v>
      </c>
      <c r="S134" s="175" t="s">
        <v>1363</v>
      </c>
      <c r="T134" s="176" t="s">
        <v>1364</v>
      </c>
      <c r="U134" s="160">
        <v>0.79</v>
      </c>
      <c r="V134" s="160">
        <f>ROUND(E134*U134,2)</f>
        <v>6.32</v>
      </c>
      <c r="W134" s="160"/>
      <c r="X134" s="160" t="s">
        <v>1365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1366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48" t="s">
        <v>1608</v>
      </c>
      <c r="D135" s="249"/>
      <c r="E135" s="249"/>
      <c r="F135" s="249"/>
      <c r="G135" s="249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1392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188" t="s">
        <v>1840</v>
      </c>
      <c r="D136" s="161"/>
      <c r="E136" s="162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1368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188" t="s">
        <v>1841</v>
      </c>
      <c r="D137" s="161"/>
      <c r="E137" s="162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1368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1842</v>
      </c>
      <c r="D138" s="161"/>
      <c r="E138" s="162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188" t="s">
        <v>1843</v>
      </c>
      <c r="D139" s="161"/>
      <c r="E139" s="162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1368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188" t="s">
        <v>1844</v>
      </c>
      <c r="D140" s="161"/>
      <c r="E140" s="162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1368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188" t="s">
        <v>1314</v>
      </c>
      <c r="D141" s="161"/>
      <c r="E141" s="162">
        <v>8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1368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70">
        <v>36</v>
      </c>
      <c r="B142" s="171" t="s">
        <v>1845</v>
      </c>
      <c r="C142" s="187" t="s">
        <v>1615</v>
      </c>
      <c r="D142" s="172" t="s">
        <v>1593</v>
      </c>
      <c r="E142" s="173">
        <v>5</v>
      </c>
      <c r="F142" s="174"/>
      <c r="G142" s="175">
        <f>ROUND(E142*F142,2)</f>
        <v>0</v>
      </c>
      <c r="H142" s="174"/>
      <c r="I142" s="175">
        <f>ROUND(E142*H142,2)</f>
        <v>0</v>
      </c>
      <c r="J142" s="174"/>
      <c r="K142" s="175">
        <f>ROUND(E142*J142,2)</f>
        <v>0</v>
      </c>
      <c r="L142" s="175">
        <v>21</v>
      </c>
      <c r="M142" s="175">
        <f>G142*(1+L142/100)</f>
        <v>0</v>
      </c>
      <c r="N142" s="175">
        <v>0</v>
      </c>
      <c r="O142" s="175">
        <f>ROUND(E142*N142,2)</f>
        <v>0</v>
      </c>
      <c r="P142" s="175">
        <v>0</v>
      </c>
      <c r="Q142" s="175">
        <f>ROUND(E142*P142,2)</f>
        <v>0</v>
      </c>
      <c r="R142" s="175" t="s">
        <v>1538</v>
      </c>
      <c r="S142" s="175" t="s">
        <v>1363</v>
      </c>
      <c r="T142" s="176" t="s">
        <v>1364</v>
      </c>
      <c r="U142" s="160">
        <v>0.94599999999999995</v>
      </c>
      <c r="V142" s="160">
        <f>ROUND(E142*U142,2)</f>
        <v>4.7300000000000004</v>
      </c>
      <c r="W142" s="160"/>
      <c r="X142" s="160" t="s">
        <v>1365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1366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48" t="s">
        <v>1608</v>
      </c>
      <c r="D143" s="249"/>
      <c r="E143" s="249"/>
      <c r="F143" s="249"/>
      <c r="G143" s="249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1392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188" t="s">
        <v>1846</v>
      </c>
      <c r="D144" s="161"/>
      <c r="E144" s="162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1368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188" t="s">
        <v>1303</v>
      </c>
      <c r="D145" s="161"/>
      <c r="E145" s="162">
        <v>5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1368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ht="22.5" outlineLevel="1">
      <c r="A146" s="170">
        <v>37</v>
      </c>
      <c r="B146" s="171" t="s">
        <v>1617</v>
      </c>
      <c r="C146" s="187" t="s">
        <v>1618</v>
      </c>
      <c r="D146" s="172" t="s">
        <v>1593</v>
      </c>
      <c r="E146" s="173">
        <v>5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5">
        <v>0</v>
      </c>
      <c r="O146" s="175">
        <f>ROUND(E146*N146,2)</f>
        <v>0</v>
      </c>
      <c r="P146" s="175">
        <v>0</v>
      </c>
      <c r="Q146" s="175">
        <f>ROUND(E146*P146,2)</f>
        <v>0</v>
      </c>
      <c r="R146" s="175" t="s">
        <v>1538</v>
      </c>
      <c r="S146" s="175" t="s">
        <v>1363</v>
      </c>
      <c r="T146" s="176" t="s">
        <v>1364</v>
      </c>
      <c r="U146" s="160">
        <v>0.9</v>
      </c>
      <c r="V146" s="160">
        <f>ROUND(E146*U146,2)</f>
        <v>4.5</v>
      </c>
      <c r="W146" s="160"/>
      <c r="X146" s="160" t="s">
        <v>1365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1366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48" t="s">
        <v>1608</v>
      </c>
      <c r="D147" s="249"/>
      <c r="E147" s="249"/>
      <c r="F147" s="249"/>
      <c r="G147" s="249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1392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>
      <c r="A148" s="170">
        <v>38</v>
      </c>
      <c r="B148" s="171" t="s">
        <v>1619</v>
      </c>
      <c r="C148" s="187" t="s">
        <v>1620</v>
      </c>
      <c r="D148" s="172" t="s">
        <v>1593</v>
      </c>
      <c r="E148" s="173">
        <v>5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5">
        <v>0</v>
      </c>
      <c r="O148" s="175">
        <f>ROUND(E148*N148,2)</f>
        <v>0</v>
      </c>
      <c r="P148" s="175">
        <v>0</v>
      </c>
      <c r="Q148" s="175">
        <f>ROUND(E148*P148,2)</f>
        <v>0</v>
      </c>
      <c r="R148" s="175" t="s">
        <v>1538</v>
      </c>
      <c r="S148" s="175" t="s">
        <v>1363</v>
      </c>
      <c r="T148" s="176" t="s">
        <v>1364</v>
      </c>
      <c r="U148" s="160">
        <v>2.2519999999999998</v>
      </c>
      <c r="V148" s="160">
        <f>ROUND(E148*U148,2)</f>
        <v>11.26</v>
      </c>
      <c r="W148" s="160"/>
      <c r="X148" s="160" t="s">
        <v>1365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1366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48" t="s">
        <v>1608</v>
      </c>
      <c r="D149" s="249"/>
      <c r="E149" s="249"/>
      <c r="F149" s="249"/>
      <c r="G149" s="249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1392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78">
        <v>39</v>
      </c>
      <c r="B150" s="179" t="s">
        <v>1621</v>
      </c>
      <c r="C150" s="189" t="s">
        <v>1622</v>
      </c>
      <c r="D150" s="180" t="s">
        <v>1593</v>
      </c>
      <c r="E150" s="181">
        <v>5</v>
      </c>
      <c r="F150" s="182"/>
      <c r="G150" s="183">
        <f>ROUND(E150*F150,2)</f>
        <v>0</v>
      </c>
      <c r="H150" s="182"/>
      <c r="I150" s="183">
        <f>ROUND(E150*H150,2)</f>
        <v>0</v>
      </c>
      <c r="J150" s="182"/>
      <c r="K150" s="183">
        <f>ROUND(E150*J150,2)</f>
        <v>0</v>
      </c>
      <c r="L150" s="183">
        <v>21</v>
      </c>
      <c r="M150" s="183">
        <f>G150*(1+L150/100)</f>
        <v>0</v>
      </c>
      <c r="N150" s="183">
        <v>7.0200000000000002E-3</v>
      </c>
      <c r="O150" s="183">
        <f>ROUND(E150*N150,2)</f>
        <v>0.04</v>
      </c>
      <c r="P150" s="183">
        <v>0</v>
      </c>
      <c r="Q150" s="183">
        <f>ROUND(E150*P150,2)</f>
        <v>0</v>
      </c>
      <c r="R150" s="183" t="s">
        <v>1538</v>
      </c>
      <c r="S150" s="183" t="s">
        <v>1363</v>
      </c>
      <c r="T150" s="184" t="s">
        <v>1364</v>
      </c>
      <c r="U150" s="160">
        <v>1.3140000000000001</v>
      </c>
      <c r="V150" s="160">
        <f>ROUND(E150*U150,2)</f>
        <v>6.57</v>
      </c>
      <c r="W150" s="160"/>
      <c r="X150" s="160" t="s">
        <v>1365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1366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78">
        <v>40</v>
      </c>
      <c r="B151" s="179" t="s">
        <v>1623</v>
      </c>
      <c r="C151" s="189" t="s">
        <v>1624</v>
      </c>
      <c r="D151" s="180" t="s">
        <v>1407</v>
      </c>
      <c r="E151" s="181">
        <v>160</v>
      </c>
      <c r="F151" s="182"/>
      <c r="G151" s="183">
        <f>ROUND(E151*F151,2)</f>
        <v>0</v>
      </c>
      <c r="H151" s="182"/>
      <c r="I151" s="183">
        <f>ROUND(E151*H151,2)</f>
        <v>0</v>
      </c>
      <c r="J151" s="182"/>
      <c r="K151" s="183">
        <f>ROUND(E151*J151,2)</f>
        <v>0</v>
      </c>
      <c r="L151" s="183">
        <v>21</v>
      </c>
      <c r="M151" s="183">
        <f>G151*(1+L151/100)</f>
        <v>0</v>
      </c>
      <c r="N151" s="183">
        <v>0</v>
      </c>
      <c r="O151" s="183">
        <f>ROUND(E151*N151,2)</f>
        <v>0</v>
      </c>
      <c r="P151" s="183">
        <v>0</v>
      </c>
      <c r="Q151" s="183">
        <f>ROUND(E151*P151,2)</f>
        <v>0</v>
      </c>
      <c r="R151" s="183" t="s">
        <v>1538</v>
      </c>
      <c r="S151" s="183" t="s">
        <v>1363</v>
      </c>
      <c r="T151" s="184" t="s">
        <v>1364</v>
      </c>
      <c r="U151" s="160">
        <v>2.5999999999999999E-2</v>
      </c>
      <c r="V151" s="160">
        <f>ROUND(E151*U151,2)</f>
        <v>4.16</v>
      </c>
      <c r="W151" s="160"/>
      <c r="X151" s="160" t="s">
        <v>1365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1366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ht="22.5" outlineLevel="1">
      <c r="A152" s="170">
        <v>41</v>
      </c>
      <c r="B152" s="171" t="s">
        <v>1625</v>
      </c>
      <c r="C152" s="187" t="s">
        <v>1626</v>
      </c>
      <c r="D152" s="172" t="s">
        <v>1593</v>
      </c>
      <c r="E152" s="173">
        <v>34.975999999999999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5">
        <v>4.2000000000000003E-2</v>
      </c>
      <c r="O152" s="175">
        <f>ROUND(E152*N152,2)</f>
        <v>1.47</v>
      </c>
      <c r="P152" s="175">
        <v>0</v>
      </c>
      <c r="Q152" s="175">
        <f>ROUND(E152*P152,2)</f>
        <v>0</v>
      </c>
      <c r="R152" s="175" t="s">
        <v>1520</v>
      </c>
      <c r="S152" s="175" t="s">
        <v>1363</v>
      </c>
      <c r="T152" s="176" t="s">
        <v>1364</v>
      </c>
      <c r="U152" s="160">
        <v>0</v>
      </c>
      <c r="V152" s="160">
        <f>ROUND(E152*U152,2)</f>
        <v>0</v>
      </c>
      <c r="W152" s="160"/>
      <c r="X152" s="160" t="s">
        <v>1521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1522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188" t="s">
        <v>1847</v>
      </c>
      <c r="D153" s="161"/>
      <c r="E153" s="162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1368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188" t="s">
        <v>1848</v>
      </c>
      <c r="D154" s="161"/>
      <c r="E154" s="162">
        <v>34.975999999999999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1368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78">
        <v>42</v>
      </c>
      <c r="B155" s="179" t="s">
        <v>1629</v>
      </c>
      <c r="C155" s="189" t="s">
        <v>1630</v>
      </c>
      <c r="D155" s="180" t="s">
        <v>1593</v>
      </c>
      <c r="E155" s="181">
        <v>11</v>
      </c>
      <c r="F155" s="182"/>
      <c r="G155" s="183">
        <f>ROUND(E155*F155,2)</f>
        <v>0</v>
      </c>
      <c r="H155" s="182"/>
      <c r="I155" s="183">
        <f>ROUND(E155*H155,2)</f>
        <v>0</v>
      </c>
      <c r="J155" s="182"/>
      <c r="K155" s="183">
        <f>ROUND(E155*J155,2)</f>
        <v>0</v>
      </c>
      <c r="L155" s="183">
        <v>21</v>
      </c>
      <c r="M155" s="183">
        <f>G155*(1+L155/100)</f>
        <v>0</v>
      </c>
      <c r="N155" s="183">
        <v>6.6E-4</v>
      </c>
      <c r="O155" s="183">
        <f>ROUND(E155*N155,2)</f>
        <v>0.01</v>
      </c>
      <c r="P155" s="183">
        <v>0</v>
      </c>
      <c r="Q155" s="183">
        <f>ROUND(E155*P155,2)</f>
        <v>0</v>
      </c>
      <c r="R155" s="183" t="s">
        <v>1520</v>
      </c>
      <c r="S155" s="183" t="s">
        <v>1363</v>
      </c>
      <c r="T155" s="184" t="s">
        <v>1364</v>
      </c>
      <c r="U155" s="160">
        <v>0</v>
      </c>
      <c r="V155" s="160">
        <f>ROUND(E155*U155,2)</f>
        <v>0</v>
      </c>
      <c r="W155" s="160"/>
      <c r="X155" s="160" t="s">
        <v>1521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1522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78">
        <v>43</v>
      </c>
      <c r="B156" s="179" t="s">
        <v>1631</v>
      </c>
      <c r="C156" s="189" t="s">
        <v>1632</v>
      </c>
      <c r="D156" s="180" t="s">
        <v>1593</v>
      </c>
      <c r="E156" s="181">
        <v>11</v>
      </c>
      <c r="F156" s="182"/>
      <c r="G156" s="183">
        <f>ROUND(E156*F156,2)</f>
        <v>0</v>
      </c>
      <c r="H156" s="182"/>
      <c r="I156" s="183">
        <f>ROUND(E156*H156,2)</f>
        <v>0</v>
      </c>
      <c r="J156" s="182"/>
      <c r="K156" s="183">
        <f>ROUND(E156*J156,2)</f>
        <v>0</v>
      </c>
      <c r="L156" s="183">
        <v>21</v>
      </c>
      <c r="M156" s="183">
        <f>G156*(1+L156/100)</f>
        <v>0</v>
      </c>
      <c r="N156" s="183">
        <v>2.5000000000000001E-4</v>
      </c>
      <c r="O156" s="183">
        <f>ROUND(E156*N156,2)</f>
        <v>0</v>
      </c>
      <c r="P156" s="183">
        <v>0</v>
      </c>
      <c r="Q156" s="183">
        <f>ROUND(E156*P156,2)</f>
        <v>0</v>
      </c>
      <c r="R156" s="183" t="s">
        <v>1520</v>
      </c>
      <c r="S156" s="183" t="s">
        <v>1363</v>
      </c>
      <c r="T156" s="184" t="s">
        <v>1364</v>
      </c>
      <c r="U156" s="160">
        <v>0</v>
      </c>
      <c r="V156" s="160">
        <f>ROUND(E156*U156,2)</f>
        <v>0</v>
      </c>
      <c r="W156" s="160"/>
      <c r="X156" s="160" t="s">
        <v>1521</v>
      </c>
      <c r="Y156" s="151"/>
      <c r="Z156" s="151"/>
      <c r="AA156" s="151"/>
      <c r="AB156" s="151"/>
      <c r="AC156" s="151"/>
      <c r="AD156" s="151"/>
      <c r="AE156" s="151"/>
      <c r="AF156" s="151"/>
      <c r="AG156" s="151" t="s">
        <v>1522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78">
        <v>44</v>
      </c>
      <c r="B157" s="179" t="s">
        <v>1633</v>
      </c>
      <c r="C157" s="189" t="s">
        <v>1634</v>
      </c>
      <c r="D157" s="180" t="s">
        <v>1593</v>
      </c>
      <c r="E157" s="181">
        <v>11</v>
      </c>
      <c r="F157" s="182"/>
      <c r="G157" s="183">
        <f>ROUND(E157*F157,2)</f>
        <v>0</v>
      </c>
      <c r="H157" s="182"/>
      <c r="I157" s="183">
        <f>ROUND(E157*H157,2)</f>
        <v>0</v>
      </c>
      <c r="J157" s="182"/>
      <c r="K157" s="183">
        <f>ROUND(E157*J157,2)</f>
        <v>0</v>
      </c>
      <c r="L157" s="183">
        <v>21</v>
      </c>
      <c r="M157" s="183">
        <f>G157*(1+L157/100)</f>
        <v>0</v>
      </c>
      <c r="N157" s="183">
        <v>6.0000000000000001E-3</v>
      </c>
      <c r="O157" s="183">
        <f>ROUND(E157*N157,2)</f>
        <v>7.0000000000000007E-2</v>
      </c>
      <c r="P157" s="183">
        <v>0</v>
      </c>
      <c r="Q157" s="183">
        <f>ROUND(E157*P157,2)</f>
        <v>0</v>
      </c>
      <c r="R157" s="183" t="s">
        <v>1520</v>
      </c>
      <c r="S157" s="183" t="s">
        <v>1363</v>
      </c>
      <c r="T157" s="184" t="s">
        <v>1364</v>
      </c>
      <c r="U157" s="160">
        <v>0</v>
      </c>
      <c r="V157" s="160">
        <f>ROUND(E157*U157,2)</f>
        <v>0</v>
      </c>
      <c r="W157" s="160"/>
      <c r="X157" s="160" t="s">
        <v>1521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1522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70">
        <v>45</v>
      </c>
      <c r="B158" s="171" t="s">
        <v>1635</v>
      </c>
      <c r="C158" s="187" t="s">
        <v>1636</v>
      </c>
      <c r="D158" s="172" t="s">
        <v>1593</v>
      </c>
      <c r="E158" s="173">
        <v>10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5">
        <v>1.1199999999999999E-3</v>
      </c>
      <c r="O158" s="175">
        <f>ROUND(E158*N158,2)</f>
        <v>0.01</v>
      </c>
      <c r="P158" s="175">
        <v>0</v>
      </c>
      <c r="Q158" s="175">
        <f>ROUND(E158*P158,2)</f>
        <v>0</v>
      </c>
      <c r="R158" s="175" t="s">
        <v>1520</v>
      </c>
      <c r="S158" s="175" t="s">
        <v>1637</v>
      </c>
      <c r="T158" s="176" t="s">
        <v>1364</v>
      </c>
      <c r="U158" s="160">
        <v>0</v>
      </c>
      <c r="V158" s="160">
        <f>ROUND(E158*U158,2)</f>
        <v>0</v>
      </c>
      <c r="W158" s="160"/>
      <c r="X158" s="160" t="s">
        <v>1521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1522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188" t="s">
        <v>1849</v>
      </c>
      <c r="D159" s="161"/>
      <c r="E159" s="162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1368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188" t="s">
        <v>1273</v>
      </c>
      <c r="D160" s="161"/>
      <c r="E160" s="162">
        <v>10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1368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ht="22.5" outlineLevel="1">
      <c r="A161" s="178">
        <v>46</v>
      </c>
      <c r="B161" s="179" t="s">
        <v>1850</v>
      </c>
      <c r="C161" s="189" t="s">
        <v>1851</v>
      </c>
      <c r="D161" s="180" t="s">
        <v>1593</v>
      </c>
      <c r="E161" s="181">
        <v>1</v>
      </c>
      <c r="F161" s="182"/>
      <c r="G161" s="183">
        <f t="shared" ref="G161:G171" si="0">ROUND(E161*F161,2)</f>
        <v>0</v>
      </c>
      <c r="H161" s="182"/>
      <c r="I161" s="183">
        <f t="shared" ref="I161:I171" si="1">ROUND(E161*H161,2)</f>
        <v>0</v>
      </c>
      <c r="J161" s="182"/>
      <c r="K161" s="183">
        <f t="shared" ref="K161:K171" si="2">ROUND(E161*J161,2)</f>
        <v>0</v>
      </c>
      <c r="L161" s="183">
        <v>21</v>
      </c>
      <c r="M161" s="183">
        <f t="shared" ref="M161:M171" si="3">G161*(1+L161/100)</f>
        <v>0</v>
      </c>
      <c r="N161" s="183">
        <v>0.158</v>
      </c>
      <c r="O161" s="183">
        <f t="shared" ref="O161:O171" si="4">ROUND(E161*N161,2)</f>
        <v>0.16</v>
      </c>
      <c r="P161" s="183">
        <v>0</v>
      </c>
      <c r="Q161" s="183">
        <f t="shared" ref="Q161:Q171" si="5">ROUND(E161*P161,2)</f>
        <v>0</v>
      </c>
      <c r="R161" s="183" t="s">
        <v>1520</v>
      </c>
      <c r="S161" s="183" t="s">
        <v>1363</v>
      </c>
      <c r="T161" s="184" t="s">
        <v>1364</v>
      </c>
      <c r="U161" s="160">
        <v>0</v>
      </c>
      <c r="V161" s="160">
        <f t="shared" ref="V161:V171" si="6">ROUND(E161*U161,2)</f>
        <v>0</v>
      </c>
      <c r="W161" s="160"/>
      <c r="X161" s="160" t="s">
        <v>1521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1522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2.5" outlineLevel="1">
      <c r="A162" s="178">
        <v>47</v>
      </c>
      <c r="B162" s="179" t="s">
        <v>1852</v>
      </c>
      <c r="C162" s="189" t="s">
        <v>1853</v>
      </c>
      <c r="D162" s="180" t="s">
        <v>1593</v>
      </c>
      <c r="E162" s="181">
        <v>4</v>
      </c>
      <c r="F162" s="182"/>
      <c r="G162" s="183">
        <f t="shared" si="0"/>
        <v>0</v>
      </c>
      <c r="H162" s="182"/>
      <c r="I162" s="183">
        <f t="shared" si="1"/>
        <v>0</v>
      </c>
      <c r="J162" s="182"/>
      <c r="K162" s="183">
        <f t="shared" si="2"/>
        <v>0</v>
      </c>
      <c r="L162" s="183">
        <v>21</v>
      </c>
      <c r="M162" s="183">
        <f t="shared" si="3"/>
        <v>0</v>
      </c>
      <c r="N162" s="183">
        <v>0.158</v>
      </c>
      <c r="O162" s="183">
        <f t="shared" si="4"/>
        <v>0.63</v>
      </c>
      <c r="P162" s="183">
        <v>0</v>
      </c>
      <c r="Q162" s="183">
        <f t="shared" si="5"/>
        <v>0</v>
      </c>
      <c r="R162" s="183" t="s">
        <v>1520</v>
      </c>
      <c r="S162" s="183" t="s">
        <v>1363</v>
      </c>
      <c r="T162" s="184" t="s">
        <v>1364</v>
      </c>
      <c r="U162" s="160">
        <v>0</v>
      </c>
      <c r="V162" s="160">
        <f t="shared" si="6"/>
        <v>0</v>
      </c>
      <c r="W162" s="160"/>
      <c r="X162" s="160" t="s">
        <v>1521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1522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78">
        <v>48</v>
      </c>
      <c r="B163" s="179" t="s">
        <v>1854</v>
      </c>
      <c r="C163" s="189" t="s">
        <v>1855</v>
      </c>
      <c r="D163" s="180" t="s">
        <v>1593</v>
      </c>
      <c r="E163" s="181">
        <v>2</v>
      </c>
      <c r="F163" s="182"/>
      <c r="G163" s="183">
        <f t="shared" si="0"/>
        <v>0</v>
      </c>
      <c r="H163" s="182"/>
      <c r="I163" s="183">
        <f t="shared" si="1"/>
        <v>0</v>
      </c>
      <c r="J163" s="182"/>
      <c r="K163" s="183">
        <f t="shared" si="2"/>
        <v>0</v>
      </c>
      <c r="L163" s="183">
        <v>21</v>
      </c>
      <c r="M163" s="183">
        <f t="shared" si="3"/>
        <v>0</v>
      </c>
      <c r="N163" s="183">
        <v>2.4E-2</v>
      </c>
      <c r="O163" s="183">
        <f t="shared" si="4"/>
        <v>0.05</v>
      </c>
      <c r="P163" s="183">
        <v>0</v>
      </c>
      <c r="Q163" s="183">
        <f t="shared" si="5"/>
        <v>0</v>
      </c>
      <c r="R163" s="183" t="s">
        <v>1520</v>
      </c>
      <c r="S163" s="183" t="s">
        <v>1363</v>
      </c>
      <c r="T163" s="184" t="s">
        <v>1364</v>
      </c>
      <c r="U163" s="160">
        <v>0</v>
      </c>
      <c r="V163" s="160">
        <f t="shared" si="6"/>
        <v>0</v>
      </c>
      <c r="W163" s="160"/>
      <c r="X163" s="160" t="s">
        <v>1521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1522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78">
        <v>49</v>
      </c>
      <c r="B164" s="179" t="s">
        <v>1643</v>
      </c>
      <c r="C164" s="189" t="s">
        <v>1644</v>
      </c>
      <c r="D164" s="180" t="s">
        <v>1593</v>
      </c>
      <c r="E164" s="181">
        <v>2</v>
      </c>
      <c r="F164" s="182"/>
      <c r="G164" s="183">
        <f t="shared" si="0"/>
        <v>0</v>
      </c>
      <c r="H164" s="182"/>
      <c r="I164" s="183">
        <f t="shared" si="1"/>
        <v>0</v>
      </c>
      <c r="J164" s="182"/>
      <c r="K164" s="183">
        <f t="shared" si="2"/>
        <v>0</v>
      </c>
      <c r="L164" s="183">
        <v>21</v>
      </c>
      <c r="M164" s="183">
        <f t="shared" si="3"/>
        <v>0</v>
      </c>
      <c r="N164" s="183">
        <v>3.9E-2</v>
      </c>
      <c r="O164" s="183">
        <f t="shared" si="4"/>
        <v>0.08</v>
      </c>
      <c r="P164" s="183">
        <v>0</v>
      </c>
      <c r="Q164" s="183">
        <f t="shared" si="5"/>
        <v>0</v>
      </c>
      <c r="R164" s="183" t="s">
        <v>1520</v>
      </c>
      <c r="S164" s="183" t="s">
        <v>1363</v>
      </c>
      <c r="T164" s="184" t="s">
        <v>1364</v>
      </c>
      <c r="U164" s="160">
        <v>0</v>
      </c>
      <c r="V164" s="160">
        <f t="shared" si="6"/>
        <v>0</v>
      </c>
      <c r="W164" s="160"/>
      <c r="X164" s="160" t="s">
        <v>1521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1522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78">
        <v>50</v>
      </c>
      <c r="B165" s="179" t="s">
        <v>1773</v>
      </c>
      <c r="C165" s="189" t="s">
        <v>1774</v>
      </c>
      <c r="D165" s="180" t="s">
        <v>1593</v>
      </c>
      <c r="E165" s="181">
        <v>1</v>
      </c>
      <c r="F165" s="182"/>
      <c r="G165" s="183">
        <f t="shared" si="0"/>
        <v>0</v>
      </c>
      <c r="H165" s="182"/>
      <c r="I165" s="183">
        <f t="shared" si="1"/>
        <v>0</v>
      </c>
      <c r="J165" s="182"/>
      <c r="K165" s="183">
        <f t="shared" si="2"/>
        <v>0</v>
      </c>
      <c r="L165" s="183">
        <v>21</v>
      </c>
      <c r="M165" s="183">
        <f t="shared" si="3"/>
        <v>0</v>
      </c>
      <c r="N165" s="183">
        <v>5.0999999999999997E-2</v>
      </c>
      <c r="O165" s="183">
        <f t="shared" si="4"/>
        <v>0.05</v>
      </c>
      <c r="P165" s="183">
        <v>0</v>
      </c>
      <c r="Q165" s="183">
        <f t="shared" si="5"/>
        <v>0</v>
      </c>
      <c r="R165" s="183" t="s">
        <v>1520</v>
      </c>
      <c r="S165" s="183" t="s">
        <v>1363</v>
      </c>
      <c r="T165" s="184" t="s">
        <v>1364</v>
      </c>
      <c r="U165" s="160">
        <v>0</v>
      </c>
      <c r="V165" s="160">
        <f t="shared" si="6"/>
        <v>0</v>
      </c>
      <c r="W165" s="160"/>
      <c r="X165" s="160" t="s">
        <v>1521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1522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78">
        <v>51</v>
      </c>
      <c r="B166" s="179" t="s">
        <v>1647</v>
      </c>
      <c r="C166" s="189" t="s">
        <v>1648</v>
      </c>
      <c r="D166" s="180" t="s">
        <v>1593</v>
      </c>
      <c r="E166" s="181">
        <v>1</v>
      </c>
      <c r="F166" s="182"/>
      <c r="G166" s="183">
        <f t="shared" si="0"/>
        <v>0</v>
      </c>
      <c r="H166" s="182"/>
      <c r="I166" s="183">
        <f t="shared" si="1"/>
        <v>0</v>
      </c>
      <c r="J166" s="182"/>
      <c r="K166" s="183">
        <f t="shared" si="2"/>
        <v>0</v>
      </c>
      <c r="L166" s="183">
        <v>21</v>
      </c>
      <c r="M166" s="183">
        <f t="shared" si="3"/>
        <v>0</v>
      </c>
      <c r="N166" s="183">
        <v>6.8000000000000005E-2</v>
      </c>
      <c r="O166" s="183">
        <f t="shared" si="4"/>
        <v>7.0000000000000007E-2</v>
      </c>
      <c r="P166" s="183">
        <v>0</v>
      </c>
      <c r="Q166" s="183">
        <f t="shared" si="5"/>
        <v>0</v>
      </c>
      <c r="R166" s="183" t="s">
        <v>1520</v>
      </c>
      <c r="S166" s="183" t="s">
        <v>1363</v>
      </c>
      <c r="T166" s="184" t="s">
        <v>1364</v>
      </c>
      <c r="U166" s="160">
        <v>0</v>
      </c>
      <c r="V166" s="160">
        <f t="shared" si="6"/>
        <v>0</v>
      </c>
      <c r="W166" s="160"/>
      <c r="X166" s="160" t="s">
        <v>1521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1522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22.5" outlineLevel="1">
      <c r="A167" s="178">
        <v>52</v>
      </c>
      <c r="B167" s="179" t="s">
        <v>1649</v>
      </c>
      <c r="C167" s="189" t="s">
        <v>1650</v>
      </c>
      <c r="D167" s="180" t="s">
        <v>1593</v>
      </c>
      <c r="E167" s="181">
        <v>5</v>
      </c>
      <c r="F167" s="182"/>
      <c r="G167" s="183">
        <f t="shared" si="0"/>
        <v>0</v>
      </c>
      <c r="H167" s="182"/>
      <c r="I167" s="183">
        <f t="shared" si="1"/>
        <v>0</v>
      </c>
      <c r="J167" s="182"/>
      <c r="K167" s="183">
        <f t="shared" si="2"/>
        <v>0</v>
      </c>
      <c r="L167" s="183">
        <v>21</v>
      </c>
      <c r="M167" s="183">
        <f t="shared" si="3"/>
        <v>0</v>
      </c>
      <c r="N167" s="183">
        <v>0.58499999999999996</v>
      </c>
      <c r="O167" s="183">
        <f t="shared" si="4"/>
        <v>2.93</v>
      </c>
      <c r="P167" s="183">
        <v>0</v>
      </c>
      <c r="Q167" s="183">
        <f t="shared" si="5"/>
        <v>0</v>
      </c>
      <c r="R167" s="183" t="s">
        <v>1520</v>
      </c>
      <c r="S167" s="183" t="s">
        <v>1363</v>
      </c>
      <c r="T167" s="184" t="s">
        <v>1364</v>
      </c>
      <c r="U167" s="160">
        <v>0</v>
      </c>
      <c r="V167" s="160">
        <f t="shared" si="6"/>
        <v>0</v>
      </c>
      <c r="W167" s="160"/>
      <c r="X167" s="160" t="s">
        <v>1521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1522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>
      <c r="A168" s="178">
        <v>53</v>
      </c>
      <c r="B168" s="179" t="s">
        <v>1653</v>
      </c>
      <c r="C168" s="189" t="s">
        <v>1654</v>
      </c>
      <c r="D168" s="180" t="s">
        <v>1593</v>
      </c>
      <c r="E168" s="181">
        <v>2</v>
      </c>
      <c r="F168" s="182"/>
      <c r="G168" s="183">
        <f t="shared" si="0"/>
        <v>0</v>
      </c>
      <c r="H168" s="182"/>
      <c r="I168" s="183">
        <f t="shared" si="1"/>
        <v>0</v>
      </c>
      <c r="J168" s="182"/>
      <c r="K168" s="183">
        <f t="shared" si="2"/>
        <v>0</v>
      </c>
      <c r="L168" s="183">
        <v>21</v>
      </c>
      <c r="M168" s="183">
        <f t="shared" si="3"/>
        <v>0</v>
      </c>
      <c r="N168" s="183">
        <v>0.5</v>
      </c>
      <c r="O168" s="183">
        <f t="shared" si="4"/>
        <v>1</v>
      </c>
      <c r="P168" s="183">
        <v>0</v>
      </c>
      <c r="Q168" s="183">
        <f t="shared" si="5"/>
        <v>0</v>
      </c>
      <c r="R168" s="183" t="s">
        <v>1520</v>
      </c>
      <c r="S168" s="183" t="s">
        <v>1363</v>
      </c>
      <c r="T168" s="184" t="s">
        <v>1364</v>
      </c>
      <c r="U168" s="160">
        <v>0</v>
      </c>
      <c r="V168" s="160">
        <f t="shared" si="6"/>
        <v>0</v>
      </c>
      <c r="W168" s="160"/>
      <c r="X168" s="160" t="s">
        <v>1521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1522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22.5" outlineLevel="1">
      <c r="A169" s="178">
        <v>54</v>
      </c>
      <c r="B169" s="179" t="s">
        <v>1655</v>
      </c>
      <c r="C169" s="189" t="s">
        <v>1656</v>
      </c>
      <c r="D169" s="180" t="s">
        <v>1593</v>
      </c>
      <c r="E169" s="181">
        <v>5</v>
      </c>
      <c r="F169" s="182"/>
      <c r="G169" s="183">
        <f t="shared" si="0"/>
        <v>0</v>
      </c>
      <c r="H169" s="182"/>
      <c r="I169" s="183">
        <f t="shared" si="1"/>
        <v>0</v>
      </c>
      <c r="J169" s="182"/>
      <c r="K169" s="183">
        <f t="shared" si="2"/>
        <v>0</v>
      </c>
      <c r="L169" s="183">
        <v>21</v>
      </c>
      <c r="M169" s="183">
        <f t="shared" si="3"/>
        <v>0</v>
      </c>
      <c r="N169" s="183">
        <v>1</v>
      </c>
      <c r="O169" s="183">
        <f t="shared" si="4"/>
        <v>5</v>
      </c>
      <c r="P169" s="183">
        <v>0</v>
      </c>
      <c r="Q169" s="183">
        <f t="shared" si="5"/>
        <v>0</v>
      </c>
      <c r="R169" s="183" t="s">
        <v>1520</v>
      </c>
      <c r="S169" s="183" t="s">
        <v>1363</v>
      </c>
      <c r="T169" s="184" t="s">
        <v>1364</v>
      </c>
      <c r="U169" s="160">
        <v>0</v>
      </c>
      <c r="V169" s="160">
        <f t="shared" si="6"/>
        <v>0</v>
      </c>
      <c r="W169" s="160"/>
      <c r="X169" s="160" t="s">
        <v>1521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1522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22.5" outlineLevel="1">
      <c r="A170" s="178">
        <v>55</v>
      </c>
      <c r="B170" s="179" t="s">
        <v>1657</v>
      </c>
      <c r="C170" s="189" t="s">
        <v>1658</v>
      </c>
      <c r="D170" s="180" t="s">
        <v>1593</v>
      </c>
      <c r="E170" s="181">
        <v>5</v>
      </c>
      <c r="F170" s="182"/>
      <c r="G170" s="183">
        <f t="shared" si="0"/>
        <v>0</v>
      </c>
      <c r="H170" s="182"/>
      <c r="I170" s="183">
        <f t="shared" si="1"/>
        <v>0</v>
      </c>
      <c r="J170" s="182"/>
      <c r="K170" s="183">
        <f t="shared" si="2"/>
        <v>0</v>
      </c>
      <c r="L170" s="183">
        <v>21</v>
      </c>
      <c r="M170" s="183">
        <f t="shared" si="3"/>
        <v>0</v>
      </c>
      <c r="N170" s="183">
        <v>1.6</v>
      </c>
      <c r="O170" s="183">
        <f t="shared" si="4"/>
        <v>8</v>
      </c>
      <c r="P170" s="183">
        <v>0</v>
      </c>
      <c r="Q170" s="183">
        <f t="shared" si="5"/>
        <v>0</v>
      </c>
      <c r="R170" s="183" t="s">
        <v>1520</v>
      </c>
      <c r="S170" s="183" t="s">
        <v>1363</v>
      </c>
      <c r="T170" s="184" t="s">
        <v>1364</v>
      </c>
      <c r="U170" s="160">
        <v>0</v>
      </c>
      <c r="V170" s="160">
        <f t="shared" si="6"/>
        <v>0</v>
      </c>
      <c r="W170" s="160"/>
      <c r="X170" s="160" t="s">
        <v>1521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1522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ht="22.5" outlineLevel="1">
      <c r="A171" s="170">
        <v>56</v>
      </c>
      <c r="B171" s="171" t="s">
        <v>1659</v>
      </c>
      <c r="C171" s="187" t="s">
        <v>1660</v>
      </c>
      <c r="D171" s="172" t="s">
        <v>1593</v>
      </c>
      <c r="E171" s="173">
        <v>12</v>
      </c>
      <c r="F171" s="174"/>
      <c r="G171" s="175">
        <f t="shared" si="0"/>
        <v>0</v>
      </c>
      <c r="H171" s="174"/>
      <c r="I171" s="175">
        <f t="shared" si="1"/>
        <v>0</v>
      </c>
      <c r="J171" s="174"/>
      <c r="K171" s="175">
        <f t="shared" si="2"/>
        <v>0</v>
      </c>
      <c r="L171" s="175">
        <v>21</v>
      </c>
      <c r="M171" s="175">
        <f t="shared" si="3"/>
        <v>0</v>
      </c>
      <c r="N171" s="175">
        <v>2E-3</v>
      </c>
      <c r="O171" s="175">
        <f t="shared" si="4"/>
        <v>0.02</v>
      </c>
      <c r="P171" s="175">
        <v>0</v>
      </c>
      <c r="Q171" s="175">
        <f t="shared" si="5"/>
        <v>0</v>
      </c>
      <c r="R171" s="175" t="s">
        <v>1520</v>
      </c>
      <c r="S171" s="175" t="s">
        <v>1363</v>
      </c>
      <c r="T171" s="176" t="s">
        <v>1364</v>
      </c>
      <c r="U171" s="160">
        <v>0</v>
      </c>
      <c r="V171" s="160">
        <f t="shared" si="6"/>
        <v>0</v>
      </c>
      <c r="W171" s="160"/>
      <c r="X171" s="160" t="s">
        <v>1521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1522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188" t="s">
        <v>1856</v>
      </c>
      <c r="D172" s="161"/>
      <c r="E172" s="162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1368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188" t="s">
        <v>1844</v>
      </c>
      <c r="D173" s="161"/>
      <c r="E173" s="162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1368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188" t="s">
        <v>1846</v>
      </c>
      <c r="D174" s="161"/>
      <c r="E174" s="162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1368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188" t="s">
        <v>1277</v>
      </c>
      <c r="D175" s="161"/>
      <c r="E175" s="162">
        <v>12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1368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>
      <c r="A176" s="164" t="s">
        <v>1357</v>
      </c>
      <c r="B176" s="165" t="s">
        <v>1320</v>
      </c>
      <c r="C176" s="186" t="s">
        <v>1321</v>
      </c>
      <c r="D176" s="166"/>
      <c r="E176" s="167"/>
      <c r="F176" s="168"/>
      <c r="G176" s="168">
        <f>SUMIF(AG177:AG178,"&lt;&gt;NOR",G177:G178)</f>
        <v>0</v>
      </c>
      <c r="H176" s="168"/>
      <c r="I176" s="168">
        <f>SUM(I177:I178)</f>
        <v>0</v>
      </c>
      <c r="J176" s="168"/>
      <c r="K176" s="168">
        <f>SUM(K177:K178)</f>
        <v>0</v>
      </c>
      <c r="L176" s="168"/>
      <c r="M176" s="168">
        <f>SUM(M177:M178)</f>
        <v>0</v>
      </c>
      <c r="N176" s="168"/>
      <c r="O176" s="168">
        <f>SUM(O177:O178)</f>
        <v>0</v>
      </c>
      <c r="P176" s="168"/>
      <c r="Q176" s="168">
        <f>SUM(Q177:Q178)</f>
        <v>0</v>
      </c>
      <c r="R176" s="168"/>
      <c r="S176" s="168"/>
      <c r="T176" s="169"/>
      <c r="U176" s="163"/>
      <c r="V176" s="163">
        <f>SUM(V177:V178)</f>
        <v>48.51</v>
      </c>
      <c r="W176" s="163"/>
      <c r="X176" s="163"/>
      <c r="AG176" t="s">
        <v>1358</v>
      </c>
    </row>
    <row r="177" spans="1:60" ht="22.5" outlineLevel="1">
      <c r="A177" s="170">
        <v>57</v>
      </c>
      <c r="B177" s="171" t="s">
        <v>1677</v>
      </c>
      <c r="C177" s="187" t="s">
        <v>1678</v>
      </c>
      <c r="D177" s="172" t="s">
        <v>1527</v>
      </c>
      <c r="E177" s="173">
        <v>229.36489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5">
        <v>0</v>
      </c>
      <c r="O177" s="175">
        <f>ROUND(E177*N177,2)</f>
        <v>0</v>
      </c>
      <c r="P177" s="175">
        <v>0</v>
      </c>
      <c r="Q177" s="175">
        <f>ROUND(E177*P177,2)</f>
        <v>0</v>
      </c>
      <c r="R177" s="175" t="s">
        <v>1538</v>
      </c>
      <c r="S177" s="175" t="s">
        <v>1363</v>
      </c>
      <c r="T177" s="176" t="s">
        <v>1364</v>
      </c>
      <c r="U177" s="160">
        <v>0.21149999999999999</v>
      </c>
      <c r="V177" s="160">
        <f>ROUND(E177*U177,2)</f>
        <v>48.51</v>
      </c>
      <c r="W177" s="160"/>
      <c r="X177" s="160" t="s">
        <v>1365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1366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48" t="s">
        <v>1679</v>
      </c>
      <c r="D178" s="249"/>
      <c r="E178" s="249"/>
      <c r="F178" s="249"/>
      <c r="G178" s="249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1392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>
      <c r="A179" s="3"/>
      <c r="B179" s="4"/>
      <c r="C179" s="190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AE179">
        <v>15</v>
      </c>
      <c r="AF179">
        <v>21</v>
      </c>
      <c r="AG179" t="s">
        <v>1344</v>
      </c>
    </row>
    <row r="180" spans="1:60">
      <c r="A180" s="154"/>
      <c r="B180" s="155" t="s">
        <v>1235</v>
      </c>
      <c r="C180" s="191"/>
      <c r="D180" s="156"/>
      <c r="E180" s="157"/>
      <c r="F180" s="157"/>
      <c r="G180" s="185">
        <f>G8+G107+G117+G122+G176</f>
        <v>0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AE180">
        <f>SUMIF(L7:L178,AE179,G7:G178)</f>
        <v>0</v>
      </c>
      <c r="AF180">
        <f>SUMIF(L7:L178,AF179,G7:G178)</f>
        <v>0</v>
      </c>
      <c r="AG180" t="s">
        <v>1713</v>
      </c>
    </row>
    <row r="181" spans="1:60">
      <c r="C181" s="192"/>
      <c r="D181" s="10"/>
      <c r="AG181" t="s">
        <v>1714</v>
      </c>
    </row>
    <row r="182" spans="1:60">
      <c r="D182" s="10"/>
    </row>
    <row r="183" spans="1:60">
      <c r="D183" s="10"/>
    </row>
    <row r="184" spans="1:60">
      <c r="D184" s="10"/>
    </row>
    <row r="185" spans="1:60">
      <c r="D185" s="10"/>
    </row>
    <row r="186" spans="1:60">
      <c r="D186" s="10"/>
    </row>
    <row r="187" spans="1:60">
      <c r="D187" s="10"/>
    </row>
    <row r="188" spans="1:60">
      <c r="D188" s="10"/>
    </row>
    <row r="189" spans="1:60">
      <c r="D189" s="10"/>
    </row>
    <row r="190" spans="1:60">
      <c r="D190" s="10"/>
    </row>
    <row r="191" spans="1:60">
      <c r="D191" s="10"/>
    </row>
    <row r="192" spans="1:60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37">
    <mergeCell ref="C38:G38"/>
    <mergeCell ref="C42:G42"/>
    <mergeCell ref="C46:G46"/>
    <mergeCell ref="C12:G12"/>
    <mergeCell ref="A1:G1"/>
    <mergeCell ref="C2:G2"/>
    <mergeCell ref="C3:G3"/>
    <mergeCell ref="C4:G4"/>
    <mergeCell ref="C10:G10"/>
    <mergeCell ref="C14:G14"/>
    <mergeCell ref="C16:G16"/>
    <mergeCell ref="C20:G20"/>
    <mergeCell ref="C24:G24"/>
    <mergeCell ref="C29:G29"/>
    <mergeCell ref="C33:G33"/>
    <mergeCell ref="C128:G128"/>
    <mergeCell ref="C66:G66"/>
    <mergeCell ref="C78:G78"/>
    <mergeCell ref="C79:G79"/>
    <mergeCell ref="C86:G86"/>
    <mergeCell ref="C90:G90"/>
    <mergeCell ref="C94:G94"/>
    <mergeCell ref="C109:G109"/>
    <mergeCell ref="C111:G111"/>
    <mergeCell ref="C119:G119"/>
    <mergeCell ref="C124:G124"/>
    <mergeCell ref="C126:G126"/>
    <mergeCell ref="C50:G50"/>
    <mergeCell ref="C55:G55"/>
    <mergeCell ref="C61:G61"/>
    <mergeCell ref="C178:G178"/>
    <mergeCell ref="C130:G130"/>
    <mergeCell ref="C132:G132"/>
    <mergeCell ref="C135:G135"/>
    <mergeCell ref="C143:G143"/>
    <mergeCell ref="C147:G147"/>
    <mergeCell ref="C149:G149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1261</v>
      </c>
      <c r="C4" s="256" t="s">
        <v>1262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SUMIF(AG9:AG148,"&lt;&gt;NOR",G9:G148)</f>
        <v>0</v>
      </c>
      <c r="H8" s="168"/>
      <c r="I8" s="168">
        <f>SUM(I9:I148)</f>
        <v>0</v>
      </c>
      <c r="J8" s="168"/>
      <c r="K8" s="168">
        <f>SUM(K9:K148)</f>
        <v>0</v>
      </c>
      <c r="L8" s="168"/>
      <c r="M8" s="168">
        <f>SUM(M9:M148)</f>
        <v>0</v>
      </c>
      <c r="N8" s="168"/>
      <c r="O8" s="168">
        <f>SUM(O9:O148)</f>
        <v>707.81999999999994</v>
      </c>
      <c r="P8" s="168"/>
      <c r="Q8" s="168">
        <f>SUM(Q9:Q148)</f>
        <v>640.86</v>
      </c>
      <c r="R8" s="168"/>
      <c r="S8" s="168"/>
      <c r="T8" s="169"/>
      <c r="U8" s="163"/>
      <c r="V8" s="163">
        <f>SUM(V9:V148)</f>
        <v>1197.58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1359</v>
      </c>
      <c r="C9" s="187" t="s">
        <v>1360</v>
      </c>
      <c r="D9" s="172" t="s">
        <v>1361</v>
      </c>
      <c r="E9" s="173">
        <v>168.6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0.55000000000000004</v>
      </c>
      <c r="Q9" s="175">
        <f>ROUND(E9*P9,2)</f>
        <v>92.73</v>
      </c>
      <c r="R9" s="175" t="s">
        <v>1362</v>
      </c>
      <c r="S9" s="175" t="s">
        <v>1363</v>
      </c>
      <c r="T9" s="176" t="s">
        <v>1364</v>
      </c>
      <c r="U9" s="160">
        <v>9.4500000000000001E-2</v>
      </c>
      <c r="V9" s="160">
        <f>ROUND(E9*U9,2)</f>
        <v>15.93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188" t="s">
        <v>1857</v>
      </c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1368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188" t="s">
        <v>1858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1368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188" t="s">
        <v>1859</v>
      </c>
      <c r="D12" s="161"/>
      <c r="E12" s="162">
        <v>168.6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1368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0">
        <v>2</v>
      </c>
      <c r="B13" s="171" t="s">
        <v>1371</v>
      </c>
      <c r="C13" s="187" t="s">
        <v>1372</v>
      </c>
      <c r="D13" s="172" t="s">
        <v>1361</v>
      </c>
      <c r="E13" s="173">
        <v>168.6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0.77</v>
      </c>
      <c r="Q13" s="175">
        <f>ROUND(E13*P13,2)</f>
        <v>129.82</v>
      </c>
      <c r="R13" s="175" t="s">
        <v>1362</v>
      </c>
      <c r="S13" s="175" t="s">
        <v>1363</v>
      </c>
      <c r="T13" s="176" t="s">
        <v>1364</v>
      </c>
      <c r="U13" s="160">
        <v>0.13100000000000001</v>
      </c>
      <c r="V13" s="160">
        <f>ROUND(E13*U13,2)</f>
        <v>22.09</v>
      </c>
      <c r="W13" s="160"/>
      <c r="X13" s="160" t="s">
        <v>1365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1366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188" t="s">
        <v>1373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1368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1857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1858</v>
      </c>
      <c r="D16" s="161"/>
      <c r="E16" s="162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1368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188" t="s">
        <v>1859</v>
      </c>
      <c r="D17" s="161"/>
      <c r="E17" s="162">
        <v>168.6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1368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70">
        <v>3</v>
      </c>
      <c r="B18" s="171" t="s">
        <v>1374</v>
      </c>
      <c r="C18" s="187" t="s">
        <v>1375</v>
      </c>
      <c r="D18" s="172" t="s">
        <v>1361</v>
      </c>
      <c r="E18" s="173">
        <v>309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0.154</v>
      </c>
      <c r="Q18" s="175">
        <f>ROUND(E18*P18,2)</f>
        <v>47.59</v>
      </c>
      <c r="R18" s="175" t="s">
        <v>1362</v>
      </c>
      <c r="S18" s="175" t="s">
        <v>1363</v>
      </c>
      <c r="T18" s="176" t="s">
        <v>1364</v>
      </c>
      <c r="U18" s="160">
        <v>5.3800000000000001E-2</v>
      </c>
      <c r="V18" s="160">
        <f>ROUND(E18*U18,2)</f>
        <v>16.62</v>
      </c>
      <c r="W18" s="160"/>
      <c r="X18" s="160" t="s">
        <v>1365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1366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188" t="s">
        <v>1860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1368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1861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1862</v>
      </c>
      <c r="D21" s="161"/>
      <c r="E21" s="162">
        <v>309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1368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0">
        <v>4</v>
      </c>
      <c r="B22" s="171" t="s">
        <v>1379</v>
      </c>
      <c r="C22" s="187" t="s">
        <v>1380</v>
      </c>
      <c r="D22" s="172" t="s">
        <v>1361</v>
      </c>
      <c r="E22" s="173">
        <v>262.2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0.17599999999999999</v>
      </c>
      <c r="Q22" s="175">
        <f>ROUND(E22*P22,2)</f>
        <v>46.15</v>
      </c>
      <c r="R22" s="175" t="s">
        <v>1362</v>
      </c>
      <c r="S22" s="175" t="s">
        <v>1363</v>
      </c>
      <c r="T22" s="176" t="s">
        <v>1364</v>
      </c>
      <c r="U22" s="160">
        <v>5.9200000000000003E-2</v>
      </c>
      <c r="V22" s="160">
        <f>ROUND(E22*U22,2)</f>
        <v>15.52</v>
      </c>
      <c r="W22" s="160"/>
      <c r="X22" s="160" t="s">
        <v>1365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1366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1863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188" t="s">
        <v>1864</v>
      </c>
      <c r="D24" s="161"/>
      <c r="E24" s="162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1368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188" t="s">
        <v>1865</v>
      </c>
      <c r="D25" s="161"/>
      <c r="E25" s="162">
        <v>262.2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1368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70">
        <v>5</v>
      </c>
      <c r="B26" s="171" t="s">
        <v>1384</v>
      </c>
      <c r="C26" s="187" t="s">
        <v>1385</v>
      </c>
      <c r="D26" s="172" t="s">
        <v>1361</v>
      </c>
      <c r="E26" s="173">
        <v>215.4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0.38313999999999998</v>
      </c>
      <c r="Q26" s="175">
        <f>ROUND(E26*P26,2)</f>
        <v>82.53</v>
      </c>
      <c r="R26" s="175" t="s">
        <v>1362</v>
      </c>
      <c r="S26" s="175" t="s">
        <v>1363</v>
      </c>
      <c r="T26" s="176" t="s">
        <v>1364</v>
      </c>
      <c r="U26" s="160">
        <v>1.7000000000000001E-2</v>
      </c>
      <c r="V26" s="160">
        <f>ROUND(E26*U26,2)</f>
        <v>3.66</v>
      </c>
      <c r="W26" s="160"/>
      <c r="X26" s="160" t="s">
        <v>1365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1366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1866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1867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188" t="s">
        <v>1868</v>
      </c>
      <c r="D29" s="161"/>
      <c r="E29" s="162">
        <v>215.4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1368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>
      <c r="A30" s="170">
        <v>6</v>
      </c>
      <c r="B30" s="171" t="s">
        <v>1723</v>
      </c>
      <c r="C30" s="187" t="s">
        <v>1724</v>
      </c>
      <c r="D30" s="172" t="s">
        <v>1361</v>
      </c>
      <c r="E30" s="173">
        <v>351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0.11</v>
      </c>
      <c r="Q30" s="175">
        <f>ROUND(E30*P30,2)</f>
        <v>38.61</v>
      </c>
      <c r="R30" s="175" t="s">
        <v>1362</v>
      </c>
      <c r="S30" s="175" t="s">
        <v>1363</v>
      </c>
      <c r="T30" s="176" t="s">
        <v>1364</v>
      </c>
      <c r="U30" s="160">
        <v>0.08</v>
      </c>
      <c r="V30" s="160">
        <f>ROUND(E30*U30,2)</f>
        <v>28.08</v>
      </c>
      <c r="W30" s="160"/>
      <c r="X30" s="160" t="s">
        <v>1365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1366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58"/>
      <c r="B31" s="159"/>
      <c r="C31" s="248" t="s">
        <v>1391</v>
      </c>
      <c r="D31" s="249"/>
      <c r="E31" s="249"/>
      <c r="F31" s="249"/>
      <c r="G31" s="249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1392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7" t="str">
        <f>C31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188" t="s">
        <v>1869</v>
      </c>
      <c r="D32" s="161"/>
      <c r="E32" s="162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1368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188" t="s">
        <v>1870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1368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188" t="s">
        <v>1871</v>
      </c>
      <c r="D34" s="161"/>
      <c r="E34" s="162">
        <v>351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1368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>
      <c r="A35" s="178">
        <v>7</v>
      </c>
      <c r="B35" s="179" t="s">
        <v>1415</v>
      </c>
      <c r="C35" s="189" t="s">
        <v>1416</v>
      </c>
      <c r="D35" s="180" t="s">
        <v>1361</v>
      </c>
      <c r="E35" s="181">
        <v>215.4</v>
      </c>
      <c r="F35" s="182"/>
      <c r="G35" s="183">
        <f>ROUND(E35*F35,2)</f>
        <v>0</v>
      </c>
      <c r="H35" s="182"/>
      <c r="I35" s="183">
        <f>ROUND(E35*H35,2)</f>
        <v>0</v>
      </c>
      <c r="J35" s="182"/>
      <c r="K35" s="183">
        <f>ROUND(E35*J35,2)</f>
        <v>0</v>
      </c>
      <c r="L35" s="183">
        <v>21</v>
      </c>
      <c r="M35" s="183">
        <f>G35*(1+L35/100)</f>
        <v>0</v>
      </c>
      <c r="N35" s="183">
        <v>0</v>
      </c>
      <c r="O35" s="183">
        <f>ROUND(E35*N35,2)</f>
        <v>0</v>
      </c>
      <c r="P35" s="183">
        <v>0.33</v>
      </c>
      <c r="Q35" s="183">
        <f>ROUND(E35*P35,2)</f>
        <v>71.08</v>
      </c>
      <c r="R35" s="183" t="s">
        <v>1362</v>
      </c>
      <c r="S35" s="183" t="s">
        <v>1363</v>
      </c>
      <c r="T35" s="184" t="s">
        <v>1364</v>
      </c>
      <c r="U35" s="160">
        <v>0.06</v>
      </c>
      <c r="V35" s="160">
        <f>ROUND(E35*U35,2)</f>
        <v>12.92</v>
      </c>
      <c r="W35" s="160"/>
      <c r="X35" s="160" t="s">
        <v>1365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1366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78">
        <v>8</v>
      </c>
      <c r="B36" s="179" t="s">
        <v>1417</v>
      </c>
      <c r="C36" s="189" t="s">
        <v>1418</v>
      </c>
      <c r="D36" s="180" t="s">
        <v>1361</v>
      </c>
      <c r="E36" s="181">
        <v>262.2</v>
      </c>
      <c r="F36" s="182"/>
      <c r="G36" s="183">
        <f>ROUND(E36*F36,2)</f>
        <v>0</v>
      </c>
      <c r="H36" s="182"/>
      <c r="I36" s="183">
        <f>ROUND(E36*H36,2)</f>
        <v>0</v>
      </c>
      <c r="J36" s="182"/>
      <c r="K36" s="183">
        <f>ROUND(E36*J36,2)</f>
        <v>0</v>
      </c>
      <c r="L36" s="183">
        <v>21</v>
      </c>
      <c r="M36" s="183">
        <f>G36*(1+L36/100)</f>
        <v>0</v>
      </c>
      <c r="N36" s="183">
        <v>0</v>
      </c>
      <c r="O36" s="183">
        <f>ROUND(E36*N36,2)</f>
        <v>0</v>
      </c>
      <c r="P36" s="183">
        <v>0.17599999999999999</v>
      </c>
      <c r="Q36" s="183">
        <f>ROUND(E36*P36,2)</f>
        <v>46.15</v>
      </c>
      <c r="R36" s="183" t="s">
        <v>1362</v>
      </c>
      <c r="S36" s="183" t="s">
        <v>1363</v>
      </c>
      <c r="T36" s="184" t="s">
        <v>1364</v>
      </c>
      <c r="U36" s="160">
        <v>0.04</v>
      </c>
      <c r="V36" s="160">
        <f>ROUND(E36*U36,2)</f>
        <v>10.49</v>
      </c>
      <c r="W36" s="160"/>
      <c r="X36" s="160" t="s">
        <v>1365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1419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8">
        <v>9</v>
      </c>
      <c r="B37" s="179" t="s">
        <v>1420</v>
      </c>
      <c r="C37" s="189" t="s">
        <v>1421</v>
      </c>
      <c r="D37" s="180" t="s">
        <v>1361</v>
      </c>
      <c r="E37" s="181">
        <v>309</v>
      </c>
      <c r="F37" s="182"/>
      <c r="G37" s="183">
        <f>ROUND(E37*F37,2)</f>
        <v>0</v>
      </c>
      <c r="H37" s="182"/>
      <c r="I37" s="183">
        <f>ROUND(E37*H37,2)</f>
        <v>0</v>
      </c>
      <c r="J37" s="182"/>
      <c r="K37" s="183">
        <f>ROUND(E37*J37,2)</f>
        <v>0</v>
      </c>
      <c r="L37" s="183">
        <v>21</v>
      </c>
      <c r="M37" s="183">
        <f>G37*(1+L37/100)</f>
        <v>0</v>
      </c>
      <c r="N37" s="183">
        <v>0</v>
      </c>
      <c r="O37" s="183">
        <f>ROUND(E37*N37,2)</f>
        <v>0</v>
      </c>
      <c r="P37" s="183">
        <v>0.154</v>
      </c>
      <c r="Q37" s="183">
        <f>ROUND(E37*P37,2)</f>
        <v>47.59</v>
      </c>
      <c r="R37" s="183" t="s">
        <v>1362</v>
      </c>
      <c r="S37" s="183" t="s">
        <v>1363</v>
      </c>
      <c r="T37" s="184" t="s">
        <v>1364</v>
      </c>
      <c r="U37" s="160">
        <v>3.5900000000000001E-2</v>
      </c>
      <c r="V37" s="160">
        <f>ROUND(E37*U37,2)</f>
        <v>11.09</v>
      </c>
      <c r="W37" s="160"/>
      <c r="X37" s="160" t="s">
        <v>1365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1419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>
      <c r="A38" s="178">
        <v>10</v>
      </c>
      <c r="B38" s="179" t="s">
        <v>1422</v>
      </c>
      <c r="C38" s="189" t="s">
        <v>1423</v>
      </c>
      <c r="D38" s="180" t="s">
        <v>1361</v>
      </c>
      <c r="E38" s="181">
        <v>351</v>
      </c>
      <c r="F38" s="182"/>
      <c r="G38" s="183">
        <f>ROUND(E38*F38,2)</f>
        <v>0</v>
      </c>
      <c r="H38" s="182"/>
      <c r="I38" s="183">
        <f>ROUND(E38*H38,2)</f>
        <v>0</v>
      </c>
      <c r="J38" s="182"/>
      <c r="K38" s="183">
        <f>ROUND(E38*J38,2)</f>
        <v>0</v>
      </c>
      <c r="L38" s="183">
        <v>21</v>
      </c>
      <c r="M38" s="183">
        <f>G38*(1+L38/100)</f>
        <v>0</v>
      </c>
      <c r="N38" s="183">
        <v>0</v>
      </c>
      <c r="O38" s="183">
        <f>ROUND(E38*N38,2)</f>
        <v>0</v>
      </c>
      <c r="P38" s="183">
        <v>0.11</v>
      </c>
      <c r="Q38" s="183">
        <f>ROUND(E38*P38,2)</f>
        <v>38.61</v>
      </c>
      <c r="R38" s="183" t="s">
        <v>1362</v>
      </c>
      <c r="S38" s="183" t="s">
        <v>1363</v>
      </c>
      <c r="T38" s="184" t="s">
        <v>1364</v>
      </c>
      <c r="U38" s="160">
        <v>2.5899999999999999E-2</v>
      </c>
      <c r="V38" s="160">
        <f>ROUND(E38*U38,2)</f>
        <v>9.09</v>
      </c>
      <c r="W38" s="160"/>
      <c r="X38" s="160" t="s">
        <v>1365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1419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>
      <c r="A39" s="170">
        <v>11</v>
      </c>
      <c r="B39" s="171" t="s">
        <v>1396</v>
      </c>
      <c r="C39" s="187" t="s">
        <v>1397</v>
      </c>
      <c r="D39" s="172" t="s">
        <v>1398</v>
      </c>
      <c r="E39" s="173">
        <v>96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 t="s">
        <v>1399</v>
      </c>
      <c r="S39" s="175" t="s">
        <v>1363</v>
      </c>
      <c r="T39" s="176" t="s">
        <v>1364</v>
      </c>
      <c r="U39" s="160">
        <v>0.20300000000000001</v>
      </c>
      <c r="V39" s="160">
        <f>ROUND(E39*U39,2)</f>
        <v>19.489999999999998</v>
      </c>
      <c r="W39" s="160"/>
      <c r="X39" s="160" t="s">
        <v>1365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1366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>
      <c r="A40" s="158"/>
      <c r="B40" s="159"/>
      <c r="C40" s="248" t="s">
        <v>1400</v>
      </c>
      <c r="D40" s="249"/>
      <c r="E40" s="249"/>
      <c r="F40" s="249"/>
      <c r="G40" s="24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1392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77" t="str">
        <f>C40</f>
        <v>na vzdálenost od hladiny vody v jímce po výšku roviny proložené osou nejvyššího bodu výtlačného potrubí. Včetně odpadní potrubí v délce do 20 m.</v>
      </c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0">
        <v>12</v>
      </c>
      <c r="B41" s="171" t="s">
        <v>1401</v>
      </c>
      <c r="C41" s="187" t="s">
        <v>1402</v>
      </c>
      <c r="D41" s="172" t="s">
        <v>1403</v>
      </c>
      <c r="E41" s="173">
        <v>4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 t="s">
        <v>1399</v>
      </c>
      <c r="S41" s="175" t="s">
        <v>1363</v>
      </c>
      <c r="T41" s="176" t="s">
        <v>1364</v>
      </c>
      <c r="U41" s="160">
        <v>0</v>
      </c>
      <c r="V41" s="160">
        <f>ROUND(E41*U41,2)</f>
        <v>0</v>
      </c>
      <c r="W41" s="160"/>
      <c r="X41" s="160" t="s">
        <v>1365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1366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>
      <c r="A42" s="158"/>
      <c r="B42" s="159"/>
      <c r="C42" s="248" t="s">
        <v>1404</v>
      </c>
      <c r="D42" s="249"/>
      <c r="E42" s="249"/>
      <c r="F42" s="249"/>
      <c r="G42" s="249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1392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77" t="str">
        <f>C42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42" s="151"/>
      <c r="BC42" s="151"/>
      <c r="BD42" s="151"/>
      <c r="BE42" s="151"/>
      <c r="BF42" s="151"/>
      <c r="BG42" s="151"/>
      <c r="BH42" s="151"/>
    </row>
    <row r="43" spans="1:60" ht="22.5" outlineLevel="1">
      <c r="A43" s="170">
        <v>13</v>
      </c>
      <c r="B43" s="171" t="s">
        <v>1405</v>
      </c>
      <c r="C43" s="187" t="s">
        <v>1406</v>
      </c>
      <c r="D43" s="172" t="s">
        <v>1407</v>
      </c>
      <c r="E43" s="173">
        <v>6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1.0699999999999999E-2</v>
      </c>
      <c r="O43" s="175">
        <f>ROUND(E43*N43,2)</f>
        <v>0.06</v>
      </c>
      <c r="P43" s="175">
        <v>0</v>
      </c>
      <c r="Q43" s="175">
        <f>ROUND(E43*P43,2)</f>
        <v>0</v>
      </c>
      <c r="R43" s="175" t="s">
        <v>1399</v>
      </c>
      <c r="S43" s="175" t="s">
        <v>1363</v>
      </c>
      <c r="T43" s="176" t="s">
        <v>1364</v>
      </c>
      <c r="U43" s="160">
        <v>0.90800000000000003</v>
      </c>
      <c r="V43" s="160">
        <f>ROUND(E43*U43,2)</f>
        <v>5.45</v>
      </c>
      <c r="W43" s="160"/>
      <c r="X43" s="160" t="s">
        <v>1365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1366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58"/>
      <c r="B44" s="159"/>
      <c r="C44" s="248" t="s">
        <v>1408</v>
      </c>
      <c r="D44" s="249"/>
      <c r="E44" s="249"/>
      <c r="F44" s="249"/>
      <c r="G44" s="249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1392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77" t="str">
        <f>C44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4" s="151"/>
      <c r="BC44" s="151"/>
      <c r="BD44" s="151"/>
      <c r="BE44" s="151"/>
      <c r="BF44" s="151"/>
      <c r="BG44" s="151"/>
      <c r="BH44" s="151"/>
    </row>
    <row r="45" spans="1:60" outlineLevel="1">
      <c r="A45" s="170">
        <v>14</v>
      </c>
      <c r="B45" s="171" t="s">
        <v>1409</v>
      </c>
      <c r="C45" s="187" t="s">
        <v>1410</v>
      </c>
      <c r="D45" s="172" t="s">
        <v>1411</v>
      </c>
      <c r="E45" s="173">
        <v>9.52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 t="s">
        <v>1399</v>
      </c>
      <c r="S45" s="175" t="s">
        <v>1363</v>
      </c>
      <c r="T45" s="176" t="s">
        <v>1364</v>
      </c>
      <c r="U45" s="160">
        <v>9.7000000000000003E-2</v>
      </c>
      <c r="V45" s="160">
        <f>ROUND(E45*U45,2)</f>
        <v>0.92</v>
      </c>
      <c r="W45" s="160"/>
      <c r="X45" s="160" t="s">
        <v>1365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1366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48" t="s">
        <v>1412</v>
      </c>
      <c r="D46" s="249"/>
      <c r="E46" s="249"/>
      <c r="F46" s="249"/>
      <c r="G46" s="249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1392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77" t="str">
        <f>C46</f>
        <v>nebo lesní půdy, s vodorovným přemístěním na hromady v místě upotřebení nebo na dočasné či trvalé skládky se složením</v>
      </c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1872</v>
      </c>
      <c r="D47" s="161"/>
      <c r="E47" s="162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188" t="s">
        <v>1873</v>
      </c>
      <c r="D48" s="161"/>
      <c r="E48" s="162">
        <v>9.52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1368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0">
        <v>15</v>
      </c>
      <c r="B49" s="171" t="s">
        <v>1424</v>
      </c>
      <c r="C49" s="187" t="s">
        <v>1425</v>
      </c>
      <c r="D49" s="172" t="s">
        <v>1411</v>
      </c>
      <c r="E49" s="173">
        <v>16.5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5" t="s">
        <v>1399</v>
      </c>
      <c r="S49" s="175" t="s">
        <v>1363</v>
      </c>
      <c r="T49" s="176" t="s">
        <v>1364</v>
      </c>
      <c r="U49" s="160">
        <v>1.7629999999999999</v>
      </c>
      <c r="V49" s="160">
        <f>ROUND(E49*U49,2)</f>
        <v>29.09</v>
      </c>
      <c r="W49" s="160"/>
      <c r="X49" s="160" t="s">
        <v>1365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1366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48" t="s">
        <v>1426</v>
      </c>
      <c r="D50" s="249"/>
      <c r="E50" s="249"/>
      <c r="F50" s="249"/>
      <c r="G50" s="249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7" t="str">
        <f>C50</f>
        <v>Příplatek k cenám hloubených vykopávek za ztížení vykopávky v blízkosti podzemního vedení nebo výbušnin pro jakoukoliv třídu horniny.</v>
      </c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1874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1875</v>
      </c>
      <c r="D52" s="161"/>
      <c r="E52" s="162">
        <v>16.5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1368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0">
        <v>16</v>
      </c>
      <c r="B53" s="171" t="s">
        <v>1429</v>
      </c>
      <c r="C53" s="187" t="s">
        <v>1430</v>
      </c>
      <c r="D53" s="172" t="s">
        <v>1411</v>
      </c>
      <c r="E53" s="173">
        <v>298.8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1399</v>
      </c>
      <c r="S53" s="175" t="s">
        <v>1363</v>
      </c>
      <c r="T53" s="176" t="s">
        <v>1364</v>
      </c>
      <c r="U53" s="160">
        <v>0.156</v>
      </c>
      <c r="V53" s="160">
        <f>ROUND(E53*U53,2)</f>
        <v>46.61</v>
      </c>
      <c r="W53" s="160"/>
      <c r="X53" s="160" t="s">
        <v>1365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1366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33.75" outlineLevel="1">
      <c r="A54" s="158"/>
      <c r="B54" s="159"/>
      <c r="C54" s="248" t="s">
        <v>1431</v>
      </c>
      <c r="D54" s="249"/>
      <c r="E54" s="249"/>
      <c r="F54" s="249"/>
      <c r="G54" s="249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1392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77" t="str">
        <f>C54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188" t="s">
        <v>1432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1368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1876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1877</v>
      </c>
      <c r="D57" s="161"/>
      <c r="E57" s="162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188" t="s">
        <v>1878</v>
      </c>
      <c r="D58" s="161"/>
      <c r="E58" s="162">
        <v>298.8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1368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0">
        <v>17</v>
      </c>
      <c r="B59" s="171" t="s">
        <v>1436</v>
      </c>
      <c r="C59" s="187" t="s">
        <v>1437</v>
      </c>
      <c r="D59" s="172" t="s">
        <v>1411</v>
      </c>
      <c r="E59" s="173">
        <v>89.64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 t="s">
        <v>1399</v>
      </c>
      <c r="S59" s="175" t="s">
        <v>1363</v>
      </c>
      <c r="T59" s="176" t="s">
        <v>1364</v>
      </c>
      <c r="U59" s="160">
        <v>8.4000000000000005E-2</v>
      </c>
      <c r="V59" s="160">
        <f>ROUND(E59*U59,2)</f>
        <v>7.53</v>
      </c>
      <c r="W59" s="160"/>
      <c r="X59" s="160" t="s">
        <v>1365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1366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33.75" outlineLevel="1">
      <c r="A60" s="158"/>
      <c r="B60" s="159"/>
      <c r="C60" s="248" t="s">
        <v>1431</v>
      </c>
      <c r="D60" s="249"/>
      <c r="E60" s="249"/>
      <c r="F60" s="249"/>
      <c r="G60" s="249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1392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77" t="str">
        <f>C60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188" t="s">
        <v>1879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1368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188" t="s">
        <v>1880</v>
      </c>
      <c r="D62" s="161"/>
      <c r="E62" s="162">
        <v>89.64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1368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0">
        <v>18</v>
      </c>
      <c r="B63" s="171" t="s">
        <v>1440</v>
      </c>
      <c r="C63" s="187" t="s">
        <v>1441</v>
      </c>
      <c r="D63" s="172" t="s">
        <v>1411</v>
      </c>
      <c r="E63" s="173">
        <v>199.2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5" t="s">
        <v>1399</v>
      </c>
      <c r="S63" s="175" t="s">
        <v>1363</v>
      </c>
      <c r="T63" s="176" t="s">
        <v>1364</v>
      </c>
      <c r="U63" s="160">
        <v>0.29099999999999998</v>
      </c>
      <c r="V63" s="160">
        <f>ROUND(E63*U63,2)</f>
        <v>57.97</v>
      </c>
      <c r="W63" s="160"/>
      <c r="X63" s="160" t="s">
        <v>1365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1366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33.75" outlineLevel="1">
      <c r="A64" s="158"/>
      <c r="B64" s="159"/>
      <c r="C64" s="248" t="s">
        <v>1431</v>
      </c>
      <c r="D64" s="249"/>
      <c r="E64" s="249"/>
      <c r="F64" s="249"/>
      <c r="G64" s="249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1392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77" t="str">
        <f>C64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188" t="s">
        <v>1442</v>
      </c>
      <c r="D65" s="161"/>
      <c r="E65" s="162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1368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188" t="s">
        <v>1881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1368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1882</v>
      </c>
      <c r="D67" s="161"/>
      <c r="E67" s="162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188" t="s">
        <v>1883</v>
      </c>
      <c r="D68" s="161"/>
      <c r="E68" s="162">
        <v>199.2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1368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0">
        <v>19</v>
      </c>
      <c r="B69" s="171" t="s">
        <v>1446</v>
      </c>
      <c r="C69" s="187" t="s">
        <v>1447</v>
      </c>
      <c r="D69" s="172" t="s">
        <v>1411</v>
      </c>
      <c r="E69" s="173">
        <v>59.76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5" t="s">
        <v>1399</v>
      </c>
      <c r="S69" s="175" t="s">
        <v>1363</v>
      </c>
      <c r="T69" s="176" t="s">
        <v>1364</v>
      </c>
      <c r="U69" s="160">
        <v>0.14829999999999999</v>
      </c>
      <c r="V69" s="160">
        <f>ROUND(E69*U69,2)</f>
        <v>8.86</v>
      </c>
      <c r="W69" s="160"/>
      <c r="X69" s="160" t="s">
        <v>1365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1366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33.75" outlineLevel="1">
      <c r="A70" s="158"/>
      <c r="B70" s="159"/>
      <c r="C70" s="248" t="s">
        <v>1431</v>
      </c>
      <c r="D70" s="249"/>
      <c r="E70" s="249"/>
      <c r="F70" s="249"/>
      <c r="G70" s="249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1392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77" t="str">
        <f>C70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1884</v>
      </c>
      <c r="D71" s="161"/>
      <c r="E71" s="162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188" t="s">
        <v>1885</v>
      </c>
      <c r="D72" s="161"/>
      <c r="E72" s="162">
        <v>59.76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1368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0">
        <v>20</v>
      </c>
      <c r="B73" s="171" t="s">
        <v>1450</v>
      </c>
      <c r="C73" s="187" t="s">
        <v>1451</v>
      </c>
      <c r="D73" s="172" t="s">
        <v>1361</v>
      </c>
      <c r="E73" s="173">
        <v>670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2.0200000000000001E-3</v>
      </c>
      <c r="O73" s="175">
        <f>ROUND(E73*N73,2)</f>
        <v>1.35</v>
      </c>
      <c r="P73" s="175">
        <v>0</v>
      </c>
      <c r="Q73" s="175">
        <f>ROUND(E73*P73,2)</f>
        <v>0</v>
      </c>
      <c r="R73" s="175" t="s">
        <v>1399</v>
      </c>
      <c r="S73" s="175" t="s">
        <v>1363</v>
      </c>
      <c r="T73" s="176" t="s">
        <v>1364</v>
      </c>
      <c r="U73" s="160">
        <v>0.45800000000000002</v>
      </c>
      <c r="V73" s="160">
        <f>ROUND(E73*U73,2)</f>
        <v>306.86</v>
      </c>
      <c r="W73" s="160"/>
      <c r="X73" s="160" t="s">
        <v>1365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1366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48" t="s">
        <v>1452</v>
      </c>
      <c r="D74" s="249"/>
      <c r="E74" s="249"/>
      <c r="F74" s="249"/>
      <c r="G74" s="249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1392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188" t="s">
        <v>1886</v>
      </c>
      <c r="D75" s="161"/>
      <c r="E75" s="162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1368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188" t="s">
        <v>1887</v>
      </c>
      <c r="D76" s="161"/>
      <c r="E76" s="162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1368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188" t="s">
        <v>1888</v>
      </c>
      <c r="D77" s="161"/>
      <c r="E77" s="162">
        <v>670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1368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0">
        <v>21</v>
      </c>
      <c r="B78" s="171" t="s">
        <v>1456</v>
      </c>
      <c r="C78" s="187" t="s">
        <v>1457</v>
      </c>
      <c r="D78" s="172" t="s">
        <v>1361</v>
      </c>
      <c r="E78" s="173">
        <v>670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5" t="s">
        <v>1399</v>
      </c>
      <c r="S78" s="175" t="s">
        <v>1363</v>
      </c>
      <c r="T78" s="176" t="s">
        <v>1364</v>
      </c>
      <c r="U78" s="160">
        <v>0.218</v>
      </c>
      <c r="V78" s="160">
        <f>ROUND(E78*U78,2)</f>
        <v>146.06</v>
      </c>
      <c r="W78" s="160"/>
      <c r="X78" s="160" t="s">
        <v>1365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1366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48" t="s">
        <v>1458</v>
      </c>
      <c r="D79" s="249"/>
      <c r="E79" s="249"/>
      <c r="F79" s="249"/>
      <c r="G79" s="249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1392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1889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1888</v>
      </c>
      <c r="D81" s="161"/>
      <c r="E81" s="162">
        <v>670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0">
        <v>22</v>
      </c>
      <c r="B82" s="171" t="s">
        <v>1460</v>
      </c>
      <c r="C82" s="187" t="s">
        <v>1461</v>
      </c>
      <c r="D82" s="172" t="s">
        <v>1411</v>
      </c>
      <c r="E82" s="173">
        <v>273.89999999999998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5" t="s">
        <v>1399</v>
      </c>
      <c r="S82" s="175" t="s">
        <v>1363</v>
      </c>
      <c r="T82" s="176" t="s">
        <v>1364</v>
      </c>
      <c r="U82" s="160">
        <v>0.34499999999999997</v>
      </c>
      <c r="V82" s="160">
        <f>ROUND(E82*U82,2)</f>
        <v>94.5</v>
      </c>
      <c r="W82" s="160"/>
      <c r="X82" s="160" t="s">
        <v>1365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1366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48" t="s">
        <v>1462</v>
      </c>
      <c r="D83" s="249"/>
      <c r="E83" s="249"/>
      <c r="F83" s="249"/>
      <c r="G83" s="249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1392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77" t="str">
        <f>C83</f>
        <v>bez naložení do dopravní nádoby, ale s vyprázdněním dopravní nádoby na hromadu nebo na dopravní prostředek,</v>
      </c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1890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1368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1891</v>
      </c>
      <c r="D85" s="161"/>
      <c r="E85" s="162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188" t="s">
        <v>1892</v>
      </c>
      <c r="D86" s="161"/>
      <c r="E86" s="162">
        <v>273.89999999999998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1368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>
      <c r="A87" s="170">
        <v>23</v>
      </c>
      <c r="B87" s="171" t="s">
        <v>1466</v>
      </c>
      <c r="C87" s="187" t="s">
        <v>1467</v>
      </c>
      <c r="D87" s="172" t="s">
        <v>1411</v>
      </c>
      <c r="E87" s="173">
        <v>64.599999999999994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5" t="s">
        <v>1399</v>
      </c>
      <c r="S87" s="175" t="s">
        <v>1363</v>
      </c>
      <c r="T87" s="176" t="s">
        <v>1364</v>
      </c>
      <c r="U87" s="160">
        <v>1.0999999999999999E-2</v>
      </c>
      <c r="V87" s="160">
        <f>ROUND(E87*U87,2)</f>
        <v>0.71</v>
      </c>
      <c r="W87" s="160"/>
      <c r="X87" s="160" t="s">
        <v>1365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1366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48" t="s">
        <v>1468</v>
      </c>
      <c r="D88" s="249"/>
      <c r="E88" s="249"/>
      <c r="F88" s="249"/>
      <c r="G88" s="249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1392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188" t="s">
        <v>1469</v>
      </c>
      <c r="D89" s="161"/>
      <c r="E89" s="162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1368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188" t="s">
        <v>1893</v>
      </c>
      <c r="D90" s="161"/>
      <c r="E90" s="162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1368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188" t="s">
        <v>1894</v>
      </c>
      <c r="D91" s="161"/>
      <c r="E91" s="162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1368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188" t="s">
        <v>1895</v>
      </c>
      <c r="D92" s="161"/>
      <c r="E92" s="162">
        <v>64.599999999999994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1368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>
      <c r="A93" s="170">
        <v>24</v>
      </c>
      <c r="B93" s="171" t="s">
        <v>1466</v>
      </c>
      <c r="C93" s="187" t="s">
        <v>1467</v>
      </c>
      <c r="D93" s="172" t="s">
        <v>1411</v>
      </c>
      <c r="E93" s="173">
        <v>442.92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5" t="s">
        <v>1399</v>
      </c>
      <c r="S93" s="175" t="s">
        <v>1363</v>
      </c>
      <c r="T93" s="176" t="s">
        <v>1364</v>
      </c>
      <c r="U93" s="160">
        <v>1.0999999999999999E-2</v>
      </c>
      <c r="V93" s="160">
        <f>ROUND(E93*U93,2)</f>
        <v>4.87</v>
      </c>
      <c r="W93" s="160"/>
      <c r="X93" s="160" t="s">
        <v>1365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1366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48" t="s">
        <v>1468</v>
      </c>
      <c r="D94" s="249"/>
      <c r="E94" s="249"/>
      <c r="F94" s="249"/>
      <c r="G94" s="249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1392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188" t="s">
        <v>1473</v>
      </c>
      <c r="D95" s="161"/>
      <c r="E95" s="162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1368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188" t="s">
        <v>1896</v>
      </c>
      <c r="D96" s="161"/>
      <c r="E96" s="162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1368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188" t="s">
        <v>1897</v>
      </c>
      <c r="D97" s="161"/>
      <c r="E97" s="162">
        <v>442.92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1368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33.75" outlineLevel="1">
      <c r="A98" s="170">
        <v>25</v>
      </c>
      <c r="B98" s="171" t="s">
        <v>1476</v>
      </c>
      <c r="C98" s="187" t="s">
        <v>1477</v>
      </c>
      <c r="D98" s="172" t="s">
        <v>1411</v>
      </c>
      <c r="E98" s="173">
        <v>17716.8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5" t="s">
        <v>1399</v>
      </c>
      <c r="S98" s="175" t="s">
        <v>1363</v>
      </c>
      <c r="T98" s="176" t="s">
        <v>1364</v>
      </c>
      <c r="U98" s="160">
        <v>0</v>
      </c>
      <c r="V98" s="160">
        <f>ROUND(E98*U98,2)</f>
        <v>0</v>
      </c>
      <c r="W98" s="160"/>
      <c r="X98" s="160" t="s">
        <v>1365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1366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48" t="s">
        <v>1468</v>
      </c>
      <c r="D99" s="249"/>
      <c r="E99" s="249"/>
      <c r="F99" s="249"/>
      <c r="G99" s="249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1392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188" t="s">
        <v>1473</v>
      </c>
      <c r="D100" s="161"/>
      <c r="E100" s="162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1368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188" t="s">
        <v>1898</v>
      </c>
      <c r="D101" s="161"/>
      <c r="E101" s="162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1368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188" t="s">
        <v>1899</v>
      </c>
      <c r="D102" s="161"/>
      <c r="E102" s="162">
        <v>17716.8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1368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>
      <c r="A103" s="170">
        <v>26</v>
      </c>
      <c r="B103" s="171" t="s">
        <v>1479</v>
      </c>
      <c r="C103" s="187" t="s">
        <v>1480</v>
      </c>
      <c r="D103" s="172" t="s">
        <v>1411</v>
      </c>
      <c r="E103" s="173">
        <v>64.599999999999994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5" t="s">
        <v>1399</v>
      </c>
      <c r="S103" s="175" t="s">
        <v>1363</v>
      </c>
      <c r="T103" s="176" t="s">
        <v>1364</v>
      </c>
      <c r="U103" s="160">
        <v>0.65200000000000002</v>
      </c>
      <c r="V103" s="160">
        <f>ROUND(E103*U103,2)</f>
        <v>42.12</v>
      </c>
      <c r="W103" s="160"/>
      <c r="X103" s="160" t="s">
        <v>1365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188" t="s">
        <v>1900</v>
      </c>
      <c r="D104" s="161"/>
      <c r="E104" s="162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1368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188" t="s">
        <v>1895</v>
      </c>
      <c r="D105" s="161"/>
      <c r="E105" s="162">
        <v>64.599999999999994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1368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>
      <c r="A106" s="170">
        <v>27</v>
      </c>
      <c r="B106" s="171" t="s">
        <v>1482</v>
      </c>
      <c r="C106" s="187" t="s">
        <v>1483</v>
      </c>
      <c r="D106" s="172" t="s">
        <v>1411</v>
      </c>
      <c r="E106" s="173">
        <v>442.92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5" t="s">
        <v>1399</v>
      </c>
      <c r="S106" s="175" t="s">
        <v>1363</v>
      </c>
      <c r="T106" s="176" t="s">
        <v>1364</v>
      </c>
      <c r="U106" s="160">
        <v>8.9999999999999993E-3</v>
      </c>
      <c r="V106" s="160">
        <f>ROUND(E106*U106,2)</f>
        <v>3.99</v>
      </c>
      <c r="W106" s="160"/>
      <c r="X106" s="160" t="s">
        <v>1365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1366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188" t="s">
        <v>1901</v>
      </c>
      <c r="D107" s="161"/>
      <c r="E107" s="162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1368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188" t="s">
        <v>1902</v>
      </c>
      <c r="D108" s="161"/>
      <c r="E108" s="162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1368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188" t="s">
        <v>1486</v>
      </c>
      <c r="D109" s="161"/>
      <c r="E109" s="162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1368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188" t="s">
        <v>1903</v>
      </c>
      <c r="D110" s="161"/>
      <c r="E110" s="162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1368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188" t="s">
        <v>1904</v>
      </c>
      <c r="D111" s="161"/>
      <c r="E111" s="162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1368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188" t="s">
        <v>1897</v>
      </c>
      <c r="D112" s="161"/>
      <c r="E112" s="162">
        <v>442.92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1368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>
      <c r="A113" s="170">
        <v>28</v>
      </c>
      <c r="B113" s="171" t="s">
        <v>1489</v>
      </c>
      <c r="C113" s="187" t="s">
        <v>1490</v>
      </c>
      <c r="D113" s="172" t="s">
        <v>1411</v>
      </c>
      <c r="E113" s="173">
        <v>358.56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5" t="s">
        <v>1399</v>
      </c>
      <c r="S113" s="175" t="s">
        <v>1363</v>
      </c>
      <c r="T113" s="176" t="s">
        <v>1364</v>
      </c>
      <c r="U113" s="160">
        <v>0.20200000000000001</v>
      </c>
      <c r="V113" s="160">
        <f>ROUND(E113*U113,2)</f>
        <v>72.430000000000007</v>
      </c>
      <c r="W113" s="160"/>
      <c r="X113" s="160" t="s">
        <v>1365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1366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48" t="s">
        <v>1491</v>
      </c>
      <c r="D114" s="249"/>
      <c r="E114" s="249"/>
      <c r="F114" s="249"/>
      <c r="G114" s="249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1392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50" t="s">
        <v>1492</v>
      </c>
      <c r="D115" s="251"/>
      <c r="E115" s="251"/>
      <c r="F115" s="251"/>
      <c r="G115" s="251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1493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188" t="s">
        <v>1905</v>
      </c>
      <c r="D116" s="161"/>
      <c r="E116" s="162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1368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188" t="s">
        <v>1906</v>
      </c>
      <c r="D117" s="161"/>
      <c r="E117" s="162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1368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188" t="s">
        <v>1907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1368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1908</v>
      </c>
      <c r="D119" s="161"/>
      <c r="E119" s="162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1368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188" t="s">
        <v>1909</v>
      </c>
      <c r="D120" s="161"/>
      <c r="E120" s="162">
        <v>358.56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1368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70">
        <v>29</v>
      </c>
      <c r="B121" s="171" t="s">
        <v>1499</v>
      </c>
      <c r="C121" s="187" t="s">
        <v>1500</v>
      </c>
      <c r="D121" s="172" t="s">
        <v>1411</v>
      </c>
      <c r="E121" s="173">
        <v>119.52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5" t="s">
        <v>1399</v>
      </c>
      <c r="S121" s="175" t="s">
        <v>1363</v>
      </c>
      <c r="T121" s="176" t="s">
        <v>1364</v>
      </c>
      <c r="U121" s="160">
        <v>1.587</v>
      </c>
      <c r="V121" s="160">
        <f>ROUND(E121*U121,2)</f>
        <v>189.68</v>
      </c>
      <c r="W121" s="160"/>
      <c r="X121" s="160" t="s">
        <v>1365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1366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>
      <c r="A122" s="158"/>
      <c r="B122" s="159"/>
      <c r="C122" s="248" t="s">
        <v>1501</v>
      </c>
      <c r="D122" s="249"/>
      <c r="E122" s="249"/>
      <c r="F122" s="249"/>
      <c r="G122" s="249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1392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77" t="str">
        <f>C122</f>
        <v>sypaninou z vhodných hornin tř. 1 - 4 nebo materiálem připraveným podél výkopu ve vzdálenosti do 3 m od jeho kraje, pro jakoukoliv hloubku výkopu a jakoukoliv míru zhutnění,</v>
      </c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188" t="s">
        <v>1910</v>
      </c>
      <c r="D123" s="161"/>
      <c r="E123" s="162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1368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188" t="s">
        <v>1911</v>
      </c>
      <c r="D124" s="161"/>
      <c r="E124" s="162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1368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188" t="s">
        <v>1912</v>
      </c>
      <c r="D125" s="161"/>
      <c r="E125" s="162">
        <v>119.52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1368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70">
        <v>30</v>
      </c>
      <c r="B126" s="171" t="s">
        <v>1505</v>
      </c>
      <c r="C126" s="187" t="s">
        <v>1506</v>
      </c>
      <c r="D126" s="172" t="s">
        <v>1361</v>
      </c>
      <c r="E126" s="173">
        <v>47.6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5">
        <v>0</v>
      </c>
      <c r="O126" s="175">
        <f>ROUND(E126*N126,2)</f>
        <v>0</v>
      </c>
      <c r="P126" s="175">
        <v>0</v>
      </c>
      <c r="Q126" s="175">
        <f>ROUND(E126*P126,2)</f>
        <v>0</v>
      </c>
      <c r="R126" s="175" t="s">
        <v>1507</v>
      </c>
      <c r="S126" s="175" t="s">
        <v>1363</v>
      </c>
      <c r="T126" s="176" t="s">
        <v>1364</v>
      </c>
      <c r="U126" s="160">
        <v>0.06</v>
      </c>
      <c r="V126" s="160">
        <f>ROUND(E126*U126,2)</f>
        <v>2.86</v>
      </c>
      <c r="W126" s="160"/>
      <c r="X126" s="160" t="s">
        <v>1365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1366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48" t="s">
        <v>1508</v>
      </c>
      <c r="D127" s="249"/>
      <c r="E127" s="249"/>
      <c r="F127" s="249"/>
      <c r="G127" s="249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1392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188" t="s">
        <v>1913</v>
      </c>
      <c r="D128" s="161"/>
      <c r="E128" s="162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1368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188" t="s">
        <v>1914</v>
      </c>
      <c r="D129" s="161"/>
      <c r="E129" s="162">
        <v>47.6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1368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ht="22.5" outlineLevel="1">
      <c r="A130" s="170">
        <v>31</v>
      </c>
      <c r="B130" s="171" t="s">
        <v>1511</v>
      </c>
      <c r="C130" s="187" t="s">
        <v>1512</v>
      </c>
      <c r="D130" s="172" t="s">
        <v>1361</v>
      </c>
      <c r="E130" s="173">
        <v>47.6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5" t="s">
        <v>1399</v>
      </c>
      <c r="S130" s="175" t="s">
        <v>1363</v>
      </c>
      <c r="T130" s="176" t="s">
        <v>1364</v>
      </c>
      <c r="U130" s="160">
        <v>0.254</v>
      </c>
      <c r="V130" s="160">
        <f>ROUND(E130*U130,2)</f>
        <v>12.09</v>
      </c>
      <c r="W130" s="160"/>
      <c r="X130" s="160" t="s">
        <v>1365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1366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>
      <c r="A131" s="158"/>
      <c r="B131" s="159"/>
      <c r="C131" s="248" t="s">
        <v>1513</v>
      </c>
      <c r="D131" s="249"/>
      <c r="E131" s="249"/>
      <c r="F131" s="249"/>
      <c r="G131" s="249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1392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77" t="str">
        <f>C131</f>
        <v>s případným nutným přemístěním hromad nebo dočasných skládek na místo potřeby ze vzdálenosti do 30 m, v rovině nebo ve svahu do 1 : 5,</v>
      </c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188" t="s">
        <v>1915</v>
      </c>
      <c r="D132" s="161"/>
      <c r="E132" s="162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1368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188" t="s">
        <v>1914</v>
      </c>
      <c r="D133" s="161"/>
      <c r="E133" s="162">
        <v>47.6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1368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70">
        <v>32</v>
      </c>
      <c r="B134" s="171" t="s">
        <v>1515</v>
      </c>
      <c r="C134" s="187" t="s">
        <v>1516</v>
      </c>
      <c r="D134" s="172" t="s">
        <v>1411</v>
      </c>
      <c r="E134" s="173">
        <v>442.92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5">
        <v>0</v>
      </c>
      <c r="O134" s="175">
        <f>ROUND(E134*N134,2)</f>
        <v>0</v>
      </c>
      <c r="P134" s="175">
        <v>0</v>
      </c>
      <c r="Q134" s="175">
        <f>ROUND(E134*P134,2)</f>
        <v>0</v>
      </c>
      <c r="R134" s="175" t="s">
        <v>1399</v>
      </c>
      <c r="S134" s="175" t="s">
        <v>1363</v>
      </c>
      <c r="T134" s="176" t="s">
        <v>1364</v>
      </c>
      <c r="U134" s="160">
        <v>0</v>
      </c>
      <c r="V134" s="160">
        <f>ROUND(E134*U134,2)</f>
        <v>0</v>
      </c>
      <c r="W134" s="160"/>
      <c r="X134" s="160" t="s">
        <v>1365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1366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1896</v>
      </c>
      <c r="D135" s="161"/>
      <c r="E135" s="162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188" t="s">
        <v>1897</v>
      </c>
      <c r="D136" s="161"/>
      <c r="E136" s="162">
        <v>442.92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1368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70">
        <v>33</v>
      </c>
      <c r="B137" s="171" t="s">
        <v>1517</v>
      </c>
      <c r="C137" s="187" t="s">
        <v>1518</v>
      </c>
      <c r="D137" s="172" t="s">
        <v>1519</v>
      </c>
      <c r="E137" s="173">
        <v>1.19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5">
        <v>1E-3</v>
      </c>
      <c r="O137" s="175">
        <f>ROUND(E137*N137,2)</f>
        <v>0</v>
      </c>
      <c r="P137" s="175">
        <v>0</v>
      </c>
      <c r="Q137" s="175">
        <f>ROUND(E137*P137,2)</f>
        <v>0</v>
      </c>
      <c r="R137" s="175" t="s">
        <v>1520</v>
      </c>
      <c r="S137" s="175" t="s">
        <v>1363</v>
      </c>
      <c r="T137" s="176" t="s">
        <v>1364</v>
      </c>
      <c r="U137" s="160">
        <v>0</v>
      </c>
      <c r="V137" s="160">
        <f>ROUND(E137*U137,2)</f>
        <v>0</v>
      </c>
      <c r="W137" s="160"/>
      <c r="X137" s="160" t="s">
        <v>1521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1522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1916</v>
      </c>
      <c r="D138" s="161"/>
      <c r="E138" s="162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188" t="s">
        <v>1917</v>
      </c>
      <c r="D139" s="161"/>
      <c r="E139" s="162">
        <v>1.19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1368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70">
        <v>34</v>
      </c>
      <c r="B140" s="171" t="s">
        <v>1525</v>
      </c>
      <c r="C140" s="187" t="s">
        <v>1526</v>
      </c>
      <c r="D140" s="172" t="s">
        <v>1527</v>
      </c>
      <c r="E140" s="173">
        <v>199.5984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1</v>
      </c>
      <c r="O140" s="175">
        <f>ROUND(E140*N140,2)</f>
        <v>199.6</v>
      </c>
      <c r="P140" s="175">
        <v>0</v>
      </c>
      <c r="Q140" s="175">
        <f>ROUND(E140*P140,2)</f>
        <v>0</v>
      </c>
      <c r="R140" s="175" t="s">
        <v>1520</v>
      </c>
      <c r="S140" s="175" t="s">
        <v>1363</v>
      </c>
      <c r="T140" s="176" t="s">
        <v>1364</v>
      </c>
      <c r="U140" s="160">
        <v>0</v>
      </c>
      <c r="V140" s="160">
        <f>ROUND(E140*U140,2)</f>
        <v>0</v>
      </c>
      <c r="W140" s="160"/>
      <c r="X140" s="160" t="s">
        <v>1521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1522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188" t="s">
        <v>1528</v>
      </c>
      <c r="D141" s="161"/>
      <c r="E141" s="162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1368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188" t="s">
        <v>1918</v>
      </c>
      <c r="D142" s="161"/>
      <c r="E142" s="162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1368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188" t="s">
        <v>1919</v>
      </c>
      <c r="D143" s="161"/>
      <c r="E143" s="162">
        <v>199.5984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1368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70">
        <v>35</v>
      </c>
      <c r="B144" s="171" t="s">
        <v>1531</v>
      </c>
      <c r="C144" s="187" t="s">
        <v>1532</v>
      </c>
      <c r="D144" s="172" t="s">
        <v>1527</v>
      </c>
      <c r="E144" s="173">
        <v>506.8116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5">
        <v>1</v>
      </c>
      <c r="O144" s="175">
        <f>ROUND(E144*N144,2)</f>
        <v>506.81</v>
      </c>
      <c r="P144" s="175">
        <v>0</v>
      </c>
      <c r="Q144" s="175">
        <f>ROUND(E144*P144,2)</f>
        <v>0</v>
      </c>
      <c r="R144" s="175" t="s">
        <v>1520</v>
      </c>
      <c r="S144" s="175" t="s">
        <v>1363</v>
      </c>
      <c r="T144" s="176" t="s">
        <v>1364</v>
      </c>
      <c r="U144" s="160">
        <v>0</v>
      </c>
      <c r="V144" s="160">
        <f>ROUND(E144*U144,2)</f>
        <v>0</v>
      </c>
      <c r="W144" s="160"/>
      <c r="X144" s="160" t="s">
        <v>1521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1522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188" t="s">
        <v>1486</v>
      </c>
      <c r="D145" s="161"/>
      <c r="E145" s="162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1368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188" t="s">
        <v>1920</v>
      </c>
      <c r="D146" s="161"/>
      <c r="E146" s="162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1368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188" t="s">
        <v>1921</v>
      </c>
      <c r="D147" s="161"/>
      <c r="E147" s="162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1368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188" t="s">
        <v>1922</v>
      </c>
      <c r="D148" s="161"/>
      <c r="E148" s="162">
        <v>506.8116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1368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>
      <c r="A149" s="164" t="s">
        <v>1357</v>
      </c>
      <c r="B149" s="165" t="s">
        <v>1297</v>
      </c>
      <c r="C149" s="186" t="s">
        <v>1311</v>
      </c>
      <c r="D149" s="166"/>
      <c r="E149" s="167"/>
      <c r="F149" s="168"/>
      <c r="G149" s="168">
        <f>SUMIF(AG150:AG159,"&lt;&gt;NOR",G150:G159)</f>
        <v>0</v>
      </c>
      <c r="H149" s="168"/>
      <c r="I149" s="168">
        <f>SUM(I150:I159)</f>
        <v>0</v>
      </c>
      <c r="J149" s="168"/>
      <c r="K149" s="168">
        <f>SUM(K150:K159)</f>
        <v>0</v>
      </c>
      <c r="L149" s="168"/>
      <c r="M149" s="168">
        <f>SUM(M150:M159)</f>
        <v>0</v>
      </c>
      <c r="N149" s="168"/>
      <c r="O149" s="168">
        <f>SUM(O150:O159)</f>
        <v>48.71</v>
      </c>
      <c r="P149" s="168"/>
      <c r="Q149" s="168">
        <f>SUM(Q150:Q159)</f>
        <v>0</v>
      </c>
      <c r="R149" s="168"/>
      <c r="S149" s="168"/>
      <c r="T149" s="169"/>
      <c r="U149" s="163"/>
      <c r="V149" s="163">
        <f>SUM(V150:V159)</f>
        <v>59.87</v>
      </c>
      <c r="W149" s="163"/>
      <c r="X149" s="163"/>
      <c r="AG149" t="s">
        <v>1358</v>
      </c>
    </row>
    <row r="150" spans="1:60" outlineLevel="1">
      <c r="A150" s="170">
        <v>36</v>
      </c>
      <c r="B150" s="171" t="s">
        <v>1536</v>
      </c>
      <c r="C150" s="187" t="s">
        <v>1537</v>
      </c>
      <c r="D150" s="172" t="s">
        <v>1407</v>
      </c>
      <c r="E150" s="173">
        <v>208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5">
        <v>0.23382</v>
      </c>
      <c r="O150" s="175">
        <f>ROUND(E150*N150,2)</f>
        <v>48.63</v>
      </c>
      <c r="P150" s="175">
        <v>0</v>
      </c>
      <c r="Q150" s="175">
        <f>ROUND(E150*P150,2)</f>
        <v>0</v>
      </c>
      <c r="R150" s="175" t="s">
        <v>1538</v>
      </c>
      <c r="S150" s="175" t="s">
        <v>1539</v>
      </c>
      <c r="T150" s="176" t="s">
        <v>1364</v>
      </c>
      <c r="U150" s="160">
        <v>0.216</v>
      </c>
      <c r="V150" s="160">
        <f>ROUND(E150*U150,2)</f>
        <v>44.93</v>
      </c>
      <c r="W150" s="160"/>
      <c r="X150" s="160" t="s">
        <v>1365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1366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48" t="s">
        <v>1540</v>
      </c>
      <c r="D151" s="249"/>
      <c r="E151" s="249"/>
      <c r="F151" s="249"/>
      <c r="G151" s="249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1392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77" t="str">
        <f>C151</f>
        <v>se zřízením štěrkopískového lože pod trubky a s jejich obsypem v průměrném celkovém množství do 0,15 m3/m v otevřeném příkopu,</v>
      </c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70">
        <v>37</v>
      </c>
      <c r="B152" s="171" t="s">
        <v>1541</v>
      </c>
      <c r="C152" s="187" t="s">
        <v>1542</v>
      </c>
      <c r="D152" s="172" t="s">
        <v>1361</v>
      </c>
      <c r="E152" s="173">
        <v>199.2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5">
        <v>1.8000000000000001E-4</v>
      </c>
      <c r="O152" s="175">
        <f>ROUND(E152*N152,2)</f>
        <v>0.04</v>
      </c>
      <c r="P152" s="175">
        <v>0</v>
      </c>
      <c r="Q152" s="175">
        <f>ROUND(E152*P152,2)</f>
        <v>0</v>
      </c>
      <c r="R152" s="175" t="s">
        <v>1543</v>
      </c>
      <c r="S152" s="175" t="s">
        <v>1363</v>
      </c>
      <c r="T152" s="176" t="s">
        <v>1364</v>
      </c>
      <c r="U152" s="160">
        <v>7.4999999999999997E-2</v>
      </c>
      <c r="V152" s="160">
        <f>ROUND(E152*U152,2)</f>
        <v>14.94</v>
      </c>
      <c r="W152" s="160"/>
      <c r="X152" s="160" t="s">
        <v>1365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1366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48" t="s">
        <v>1544</v>
      </c>
      <c r="D153" s="249"/>
      <c r="E153" s="249"/>
      <c r="F153" s="249"/>
      <c r="G153" s="249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1392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188" t="s">
        <v>1923</v>
      </c>
      <c r="D154" s="161"/>
      <c r="E154" s="162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1368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188" t="s">
        <v>1924</v>
      </c>
      <c r="D155" s="161"/>
      <c r="E155" s="162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1368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188" t="s">
        <v>1883</v>
      </c>
      <c r="D156" s="161"/>
      <c r="E156" s="162">
        <v>199.2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1368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ht="22.5" outlineLevel="1">
      <c r="A157" s="170">
        <v>38</v>
      </c>
      <c r="B157" s="171" t="s">
        <v>1548</v>
      </c>
      <c r="C157" s="187" t="s">
        <v>1549</v>
      </c>
      <c r="D157" s="172" t="s">
        <v>1361</v>
      </c>
      <c r="E157" s="173">
        <v>219.12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5">
        <v>2.0000000000000001E-4</v>
      </c>
      <c r="O157" s="175">
        <f>ROUND(E157*N157,2)</f>
        <v>0.04</v>
      </c>
      <c r="P157" s="175">
        <v>0</v>
      </c>
      <c r="Q157" s="175">
        <f>ROUND(E157*P157,2)</f>
        <v>0</v>
      </c>
      <c r="R157" s="175" t="s">
        <v>1520</v>
      </c>
      <c r="S157" s="175" t="s">
        <v>1363</v>
      </c>
      <c r="T157" s="176" t="s">
        <v>1364</v>
      </c>
      <c r="U157" s="160">
        <v>0</v>
      </c>
      <c r="V157" s="160">
        <f>ROUND(E157*U157,2)</f>
        <v>0</v>
      </c>
      <c r="W157" s="160"/>
      <c r="X157" s="160" t="s">
        <v>1521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1522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188" t="s">
        <v>1925</v>
      </c>
      <c r="D158" s="161"/>
      <c r="E158" s="162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1368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188" t="s">
        <v>1926</v>
      </c>
      <c r="D159" s="161"/>
      <c r="E159" s="162">
        <v>219.12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1368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>
      <c r="A160" s="164" t="s">
        <v>1357</v>
      </c>
      <c r="B160" s="165" t="s">
        <v>1301</v>
      </c>
      <c r="C160" s="186" t="s">
        <v>1312</v>
      </c>
      <c r="D160" s="166"/>
      <c r="E160" s="167"/>
      <c r="F160" s="168"/>
      <c r="G160" s="168">
        <f>SUMIF(AG161:AG165,"&lt;&gt;NOR",G161:G165)</f>
        <v>0</v>
      </c>
      <c r="H160" s="168"/>
      <c r="I160" s="168">
        <f>SUM(I161:I165)</f>
        <v>0</v>
      </c>
      <c r="J160" s="168"/>
      <c r="K160" s="168">
        <f>SUM(K161:K165)</f>
        <v>0</v>
      </c>
      <c r="L160" s="168"/>
      <c r="M160" s="168">
        <f>SUM(M161:M165)</f>
        <v>0</v>
      </c>
      <c r="N160" s="168"/>
      <c r="O160" s="168">
        <f>SUM(O161:O165)</f>
        <v>37.659999999999997</v>
      </c>
      <c r="P160" s="168"/>
      <c r="Q160" s="168">
        <f>SUM(Q161:Q165)</f>
        <v>0</v>
      </c>
      <c r="R160" s="168"/>
      <c r="S160" s="168"/>
      <c r="T160" s="169"/>
      <c r="U160" s="163"/>
      <c r="V160" s="163">
        <f>SUM(V161:V165)</f>
        <v>26.23</v>
      </c>
      <c r="W160" s="163"/>
      <c r="X160" s="163"/>
      <c r="AG160" t="s">
        <v>1358</v>
      </c>
    </row>
    <row r="161" spans="1:60" outlineLevel="1">
      <c r="A161" s="170">
        <v>39</v>
      </c>
      <c r="B161" s="171" t="s">
        <v>1552</v>
      </c>
      <c r="C161" s="187" t="s">
        <v>1553</v>
      </c>
      <c r="D161" s="172" t="s">
        <v>1411</v>
      </c>
      <c r="E161" s="173">
        <v>19.920000000000002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5">
        <v>1.8907700000000001</v>
      </c>
      <c r="O161" s="175">
        <f>ROUND(E161*N161,2)</f>
        <v>37.659999999999997</v>
      </c>
      <c r="P161" s="175">
        <v>0</v>
      </c>
      <c r="Q161" s="175">
        <f>ROUND(E161*P161,2)</f>
        <v>0</v>
      </c>
      <c r="R161" s="175" t="s">
        <v>1538</v>
      </c>
      <c r="S161" s="175" t="s">
        <v>1363</v>
      </c>
      <c r="T161" s="176" t="s">
        <v>1364</v>
      </c>
      <c r="U161" s="160">
        <v>1.3169999999999999</v>
      </c>
      <c r="V161" s="160">
        <f>ROUND(E161*U161,2)</f>
        <v>26.23</v>
      </c>
      <c r="W161" s="160"/>
      <c r="X161" s="160" t="s">
        <v>1365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1366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48" t="s">
        <v>1554</v>
      </c>
      <c r="D162" s="249"/>
      <c r="E162" s="249"/>
      <c r="F162" s="249"/>
      <c r="G162" s="249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1392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188" t="s">
        <v>1927</v>
      </c>
      <c r="D163" s="161"/>
      <c r="E163" s="162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1368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188" t="s">
        <v>1928</v>
      </c>
      <c r="D164" s="161"/>
      <c r="E164" s="162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1368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188" t="s">
        <v>1929</v>
      </c>
      <c r="D165" s="161"/>
      <c r="E165" s="162">
        <v>19.920000000000002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1368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>
      <c r="A166" s="164" t="s">
        <v>1357</v>
      </c>
      <c r="B166" s="165" t="s">
        <v>1303</v>
      </c>
      <c r="C166" s="186" t="s">
        <v>1313</v>
      </c>
      <c r="D166" s="166"/>
      <c r="E166" s="167"/>
      <c r="F166" s="168"/>
      <c r="G166" s="168">
        <f>SUMIF(AG167:AG210,"&lt;&gt;NOR",G167:G210)</f>
        <v>0</v>
      </c>
      <c r="H166" s="168"/>
      <c r="I166" s="168">
        <f>SUM(I167:I210)</f>
        <v>0</v>
      </c>
      <c r="J166" s="168"/>
      <c r="K166" s="168">
        <f>SUM(K167:K210)</f>
        <v>0</v>
      </c>
      <c r="L166" s="168"/>
      <c r="M166" s="168">
        <f>SUM(M167:M210)</f>
        <v>0</v>
      </c>
      <c r="N166" s="168"/>
      <c r="O166" s="168">
        <f>SUM(O167:O210)</f>
        <v>703.22</v>
      </c>
      <c r="P166" s="168"/>
      <c r="Q166" s="168">
        <f>SUM(Q167:Q210)</f>
        <v>0</v>
      </c>
      <c r="R166" s="168"/>
      <c r="S166" s="168"/>
      <c r="T166" s="169"/>
      <c r="U166" s="163"/>
      <c r="V166" s="163">
        <f>SUM(V167:V210)</f>
        <v>118.76</v>
      </c>
      <c r="W166" s="163"/>
      <c r="X166" s="163"/>
      <c r="AG166" t="s">
        <v>1358</v>
      </c>
    </row>
    <row r="167" spans="1:60" ht="22.5" outlineLevel="1">
      <c r="A167" s="170">
        <v>40</v>
      </c>
      <c r="B167" s="171" t="s">
        <v>1558</v>
      </c>
      <c r="C167" s="187" t="s">
        <v>1559</v>
      </c>
      <c r="D167" s="172" t="s">
        <v>1361</v>
      </c>
      <c r="E167" s="173">
        <v>168.6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5">
        <v>0.378</v>
      </c>
      <c r="O167" s="175">
        <f>ROUND(E167*N167,2)</f>
        <v>63.73</v>
      </c>
      <c r="P167" s="175">
        <v>0</v>
      </c>
      <c r="Q167" s="175">
        <f>ROUND(E167*P167,2)</f>
        <v>0</v>
      </c>
      <c r="R167" s="175" t="s">
        <v>1362</v>
      </c>
      <c r="S167" s="175" t="s">
        <v>1363</v>
      </c>
      <c r="T167" s="176" t="s">
        <v>1364</v>
      </c>
      <c r="U167" s="160">
        <v>2.5999999999999999E-2</v>
      </c>
      <c r="V167" s="160">
        <f>ROUND(E167*U167,2)</f>
        <v>4.38</v>
      </c>
      <c r="W167" s="160"/>
      <c r="X167" s="160" t="s">
        <v>1365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1366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188" t="s">
        <v>1373</v>
      </c>
      <c r="D168" s="161"/>
      <c r="E168" s="162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1368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188" t="s">
        <v>1857</v>
      </c>
      <c r="D169" s="161"/>
      <c r="E169" s="162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1368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188" t="s">
        <v>1858</v>
      </c>
      <c r="D170" s="161"/>
      <c r="E170" s="162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1368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188" t="s">
        <v>1859</v>
      </c>
      <c r="D171" s="161"/>
      <c r="E171" s="162">
        <v>168.6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1368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22.5" outlineLevel="1">
      <c r="A172" s="170">
        <v>41</v>
      </c>
      <c r="B172" s="171" t="s">
        <v>1560</v>
      </c>
      <c r="C172" s="187" t="s">
        <v>1561</v>
      </c>
      <c r="D172" s="172" t="s">
        <v>1361</v>
      </c>
      <c r="E172" s="173">
        <v>168.6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5">
        <v>0.441</v>
      </c>
      <c r="O172" s="175">
        <f>ROUND(E172*N172,2)</f>
        <v>74.349999999999994</v>
      </c>
      <c r="P172" s="175">
        <v>0</v>
      </c>
      <c r="Q172" s="175">
        <f>ROUND(E172*P172,2)</f>
        <v>0</v>
      </c>
      <c r="R172" s="175" t="s">
        <v>1362</v>
      </c>
      <c r="S172" s="175" t="s">
        <v>1363</v>
      </c>
      <c r="T172" s="176" t="s">
        <v>1364</v>
      </c>
      <c r="U172" s="160">
        <v>2.9000000000000001E-2</v>
      </c>
      <c r="V172" s="160">
        <f>ROUND(E172*U172,2)</f>
        <v>4.8899999999999997</v>
      </c>
      <c r="W172" s="160"/>
      <c r="X172" s="160" t="s">
        <v>1365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1366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188" t="s">
        <v>1373</v>
      </c>
      <c r="D173" s="161"/>
      <c r="E173" s="162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1368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188" t="s">
        <v>1857</v>
      </c>
      <c r="D174" s="161"/>
      <c r="E174" s="162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1368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188" t="s">
        <v>1858</v>
      </c>
      <c r="D175" s="161"/>
      <c r="E175" s="162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1368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188" t="s">
        <v>1859</v>
      </c>
      <c r="D176" s="161"/>
      <c r="E176" s="162">
        <v>168.6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1368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ht="22.5" outlineLevel="1">
      <c r="A177" s="170">
        <v>42</v>
      </c>
      <c r="B177" s="171" t="s">
        <v>1562</v>
      </c>
      <c r="C177" s="187" t="s">
        <v>1563</v>
      </c>
      <c r="D177" s="172" t="s">
        <v>1361</v>
      </c>
      <c r="E177" s="173">
        <v>168.6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5">
        <v>0.55125000000000002</v>
      </c>
      <c r="O177" s="175">
        <f>ROUND(E177*N177,2)</f>
        <v>92.94</v>
      </c>
      <c r="P177" s="175">
        <v>0</v>
      </c>
      <c r="Q177" s="175">
        <f>ROUND(E177*P177,2)</f>
        <v>0</v>
      </c>
      <c r="R177" s="175" t="s">
        <v>1362</v>
      </c>
      <c r="S177" s="175" t="s">
        <v>1363</v>
      </c>
      <c r="T177" s="176" t="s">
        <v>1364</v>
      </c>
      <c r="U177" s="160">
        <v>2.7E-2</v>
      </c>
      <c r="V177" s="160">
        <f>ROUND(E177*U177,2)</f>
        <v>4.55</v>
      </c>
      <c r="W177" s="160"/>
      <c r="X177" s="160" t="s">
        <v>1365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1366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188" t="s">
        <v>1857</v>
      </c>
      <c r="D178" s="161"/>
      <c r="E178" s="162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1368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188" t="s">
        <v>1858</v>
      </c>
      <c r="D179" s="161"/>
      <c r="E179" s="162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1368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188" t="s">
        <v>1859</v>
      </c>
      <c r="D180" s="161"/>
      <c r="E180" s="162">
        <v>168.6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1368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ht="22.5" outlineLevel="1">
      <c r="A181" s="170">
        <v>43</v>
      </c>
      <c r="B181" s="171" t="s">
        <v>1564</v>
      </c>
      <c r="C181" s="187" t="s">
        <v>1565</v>
      </c>
      <c r="D181" s="172" t="s">
        <v>1361</v>
      </c>
      <c r="E181" s="173">
        <v>262.2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5">
        <v>0.21099999999999999</v>
      </c>
      <c r="O181" s="175">
        <f>ROUND(E181*N181,2)</f>
        <v>55.32</v>
      </c>
      <c r="P181" s="175">
        <v>0</v>
      </c>
      <c r="Q181" s="175">
        <f>ROUND(E181*P181,2)</f>
        <v>0</v>
      </c>
      <c r="R181" s="175" t="s">
        <v>1362</v>
      </c>
      <c r="S181" s="175" t="s">
        <v>1363</v>
      </c>
      <c r="T181" s="176" t="s">
        <v>1364</v>
      </c>
      <c r="U181" s="160">
        <v>7.1999999999999995E-2</v>
      </c>
      <c r="V181" s="160">
        <f>ROUND(E181*U181,2)</f>
        <v>18.88</v>
      </c>
      <c r="W181" s="160"/>
      <c r="X181" s="160" t="s">
        <v>1365</v>
      </c>
      <c r="Y181" s="151"/>
      <c r="Z181" s="151"/>
      <c r="AA181" s="151"/>
      <c r="AB181" s="151"/>
      <c r="AC181" s="151"/>
      <c r="AD181" s="151"/>
      <c r="AE181" s="151"/>
      <c r="AF181" s="151"/>
      <c r="AG181" s="151" t="s">
        <v>1366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48" t="s">
        <v>1566</v>
      </c>
      <c r="D182" s="249"/>
      <c r="E182" s="249"/>
      <c r="F182" s="249"/>
      <c r="G182" s="249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1392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188" t="s">
        <v>1863</v>
      </c>
      <c r="D183" s="161"/>
      <c r="E183" s="162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1368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188" t="s">
        <v>1864</v>
      </c>
      <c r="D184" s="161"/>
      <c r="E184" s="162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1368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188" t="s">
        <v>1865</v>
      </c>
      <c r="D185" s="161"/>
      <c r="E185" s="162">
        <v>262.2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1368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70">
        <v>44</v>
      </c>
      <c r="B186" s="171" t="s">
        <v>1567</v>
      </c>
      <c r="C186" s="187" t="s">
        <v>1568</v>
      </c>
      <c r="D186" s="172" t="s">
        <v>1361</v>
      </c>
      <c r="E186" s="173">
        <v>215.4</v>
      </c>
      <c r="F186" s="174"/>
      <c r="G186" s="175">
        <f>ROUND(E186*F186,2)</f>
        <v>0</v>
      </c>
      <c r="H186" s="174"/>
      <c r="I186" s="175">
        <f>ROUND(E186*H186,2)</f>
        <v>0</v>
      </c>
      <c r="J186" s="174"/>
      <c r="K186" s="175">
        <f>ROUND(E186*J186,2)</f>
        <v>0</v>
      </c>
      <c r="L186" s="175">
        <v>21</v>
      </c>
      <c r="M186" s="175">
        <f>G186*(1+L186/100)</f>
        <v>0</v>
      </c>
      <c r="N186" s="175">
        <v>0.38313999999999998</v>
      </c>
      <c r="O186" s="175">
        <f>ROUND(E186*N186,2)</f>
        <v>82.53</v>
      </c>
      <c r="P186" s="175">
        <v>0</v>
      </c>
      <c r="Q186" s="175">
        <f>ROUND(E186*P186,2)</f>
        <v>0</v>
      </c>
      <c r="R186" s="175" t="s">
        <v>1362</v>
      </c>
      <c r="S186" s="175" t="s">
        <v>1363</v>
      </c>
      <c r="T186" s="176" t="s">
        <v>1364</v>
      </c>
      <c r="U186" s="160">
        <v>2.5999999999999999E-2</v>
      </c>
      <c r="V186" s="160">
        <f>ROUND(E186*U186,2)</f>
        <v>5.6</v>
      </c>
      <c r="W186" s="160"/>
      <c r="X186" s="160" t="s">
        <v>1365</v>
      </c>
      <c r="Y186" s="151"/>
      <c r="Z186" s="151"/>
      <c r="AA186" s="151"/>
      <c r="AB186" s="151"/>
      <c r="AC186" s="151"/>
      <c r="AD186" s="151"/>
      <c r="AE186" s="151"/>
      <c r="AF186" s="151"/>
      <c r="AG186" s="151" t="s">
        <v>1366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48" t="s">
        <v>1569</v>
      </c>
      <c r="D187" s="249"/>
      <c r="E187" s="249"/>
      <c r="F187" s="249"/>
      <c r="G187" s="249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1392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188" t="s">
        <v>1866</v>
      </c>
      <c r="D188" s="161"/>
      <c r="E188" s="162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1368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188" t="s">
        <v>1867</v>
      </c>
      <c r="D189" s="161"/>
      <c r="E189" s="162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1368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188" t="s">
        <v>1868</v>
      </c>
      <c r="D190" s="161"/>
      <c r="E190" s="162">
        <v>215.4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1368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ht="22.5" outlineLevel="1">
      <c r="A191" s="170">
        <v>45</v>
      </c>
      <c r="B191" s="171" t="s">
        <v>1570</v>
      </c>
      <c r="C191" s="187" t="s">
        <v>1571</v>
      </c>
      <c r="D191" s="172" t="s">
        <v>1361</v>
      </c>
      <c r="E191" s="173">
        <v>309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5">
        <v>6.0999999999999997E-4</v>
      </c>
      <c r="O191" s="175">
        <f>ROUND(E191*N191,2)</f>
        <v>0.19</v>
      </c>
      <c r="P191" s="175">
        <v>0</v>
      </c>
      <c r="Q191" s="175">
        <f>ROUND(E191*P191,2)</f>
        <v>0</v>
      </c>
      <c r="R191" s="175" t="s">
        <v>1362</v>
      </c>
      <c r="S191" s="175" t="s">
        <v>1363</v>
      </c>
      <c r="T191" s="176" t="s">
        <v>1364</v>
      </c>
      <c r="U191" s="160">
        <v>2E-3</v>
      </c>
      <c r="V191" s="160">
        <f>ROUND(E191*U191,2)</f>
        <v>0.62</v>
      </c>
      <c r="W191" s="160"/>
      <c r="X191" s="160" t="s">
        <v>1365</v>
      </c>
      <c r="Y191" s="151"/>
      <c r="Z191" s="151"/>
      <c r="AA191" s="151"/>
      <c r="AB191" s="151"/>
      <c r="AC191" s="151"/>
      <c r="AD191" s="151"/>
      <c r="AE191" s="151"/>
      <c r="AF191" s="151"/>
      <c r="AG191" s="151" t="s">
        <v>1366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188" t="s">
        <v>1860</v>
      </c>
      <c r="D192" s="161"/>
      <c r="E192" s="162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1368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188" t="s">
        <v>1861</v>
      </c>
      <c r="D193" s="161"/>
      <c r="E193" s="162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1368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188" t="s">
        <v>1862</v>
      </c>
      <c r="D194" s="161"/>
      <c r="E194" s="162">
        <v>309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1368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ht="22.5" outlineLevel="1">
      <c r="A195" s="170">
        <v>46</v>
      </c>
      <c r="B195" s="171" t="s">
        <v>1572</v>
      </c>
      <c r="C195" s="187" t="s">
        <v>1573</v>
      </c>
      <c r="D195" s="172" t="s">
        <v>1361</v>
      </c>
      <c r="E195" s="173">
        <v>351</v>
      </c>
      <c r="F195" s="174"/>
      <c r="G195" s="175">
        <f>ROUND(E195*F195,2)</f>
        <v>0</v>
      </c>
      <c r="H195" s="174"/>
      <c r="I195" s="175">
        <f>ROUND(E195*H195,2)</f>
        <v>0</v>
      </c>
      <c r="J195" s="174"/>
      <c r="K195" s="175">
        <f>ROUND(E195*J195,2)</f>
        <v>0</v>
      </c>
      <c r="L195" s="175">
        <v>21</v>
      </c>
      <c r="M195" s="175">
        <f>G195*(1+L195/100)</f>
        <v>0</v>
      </c>
      <c r="N195" s="175">
        <v>5.0000000000000001E-4</v>
      </c>
      <c r="O195" s="175">
        <f>ROUND(E195*N195,2)</f>
        <v>0.18</v>
      </c>
      <c r="P195" s="175">
        <v>0</v>
      </c>
      <c r="Q195" s="175">
        <f>ROUND(E195*P195,2)</f>
        <v>0</v>
      </c>
      <c r="R195" s="175" t="s">
        <v>1362</v>
      </c>
      <c r="S195" s="175" t="s">
        <v>1363</v>
      </c>
      <c r="T195" s="176" t="s">
        <v>1364</v>
      </c>
      <c r="U195" s="160">
        <v>2E-3</v>
      </c>
      <c r="V195" s="160">
        <f>ROUND(E195*U195,2)</f>
        <v>0.7</v>
      </c>
      <c r="W195" s="160"/>
      <c r="X195" s="160" t="s">
        <v>1365</v>
      </c>
      <c r="Y195" s="151"/>
      <c r="Z195" s="151"/>
      <c r="AA195" s="151"/>
      <c r="AB195" s="151"/>
      <c r="AC195" s="151"/>
      <c r="AD195" s="151"/>
      <c r="AE195" s="151"/>
      <c r="AF195" s="151"/>
      <c r="AG195" s="151" t="s">
        <v>1366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188" t="s">
        <v>1869</v>
      </c>
      <c r="D196" s="161"/>
      <c r="E196" s="162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1368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188" t="s">
        <v>1870</v>
      </c>
      <c r="D197" s="161"/>
      <c r="E197" s="162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1368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188" t="s">
        <v>1871</v>
      </c>
      <c r="D198" s="161"/>
      <c r="E198" s="162">
        <v>351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1368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ht="22.5" outlineLevel="1">
      <c r="A199" s="170">
        <v>47</v>
      </c>
      <c r="B199" s="171" t="s">
        <v>1574</v>
      </c>
      <c r="C199" s="187" t="s">
        <v>1575</v>
      </c>
      <c r="D199" s="172" t="s">
        <v>1361</v>
      </c>
      <c r="E199" s="173">
        <v>351</v>
      </c>
      <c r="F199" s="174"/>
      <c r="G199" s="175">
        <f>ROUND(E199*F199,2)</f>
        <v>0</v>
      </c>
      <c r="H199" s="174"/>
      <c r="I199" s="175">
        <f>ROUND(E199*H199,2)</f>
        <v>0</v>
      </c>
      <c r="J199" s="174"/>
      <c r="K199" s="175">
        <f>ROUND(E199*J199,2)</f>
        <v>0</v>
      </c>
      <c r="L199" s="175">
        <v>21</v>
      </c>
      <c r="M199" s="175">
        <f>G199*(1+L199/100)</f>
        <v>0</v>
      </c>
      <c r="N199" s="175">
        <v>0.12966</v>
      </c>
      <c r="O199" s="175">
        <f>ROUND(E199*N199,2)</f>
        <v>45.51</v>
      </c>
      <c r="P199" s="175">
        <v>0</v>
      </c>
      <c r="Q199" s="175">
        <f>ROUND(E199*P199,2)</f>
        <v>0</v>
      </c>
      <c r="R199" s="175" t="s">
        <v>1362</v>
      </c>
      <c r="S199" s="175" t="s">
        <v>1363</v>
      </c>
      <c r="T199" s="176" t="s">
        <v>1364</v>
      </c>
      <c r="U199" s="160">
        <v>7.1999999999999995E-2</v>
      </c>
      <c r="V199" s="160">
        <f>ROUND(E199*U199,2)</f>
        <v>25.27</v>
      </c>
      <c r="W199" s="160"/>
      <c r="X199" s="160" t="s">
        <v>1365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1366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188" t="s">
        <v>1869</v>
      </c>
      <c r="D200" s="161"/>
      <c r="E200" s="162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1368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188" t="s">
        <v>1870</v>
      </c>
      <c r="D201" s="161"/>
      <c r="E201" s="162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1368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188" t="s">
        <v>1871</v>
      </c>
      <c r="D202" s="161"/>
      <c r="E202" s="162">
        <v>351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1368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ht="22.5" outlineLevel="1">
      <c r="A203" s="170">
        <v>48</v>
      </c>
      <c r="B203" s="171" t="s">
        <v>1576</v>
      </c>
      <c r="C203" s="187" t="s">
        <v>1577</v>
      </c>
      <c r="D203" s="172" t="s">
        <v>1361</v>
      </c>
      <c r="E203" s="173">
        <v>309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5">
        <v>0.17946000000000001</v>
      </c>
      <c r="O203" s="175">
        <f>ROUND(E203*N203,2)</f>
        <v>55.45</v>
      </c>
      <c r="P203" s="175">
        <v>0</v>
      </c>
      <c r="Q203" s="175">
        <f>ROUND(E203*P203,2)</f>
        <v>0</v>
      </c>
      <c r="R203" s="175" t="s">
        <v>1362</v>
      </c>
      <c r="S203" s="175" t="s">
        <v>1363</v>
      </c>
      <c r="T203" s="176" t="s">
        <v>1364</v>
      </c>
      <c r="U203" s="160">
        <v>8.7999999999999995E-2</v>
      </c>
      <c r="V203" s="160">
        <f>ROUND(E203*U203,2)</f>
        <v>27.19</v>
      </c>
      <c r="W203" s="160"/>
      <c r="X203" s="160" t="s">
        <v>1365</v>
      </c>
      <c r="Y203" s="151"/>
      <c r="Z203" s="151"/>
      <c r="AA203" s="151"/>
      <c r="AB203" s="151"/>
      <c r="AC203" s="151"/>
      <c r="AD203" s="151"/>
      <c r="AE203" s="151"/>
      <c r="AF203" s="151"/>
      <c r="AG203" s="151" t="s">
        <v>1366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8"/>
      <c r="B204" s="159"/>
      <c r="C204" s="188" t="s">
        <v>1860</v>
      </c>
      <c r="D204" s="161"/>
      <c r="E204" s="162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1368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188" t="s">
        <v>1861</v>
      </c>
      <c r="D205" s="161"/>
      <c r="E205" s="162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1368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188" t="s">
        <v>1862</v>
      </c>
      <c r="D206" s="161"/>
      <c r="E206" s="162">
        <v>309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1368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ht="22.5" outlineLevel="1">
      <c r="A207" s="178">
        <v>49</v>
      </c>
      <c r="B207" s="179" t="s">
        <v>1584</v>
      </c>
      <c r="C207" s="189" t="s">
        <v>1585</v>
      </c>
      <c r="D207" s="180" t="s">
        <v>1361</v>
      </c>
      <c r="E207" s="181">
        <v>215.4</v>
      </c>
      <c r="F207" s="182"/>
      <c r="G207" s="183">
        <f>ROUND(E207*F207,2)</f>
        <v>0</v>
      </c>
      <c r="H207" s="182"/>
      <c r="I207" s="183">
        <f>ROUND(E207*H207,2)</f>
        <v>0</v>
      </c>
      <c r="J207" s="182"/>
      <c r="K207" s="183">
        <f>ROUND(E207*J207,2)</f>
        <v>0</v>
      </c>
      <c r="L207" s="183">
        <v>21</v>
      </c>
      <c r="M207" s="183">
        <f>G207*(1+L207/100)</f>
        <v>0</v>
      </c>
      <c r="N207" s="183">
        <v>0.378</v>
      </c>
      <c r="O207" s="183">
        <f>ROUND(E207*N207,2)</f>
        <v>81.42</v>
      </c>
      <c r="P207" s="183">
        <v>0</v>
      </c>
      <c r="Q207" s="183">
        <f>ROUND(E207*P207,2)</f>
        <v>0</v>
      </c>
      <c r="R207" s="183" t="s">
        <v>1362</v>
      </c>
      <c r="S207" s="183" t="s">
        <v>1363</v>
      </c>
      <c r="T207" s="184" t="s">
        <v>1364</v>
      </c>
      <c r="U207" s="160">
        <v>2.5999999999999999E-2</v>
      </c>
      <c r="V207" s="160">
        <f>ROUND(E207*U207,2)</f>
        <v>5.6</v>
      </c>
      <c r="W207" s="160"/>
      <c r="X207" s="160" t="s">
        <v>1365</v>
      </c>
      <c r="Y207" s="151"/>
      <c r="Z207" s="151"/>
      <c r="AA207" s="151"/>
      <c r="AB207" s="151"/>
      <c r="AC207" s="151"/>
      <c r="AD207" s="151"/>
      <c r="AE207" s="151"/>
      <c r="AF207" s="151"/>
      <c r="AG207" s="151" t="s">
        <v>1419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22.5" outlineLevel="1">
      <c r="A208" s="178">
        <v>50</v>
      </c>
      <c r="B208" s="179" t="s">
        <v>1582</v>
      </c>
      <c r="C208" s="189" t="s">
        <v>1583</v>
      </c>
      <c r="D208" s="180" t="s">
        <v>1361</v>
      </c>
      <c r="E208" s="181">
        <v>262.2</v>
      </c>
      <c r="F208" s="182"/>
      <c r="G208" s="183">
        <f>ROUND(E208*F208,2)</f>
        <v>0</v>
      </c>
      <c r="H208" s="182"/>
      <c r="I208" s="183">
        <f>ROUND(E208*H208,2)</f>
        <v>0</v>
      </c>
      <c r="J208" s="182"/>
      <c r="K208" s="183">
        <f>ROUND(E208*J208,2)</f>
        <v>0</v>
      </c>
      <c r="L208" s="183">
        <v>21</v>
      </c>
      <c r="M208" s="183">
        <f>G208*(1+L208/100)</f>
        <v>0</v>
      </c>
      <c r="N208" s="183">
        <v>0.2016</v>
      </c>
      <c r="O208" s="183">
        <f>ROUND(E208*N208,2)</f>
        <v>52.86</v>
      </c>
      <c r="P208" s="183">
        <v>0</v>
      </c>
      <c r="Q208" s="183">
        <f>ROUND(E208*P208,2)</f>
        <v>0</v>
      </c>
      <c r="R208" s="183" t="s">
        <v>1362</v>
      </c>
      <c r="S208" s="183" t="s">
        <v>1363</v>
      </c>
      <c r="T208" s="184" t="s">
        <v>1364</v>
      </c>
      <c r="U208" s="160">
        <v>2.4E-2</v>
      </c>
      <c r="V208" s="160">
        <f>ROUND(E208*U208,2)</f>
        <v>6.29</v>
      </c>
      <c r="W208" s="160"/>
      <c r="X208" s="160" t="s">
        <v>1365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1419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22.5" outlineLevel="1">
      <c r="A209" s="178">
        <v>51</v>
      </c>
      <c r="B209" s="179" t="s">
        <v>1580</v>
      </c>
      <c r="C209" s="189" t="s">
        <v>1581</v>
      </c>
      <c r="D209" s="180" t="s">
        <v>1361</v>
      </c>
      <c r="E209" s="181">
        <v>309</v>
      </c>
      <c r="F209" s="182"/>
      <c r="G209" s="183">
        <f>ROUND(E209*F209,2)</f>
        <v>0</v>
      </c>
      <c r="H209" s="182"/>
      <c r="I209" s="183">
        <f>ROUND(E209*H209,2)</f>
        <v>0</v>
      </c>
      <c r="J209" s="182"/>
      <c r="K209" s="183">
        <f>ROUND(E209*J209,2)</f>
        <v>0</v>
      </c>
      <c r="L209" s="183">
        <v>21</v>
      </c>
      <c r="M209" s="183">
        <f>G209*(1+L209/100)</f>
        <v>0</v>
      </c>
      <c r="N209" s="183">
        <v>0.1764</v>
      </c>
      <c r="O209" s="183">
        <f>ROUND(E209*N209,2)</f>
        <v>54.51</v>
      </c>
      <c r="P209" s="183">
        <v>0</v>
      </c>
      <c r="Q209" s="183">
        <f>ROUND(E209*P209,2)</f>
        <v>0</v>
      </c>
      <c r="R209" s="183" t="s">
        <v>1362</v>
      </c>
      <c r="S209" s="183" t="s">
        <v>1363</v>
      </c>
      <c r="T209" s="184" t="s">
        <v>1364</v>
      </c>
      <c r="U209" s="160">
        <v>2.4E-2</v>
      </c>
      <c r="V209" s="160">
        <f>ROUND(E209*U209,2)</f>
        <v>7.42</v>
      </c>
      <c r="W209" s="160"/>
      <c r="X209" s="160" t="s">
        <v>1365</v>
      </c>
      <c r="Y209" s="151"/>
      <c r="Z209" s="151"/>
      <c r="AA209" s="151"/>
      <c r="AB209" s="151"/>
      <c r="AC209" s="151"/>
      <c r="AD209" s="151"/>
      <c r="AE209" s="151"/>
      <c r="AF209" s="151"/>
      <c r="AG209" s="151" t="s">
        <v>1419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ht="22.5" outlineLevel="1">
      <c r="A210" s="178">
        <v>52</v>
      </c>
      <c r="B210" s="179" t="s">
        <v>1578</v>
      </c>
      <c r="C210" s="189" t="s">
        <v>1579</v>
      </c>
      <c r="D210" s="180" t="s">
        <v>1361</v>
      </c>
      <c r="E210" s="181">
        <v>351</v>
      </c>
      <c r="F210" s="182"/>
      <c r="G210" s="183">
        <f>ROUND(E210*F210,2)</f>
        <v>0</v>
      </c>
      <c r="H210" s="182"/>
      <c r="I210" s="183">
        <f>ROUND(E210*H210,2)</f>
        <v>0</v>
      </c>
      <c r="J210" s="182"/>
      <c r="K210" s="183">
        <f>ROUND(E210*J210,2)</f>
        <v>0</v>
      </c>
      <c r="L210" s="183">
        <v>21</v>
      </c>
      <c r="M210" s="183">
        <f>G210*(1+L210/100)</f>
        <v>0</v>
      </c>
      <c r="N210" s="183">
        <v>0.126</v>
      </c>
      <c r="O210" s="183">
        <f>ROUND(E210*N210,2)</f>
        <v>44.23</v>
      </c>
      <c r="P210" s="183">
        <v>0</v>
      </c>
      <c r="Q210" s="183">
        <f>ROUND(E210*P210,2)</f>
        <v>0</v>
      </c>
      <c r="R210" s="183" t="s">
        <v>1362</v>
      </c>
      <c r="S210" s="183" t="s">
        <v>1363</v>
      </c>
      <c r="T210" s="184" t="s">
        <v>1364</v>
      </c>
      <c r="U210" s="160">
        <v>2.1000000000000001E-2</v>
      </c>
      <c r="V210" s="160">
        <f>ROUND(E210*U210,2)</f>
        <v>7.37</v>
      </c>
      <c r="W210" s="160"/>
      <c r="X210" s="160" t="s">
        <v>1365</v>
      </c>
      <c r="Y210" s="151"/>
      <c r="Z210" s="151"/>
      <c r="AA210" s="151"/>
      <c r="AB210" s="151"/>
      <c r="AC210" s="151"/>
      <c r="AD210" s="151"/>
      <c r="AE210" s="151"/>
      <c r="AF210" s="151"/>
      <c r="AG210" s="151" t="s">
        <v>1419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>
      <c r="A211" s="164" t="s">
        <v>1357</v>
      </c>
      <c r="B211" s="165" t="s">
        <v>1314</v>
      </c>
      <c r="C211" s="186" t="s">
        <v>1315</v>
      </c>
      <c r="D211" s="166"/>
      <c r="E211" s="167"/>
      <c r="F211" s="168"/>
      <c r="G211" s="168">
        <f>SUMIF(AG212:AG268,"&lt;&gt;NOR",G212:G268)</f>
        <v>0</v>
      </c>
      <c r="H211" s="168"/>
      <c r="I211" s="168">
        <f>SUM(I212:I268)</f>
        <v>0</v>
      </c>
      <c r="J211" s="168"/>
      <c r="K211" s="168">
        <f>SUM(K212:K268)</f>
        <v>0</v>
      </c>
      <c r="L211" s="168"/>
      <c r="M211" s="168">
        <f>SUM(M212:M268)</f>
        <v>0</v>
      </c>
      <c r="N211" s="168"/>
      <c r="O211" s="168">
        <f>SUM(O212:O268)</f>
        <v>18.38</v>
      </c>
      <c r="P211" s="168"/>
      <c r="Q211" s="168">
        <f>SUM(Q212:Q268)</f>
        <v>0</v>
      </c>
      <c r="R211" s="168"/>
      <c r="S211" s="168"/>
      <c r="T211" s="169"/>
      <c r="U211" s="163"/>
      <c r="V211" s="163">
        <f>SUM(V212:V268)</f>
        <v>114.06</v>
      </c>
      <c r="W211" s="163"/>
      <c r="X211" s="163"/>
      <c r="AG211" t="s">
        <v>1358</v>
      </c>
    </row>
    <row r="212" spans="1:60" outlineLevel="1">
      <c r="A212" s="170">
        <v>53</v>
      </c>
      <c r="B212" s="171" t="s">
        <v>1586</v>
      </c>
      <c r="C212" s="187" t="s">
        <v>1587</v>
      </c>
      <c r="D212" s="172" t="s">
        <v>1407</v>
      </c>
      <c r="E212" s="173">
        <v>208</v>
      </c>
      <c r="F212" s="174"/>
      <c r="G212" s="175">
        <f>ROUND(E212*F212,2)</f>
        <v>0</v>
      </c>
      <c r="H212" s="174"/>
      <c r="I212" s="175">
        <f>ROUND(E212*H212,2)</f>
        <v>0</v>
      </c>
      <c r="J212" s="174"/>
      <c r="K212" s="175">
        <f>ROUND(E212*J212,2)</f>
        <v>0</v>
      </c>
      <c r="L212" s="175">
        <v>21</v>
      </c>
      <c r="M212" s="175">
        <f>G212*(1+L212/100)</f>
        <v>0</v>
      </c>
      <c r="N212" s="175">
        <v>1.0000000000000001E-5</v>
      </c>
      <c r="O212" s="175">
        <f>ROUND(E212*N212,2)</f>
        <v>0</v>
      </c>
      <c r="P212" s="175">
        <v>0</v>
      </c>
      <c r="Q212" s="175">
        <f>ROUND(E212*P212,2)</f>
        <v>0</v>
      </c>
      <c r="R212" s="175" t="s">
        <v>1538</v>
      </c>
      <c r="S212" s="175" t="s">
        <v>1363</v>
      </c>
      <c r="T212" s="176" t="s">
        <v>1364</v>
      </c>
      <c r="U212" s="160">
        <v>9.7000000000000003E-2</v>
      </c>
      <c r="V212" s="160">
        <f>ROUND(E212*U212,2)</f>
        <v>20.18</v>
      </c>
      <c r="W212" s="160"/>
      <c r="X212" s="160" t="s">
        <v>1365</v>
      </c>
      <c r="Y212" s="151"/>
      <c r="Z212" s="151"/>
      <c r="AA212" s="151"/>
      <c r="AB212" s="151"/>
      <c r="AC212" s="151"/>
      <c r="AD212" s="151"/>
      <c r="AE212" s="151"/>
      <c r="AF212" s="151"/>
      <c r="AG212" s="151" t="s">
        <v>1366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48" t="s">
        <v>1588</v>
      </c>
      <c r="D213" s="249"/>
      <c r="E213" s="249"/>
      <c r="F213" s="249"/>
      <c r="G213" s="249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1392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ht="22.5" outlineLevel="1">
      <c r="A214" s="170">
        <v>54</v>
      </c>
      <c r="B214" s="171" t="s">
        <v>1591</v>
      </c>
      <c r="C214" s="187" t="s">
        <v>1592</v>
      </c>
      <c r="D214" s="172" t="s">
        <v>1593</v>
      </c>
      <c r="E214" s="173">
        <v>9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21</v>
      </c>
      <c r="M214" s="175">
        <f>G214*(1+L214/100)</f>
        <v>0</v>
      </c>
      <c r="N214" s="175">
        <v>5.0000000000000002E-5</v>
      </c>
      <c r="O214" s="175">
        <f>ROUND(E214*N214,2)</f>
        <v>0</v>
      </c>
      <c r="P214" s="175">
        <v>0</v>
      </c>
      <c r="Q214" s="175">
        <f>ROUND(E214*P214,2)</f>
        <v>0</v>
      </c>
      <c r="R214" s="175" t="s">
        <v>1538</v>
      </c>
      <c r="S214" s="175" t="s">
        <v>1363</v>
      </c>
      <c r="T214" s="176" t="s">
        <v>1364</v>
      </c>
      <c r="U214" s="160">
        <v>0.42</v>
      </c>
      <c r="V214" s="160">
        <f>ROUND(E214*U214,2)</f>
        <v>3.78</v>
      </c>
      <c r="W214" s="160"/>
      <c r="X214" s="160" t="s">
        <v>1365</v>
      </c>
      <c r="Y214" s="151"/>
      <c r="Z214" s="151"/>
      <c r="AA214" s="151"/>
      <c r="AB214" s="151"/>
      <c r="AC214" s="151"/>
      <c r="AD214" s="151"/>
      <c r="AE214" s="151"/>
      <c r="AF214" s="151"/>
      <c r="AG214" s="151" t="s">
        <v>1366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48" t="s">
        <v>1554</v>
      </c>
      <c r="D215" s="249"/>
      <c r="E215" s="249"/>
      <c r="F215" s="249"/>
      <c r="G215" s="249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1392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ht="22.5" outlineLevel="1">
      <c r="A216" s="170">
        <v>55</v>
      </c>
      <c r="B216" s="171" t="s">
        <v>1594</v>
      </c>
      <c r="C216" s="187" t="s">
        <v>1595</v>
      </c>
      <c r="D216" s="172" t="s">
        <v>1593</v>
      </c>
      <c r="E216" s="173">
        <v>9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5">
        <f>G216*(1+L216/100)</f>
        <v>0</v>
      </c>
      <c r="N216" s="175">
        <v>1.0000000000000001E-5</v>
      </c>
      <c r="O216" s="175">
        <f>ROUND(E216*N216,2)</f>
        <v>0</v>
      </c>
      <c r="P216" s="175">
        <v>0</v>
      </c>
      <c r="Q216" s="175">
        <f>ROUND(E216*P216,2)</f>
        <v>0</v>
      </c>
      <c r="R216" s="175" t="s">
        <v>1538</v>
      </c>
      <c r="S216" s="175" t="s">
        <v>1363</v>
      </c>
      <c r="T216" s="176" t="s">
        <v>1364</v>
      </c>
      <c r="U216" s="160">
        <v>0.17599999999999999</v>
      </c>
      <c r="V216" s="160">
        <f>ROUND(E216*U216,2)</f>
        <v>1.58</v>
      </c>
      <c r="W216" s="160"/>
      <c r="X216" s="160" t="s">
        <v>1365</v>
      </c>
      <c r="Y216" s="151"/>
      <c r="Z216" s="151"/>
      <c r="AA216" s="151"/>
      <c r="AB216" s="151"/>
      <c r="AC216" s="151"/>
      <c r="AD216" s="151"/>
      <c r="AE216" s="151"/>
      <c r="AF216" s="151"/>
      <c r="AG216" s="151" t="s">
        <v>1366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48" t="s">
        <v>1554</v>
      </c>
      <c r="D217" s="249"/>
      <c r="E217" s="249"/>
      <c r="F217" s="249"/>
      <c r="G217" s="249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1392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ht="22.5" outlineLevel="1">
      <c r="A218" s="170">
        <v>56</v>
      </c>
      <c r="B218" s="171" t="s">
        <v>1596</v>
      </c>
      <c r="C218" s="187" t="s">
        <v>1597</v>
      </c>
      <c r="D218" s="172" t="s">
        <v>1593</v>
      </c>
      <c r="E218" s="173">
        <v>9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5">
        <v>1.0000000000000001E-5</v>
      </c>
      <c r="O218" s="175">
        <f>ROUND(E218*N218,2)</f>
        <v>0</v>
      </c>
      <c r="P218" s="175">
        <v>0</v>
      </c>
      <c r="Q218" s="175">
        <f>ROUND(E218*P218,2)</f>
        <v>0</v>
      </c>
      <c r="R218" s="175" t="s">
        <v>1538</v>
      </c>
      <c r="S218" s="175" t="s">
        <v>1363</v>
      </c>
      <c r="T218" s="176" t="s">
        <v>1364</v>
      </c>
      <c r="U218" s="160">
        <v>0.15840000000000001</v>
      </c>
      <c r="V218" s="160">
        <f>ROUND(E218*U218,2)</f>
        <v>1.43</v>
      </c>
      <c r="W218" s="160"/>
      <c r="X218" s="160" t="s">
        <v>1365</v>
      </c>
      <c r="Y218" s="151"/>
      <c r="Z218" s="151"/>
      <c r="AA218" s="151"/>
      <c r="AB218" s="151"/>
      <c r="AC218" s="151"/>
      <c r="AD218" s="151"/>
      <c r="AE218" s="151"/>
      <c r="AF218" s="151"/>
      <c r="AG218" s="151" t="s">
        <v>1366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48" t="s">
        <v>1554</v>
      </c>
      <c r="D219" s="249"/>
      <c r="E219" s="249"/>
      <c r="F219" s="249"/>
      <c r="G219" s="249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1392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33.75" outlineLevel="1">
      <c r="A220" s="170">
        <v>57</v>
      </c>
      <c r="B220" s="171" t="s">
        <v>1598</v>
      </c>
      <c r="C220" s="187" t="s">
        <v>1599</v>
      </c>
      <c r="D220" s="172" t="s">
        <v>1600</v>
      </c>
      <c r="E220" s="173">
        <v>5</v>
      </c>
      <c r="F220" s="174"/>
      <c r="G220" s="175">
        <f>ROUND(E220*F220,2)</f>
        <v>0</v>
      </c>
      <c r="H220" s="174"/>
      <c r="I220" s="175">
        <f>ROUND(E220*H220,2)</f>
        <v>0</v>
      </c>
      <c r="J220" s="174"/>
      <c r="K220" s="175">
        <f>ROUND(E220*J220,2)</f>
        <v>0</v>
      </c>
      <c r="L220" s="175">
        <v>21</v>
      </c>
      <c r="M220" s="175">
        <f>G220*(1+L220/100)</f>
        <v>0</v>
      </c>
      <c r="N220" s="175">
        <v>1.2999999999999999E-4</v>
      </c>
      <c r="O220" s="175">
        <f>ROUND(E220*N220,2)</f>
        <v>0</v>
      </c>
      <c r="P220" s="175">
        <v>0</v>
      </c>
      <c r="Q220" s="175">
        <f>ROUND(E220*P220,2)</f>
        <v>0</v>
      </c>
      <c r="R220" s="175" t="s">
        <v>1538</v>
      </c>
      <c r="S220" s="175" t="s">
        <v>1363</v>
      </c>
      <c r="T220" s="176" t="s">
        <v>1364</v>
      </c>
      <c r="U220" s="160">
        <v>7.5</v>
      </c>
      <c r="V220" s="160">
        <f>ROUND(E220*U220,2)</f>
        <v>37.5</v>
      </c>
      <c r="W220" s="160"/>
      <c r="X220" s="160" t="s">
        <v>1365</v>
      </c>
      <c r="Y220" s="151"/>
      <c r="Z220" s="151"/>
      <c r="AA220" s="151"/>
      <c r="AB220" s="151"/>
      <c r="AC220" s="151"/>
      <c r="AD220" s="151"/>
      <c r="AE220" s="151"/>
      <c r="AF220" s="151"/>
      <c r="AG220" s="151" t="s">
        <v>1366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248" t="s">
        <v>1601</v>
      </c>
      <c r="D221" s="249"/>
      <c r="E221" s="249"/>
      <c r="F221" s="249"/>
      <c r="G221" s="249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1392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78">
        <v>58</v>
      </c>
      <c r="B222" s="179" t="s">
        <v>1604</v>
      </c>
      <c r="C222" s="189" t="s">
        <v>1605</v>
      </c>
      <c r="D222" s="180" t="s">
        <v>1407</v>
      </c>
      <c r="E222" s="181">
        <v>208</v>
      </c>
      <c r="F222" s="182"/>
      <c r="G222" s="183">
        <f>ROUND(E222*F222,2)</f>
        <v>0</v>
      </c>
      <c r="H222" s="182"/>
      <c r="I222" s="183">
        <f>ROUND(E222*H222,2)</f>
        <v>0</v>
      </c>
      <c r="J222" s="182"/>
      <c r="K222" s="183">
        <f>ROUND(E222*J222,2)</f>
        <v>0</v>
      </c>
      <c r="L222" s="183">
        <v>21</v>
      </c>
      <c r="M222" s="183">
        <f>G222*(1+L222/100)</f>
        <v>0</v>
      </c>
      <c r="N222" s="183">
        <v>0</v>
      </c>
      <c r="O222" s="183">
        <f>ROUND(E222*N222,2)</f>
        <v>0</v>
      </c>
      <c r="P222" s="183">
        <v>0</v>
      </c>
      <c r="Q222" s="183">
        <f>ROUND(E222*P222,2)</f>
        <v>0</v>
      </c>
      <c r="R222" s="183" t="s">
        <v>1538</v>
      </c>
      <c r="S222" s="183" t="s">
        <v>1363</v>
      </c>
      <c r="T222" s="184" t="s">
        <v>1364</v>
      </c>
      <c r="U222" s="160">
        <v>3.9E-2</v>
      </c>
      <c r="V222" s="160">
        <f>ROUND(E222*U222,2)</f>
        <v>8.11</v>
      </c>
      <c r="W222" s="160"/>
      <c r="X222" s="160" t="s">
        <v>1365</v>
      </c>
      <c r="Y222" s="151"/>
      <c r="Z222" s="151"/>
      <c r="AA222" s="151"/>
      <c r="AB222" s="151"/>
      <c r="AC222" s="151"/>
      <c r="AD222" s="151"/>
      <c r="AE222" s="151"/>
      <c r="AF222" s="151"/>
      <c r="AG222" s="151" t="s">
        <v>1366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70">
        <v>59</v>
      </c>
      <c r="B223" s="171" t="s">
        <v>1606</v>
      </c>
      <c r="C223" s="187" t="s">
        <v>1607</v>
      </c>
      <c r="D223" s="172" t="s">
        <v>1593</v>
      </c>
      <c r="E223" s="173">
        <v>15</v>
      </c>
      <c r="F223" s="174"/>
      <c r="G223" s="175">
        <f>ROUND(E223*F223,2)</f>
        <v>0</v>
      </c>
      <c r="H223" s="174"/>
      <c r="I223" s="175">
        <f>ROUND(E223*H223,2)</f>
        <v>0</v>
      </c>
      <c r="J223" s="174"/>
      <c r="K223" s="175">
        <f>ROUND(E223*J223,2)</f>
        <v>0</v>
      </c>
      <c r="L223" s="175">
        <v>21</v>
      </c>
      <c r="M223" s="175">
        <f>G223*(1+L223/100)</f>
        <v>0</v>
      </c>
      <c r="N223" s="175">
        <v>0</v>
      </c>
      <c r="O223" s="175">
        <f>ROUND(E223*N223,2)</f>
        <v>0</v>
      </c>
      <c r="P223" s="175">
        <v>0</v>
      </c>
      <c r="Q223" s="175">
        <f>ROUND(E223*P223,2)</f>
        <v>0</v>
      </c>
      <c r="R223" s="175" t="s">
        <v>1538</v>
      </c>
      <c r="S223" s="175" t="s">
        <v>1363</v>
      </c>
      <c r="T223" s="176" t="s">
        <v>1364</v>
      </c>
      <c r="U223" s="160">
        <v>0.79</v>
      </c>
      <c r="V223" s="160">
        <f>ROUND(E223*U223,2)</f>
        <v>11.85</v>
      </c>
      <c r="W223" s="160"/>
      <c r="X223" s="160" t="s">
        <v>1365</v>
      </c>
      <c r="Y223" s="151"/>
      <c r="Z223" s="151"/>
      <c r="AA223" s="151"/>
      <c r="AB223" s="151"/>
      <c r="AC223" s="151"/>
      <c r="AD223" s="151"/>
      <c r="AE223" s="151"/>
      <c r="AF223" s="151"/>
      <c r="AG223" s="151" t="s">
        <v>1366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48" t="s">
        <v>1608</v>
      </c>
      <c r="D224" s="249"/>
      <c r="E224" s="249"/>
      <c r="F224" s="249"/>
      <c r="G224" s="249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1"/>
      <c r="Z224" s="151"/>
      <c r="AA224" s="151"/>
      <c r="AB224" s="151"/>
      <c r="AC224" s="151"/>
      <c r="AD224" s="151"/>
      <c r="AE224" s="151"/>
      <c r="AF224" s="151"/>
      <c r="AG224" s="151" t="s">
        <v>1392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188" t="s">
        <v>1930</v>
      </c>
      <c r="D225" s="161"/>
      <c r="E225" s="162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1368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188" t="s">
        <v>1931</v>
      </c>
      <c r="D226" s="161"/>
      <c r="E226" s="162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1368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188" t="s">
        <v>1932</v>
      </c>
      <c r="D227" s="161"/>
      <c r="E227" s="162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1368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188" t="s">
        <v>1933</v>
      </c>
      <c r="D228" s="161"/>
      <c r="E228" s="162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1368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188" t="s">
        <v>1934</v>
      </c>
      <c r="D229" s="161"/>
      <c r="E229" s="162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1368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188" t="s">
        <v>1935</v>
      </c>
      <c r="D230" s="161"/>
      <c r="E230" s="162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1368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188" t="s">
        <v>1283</v>
      </c>
      <c r="D231" s="161"/>
      <c r="E231" s="162">
        <v>15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1"/>
      <c r="Z231" s="151"/>
      <c r="AA231" s="151"/>
      <c r="AB231" s="151"/>
      <c r="AC231" s="151"/>
      <c r="AD231" s="151"/>
      <c r="AE231" s="151"/>
      <c r="AF231" s="151"/>
      <c r="AG231" s="151" t="s">
        <v>1368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70">
        <v>60</v>
      </c>
      <c r="B232" s="171" t="s">
        <v>1614</v>
      </c>
      <c r="C232" s="187" t="s">
        <v>1615</v>
      </c>
      <c r="D232" s="172" t="s">
        <v>1593</v>
      </c>
      <c r="E232" s="173">
        <v>2</v>
      </c>
      <c r="F232" s="174"/>
      <c r="G232" s="175">
        <f>ROUND(E232*F232,2)</f>
        <v>0</v>
      </c>
      <c r="H232" s="174"/>
      <c r="I232" s="175">
        <f>ROUND(E232*H232,2)</f>
        <v>0</v>
      </c>
      <c r="J232" s="174"/>
      <c r="K232" s="175">
        <f>ROUND(E232*J232,2)</f>
        <v>0</v>
      </c>
      <c r="L232" s="175">
        <v>21</v>
      </c>
      <c r="M232" s="175">
        <f>G232*(1+L232/100)</f>
        <v>0</v>
      </c>
      <c r="N232" s="175">
        <v>0</v>
      </c>
      <c r="O232" s="175">
        <f>ROUND(E232*N232,2)</f>
        <v>0</v>
      </c>
      <c r="P232" s="175">
        <v>0</v>
      </c>
      <c r="Q232" s="175">
        <f>ROUND(E232*P232,2)</f>
        <v>0</v>
      </c>
      <c r="R232" s="175" t="s">
        <v>1538</v>
      </c>
      <c r="S232" s="175" t="s">
        <v>1363</v>
      </c>
      <c r="T232" s="176" t="s">
        <v>1364</v>
      </c>
      <c r="U232" s="160">
        <v>0.94599999999999995</v>
      </c>
      <c r="V232" s="160">
        <f>ROUND(E232*U232,2)</f>
        <v>1.89</v>
      </c>
      <c r="W232" s="160"/>
      <c r="X232" s="160" t="s">
        <v>1365</v>
      </c>
      <c r="Y232" s="151"/>
      <c r="Z232" s="151"/>
      <c r="AA232" s="151"/>
      <c r="AB232" s="151"/>
      <c r="AC232" s="151"/>
      <c r="AD232" s="151"/>
      <c r="AE232" s="151"/>
      <c r="AF232" s="151"/>
      <c r="AG232" s="151" t="s">
        <v>1366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248" t="s">
        <v>1608</v>
      </c>
      <c r="D233" s="249"/>
      <c r="E233" s="249"/>
      <c r="F233" s="249"/>
      <c r="G233" s="249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1392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188" t="s">
        <v>1936</v>
      </c>
      <c r="D234" s="161"/>
      <c r="E234" s="162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1368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188" t="s">
        <v>1297</v>
      </c>
      <c r="D235" s="161"/>
      <c r="E235" s="162">
        <v>2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1368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ht="22.5" outlineLevel="1">
      <c r="A236" s="170">
        <v>61</v>
      </c>
      <c r="B236" s="171" t="s">
        <v>1617</v>
      </c>
      <c r="C236" s="187" t="s">
        <v>1618</v>
      </c>
      <c r="D236" s="172" t="s">
        <v>1593</v>
      </c>
      <c r="E236" s="173">
        <v>5</v>
      </c>
      <c r="F236" s="174"/>
      <c r="G236" s="175">
        <f>ROUND(E236*F236,2)</f>
        <v>0</v>
      </c>
      <c r="H236" s="174"/>
      <c r="I236" s="175">
        <f>ROUND(E236*H236,2)</f>
        <v>0</v>
      </c>
      <c r="J236" s="174"/>
      <c r="K236" s="175">
        <f>ROUND(E236*J236,2)</f>
        <v>0</v>
      </c>
      <c r="L236" s="175">
        <v>21</v>
      </c>
      <c r="M236" s="175">
        <f>G236*(1+L236/100)</f>
        <v>0</v>
      </c>
      <c r="N236" s="175">
        <v>0</v>
      </c>
      <c r="O236" s="175">
        <f>ROUND(E236*N236,2)</f>
        <v>0</v>
      </c>
      <c r="P236" s="175">
        <v>0</v>
      </c>
      <c r="Q236" s="175">
        <f>ROUND(E236*P236,2)</f>
        <v>0</v>
      </c>
      <c r="R236" s="175" t="s">
        <v>1538</v>
      </c>
      <c r="S236" s="175" t="s">
        <v>1363</v>
      </c>
      <c r="T236" s="176" t="s">
        <v>1364</v>
      </c>
      <c r="U236" s="160">
        <v>0.9</v>
      </c>
      <c r="V236" s="160">
        <f>ROUND(E236*U236,2)</f>
        <v>4.5</v>
      </c>
      <c r="W236" s="160"/>
      <c r="X236" s="160" t="s">
        <v>1365</v>
      </c>
      <c r="Y236" s="151"/>
      <c r="Z236" s="151"/>
      <c r="AA236" s="151"/>
      <c r="AB236" s="151"/>
      <c r="AC236" s="151"/>
      <c r="AD236" s="151"/>
      <c r="AE236" s="151"/>
      <c r="AF236" s="151"/>
      <c r="AG236" s="151" t="s">
        <v>1366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48" t="s">
        <v>1608</v>
      </c>
      <c r="D237" s="249"/>
      <c r="E237" s="249"/>
      <c r="F237" s="249"/>
      <c r="G237" s="249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1392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ht="22.5" outlineLevel="1">
      <c r="A238" s="170">
        <v>62</v>
      </c>
      <c r="B238" s="171" t="s">
        <v>1619</v>
      </c>
      <c r="C238" s="187" t="s">
        <v>1620</v>
      </c>
      <c r="D238" s="172" t="s">
        <v>1593</v>
      </c>
      <c r="E238" s="173">
        <v>5</v>
      </c>
      <c r="F238" s="174"/>
      <c r="G238" s="175">
        <f>ROUND(E238*F238,2)</f>
        <v>0</v>
      </c>
      <c r="H238" s="174"/>
      <c r="I238" s="175">
        <f>ROUND(E238*H238,2)</f>
        <v>0</v>
      </c>
      <c r="J238" s="174"/>
      <c r="K238" s="175">
        <f>ROUND(E238*J238,2)</f>
        <v>0</v>
      </c>
      <c r="L238" s="175">
        <v>21</v>
      </c>
      <c r="M238" s="175">
        <f>G238*(1+L238/100)</f>
        <v>0</v>
      </c>
      <c r="N238" s="175">
        <v>0</v>
      </c>
      <c r="O238" s="175">
        <f>ROUND(E238*N238,2)</f>
        <v>0</v>
      </c>
      <c r="P238" s="175">
        <v>0</v>
      </c>
      <c r="Q238" s="175">
        <f>ROUND(E238*P238,2)</f>
        <v>0</v>
      </c>
      <c r="R238" s="175" t="s">
        <v>1538</v>
      </c>
      <c r="S238" s="175" t="s">
        <v>1363</v>
      </c>
      <c r="T238" s="176" t="s">
        <v>1364</v>
      </c>
      <c r="U238" s="160">
        <v>2.2519999999999998</v>
      </c>
      <c r="V238" s="160">
        <f>ROUND(E238*U238,2)</f>
        <v>11.26</v>
      </c>
      <c r="W238" s="160"/>
      <c r="X238" s="160" t="s">
        <v>1365</v>
      </c>
      <c r="Y238" s="151"/>
      <c r="Z238" s="151"/>
      <c r="AA238" s="151"/>
      <c r="AB238" s="151"/>
      <c r="AC238" s="151"/>
      <c r="AD238" s="151"/>
      <c r="AE238" s="151"/>
      <c r="AF238" s="151"/>
      <c r="AG238" s="151" t="s">
        <v>1366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48" t="s">
        <v>1608</v>
      </c>
      <c r="D239" s="249"/>
      <c r="E239" s="249"/>
      <c r="F239" s="249"/>
      <c r="G239" s="249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51"/>
      <c r="Z239" s="151"/>
      <c r="AA239" s="151"/>
      <c r="AB239" s="151"/>
      <c r="AC239" s="151"/>
      <c r="AD239" s="151"/>
      <c r="AE239" s="151"/>
      <c r="AF239" s="151"/>
      <c r="AG239" s="151" t="s">
        <v>1392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78">
        <v>63</v>
      </c>
      <c r="B240" s="179" t="s">
        <v>1621</v>
      </c>
      <c r="C240" s="189" t="s">
        <v>1622</v>
      </c>
      <c r="D240" s="180" t="s">
        <v>1593</v>
      </c>
      <c r="E240" s="181">
        <v>5</v>
      </c>
      <c r="F240" s="182"/>
      <c r="G240" s="183">
        <f>ROUND(E240*F240,2)</f>
        <v>0</v>
      </c>
      <c r="H240" s="182"/>
      <c r="I240" s="183">
        <f>ROUND(E240*H240,2)</f>
        <v>0</v>
      </c>
      <c r="J240" s="182"/>
      <c r="K240" s="183">
        <f>ROUND(E240*J240,2)</f>
        <v>0</v>
      </c>
      <c r="L240" s="183">
        <v>21</v>
      </c>
      <c r="M240" s="183">
        <f>G240*(1+L240/100)</f>
        <v>0</v>
      </c>
      <c r="N240" s="183">
        <v>7.0200000000000002E-3</v>
      </c>
      <c r="O240" s="183">
        <f>ROUND(E240*N240,2)</f>
        <v>0.04</v>
      </c>
      <c r="P240" s="183">
        <v>0</v>
      </c>
      <c r="Q240" s="183">
        <f>ROUND(E240*P240,2)</f>
        <v>0</v>
      </c>
      <c r="R240" s="183" t="s">
        <v>1538</v>
      </c>
      <c r="S240" s="183" t="s">
        <v>1363</v>
      </c>
      <c r="T240" s="184" t="s">
        <v>1364</v>
      </c>
      <c r="U240" s="160">
        <v>1.3140000000000001</v>
      </c>
      <c r="V240" s="160">
        <f>ROUND(E240*U240,2)</f>
        <v>6.57</v>
      </c>
      <c r="W240" s="160"/>
      <c r="X240" s="160" t="s">
        <v>1365</v>
      </c>
      <c r="Y240" s="151"/>
      <c r="Z240" s="151"/>
      <c r="AA240" s="151"/>
      <c r="AB240" s="151"/>
      <c r="AC240" s="151"/>
      <c r="AD240" s="151"/>
      <c r="AE240" s="151"/>
      <c r="AF240" s="151"/>
      <c r="AG240" s="151" t="s">
        <v>1366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78">
        <v>64</v>
      </c>
      <c r="B241" s="179" t="s">
        <v>1623</v>
      </c>
      <c r="C241" s="189" t="s">
        <v>1624</v>
      </c>
      <c r="D241" s="180" t="s">
        <v>1407</v>
      </c>
      <c r="E241" s="181">
        <v>208</v>
      </c>
      <c r="F241" s="182"/>
      <c r="G241" s="183">
        <f>ROUND(E241*F241,2)</f>
        <v>0</v>
      </c>
      <c r="H241" s="182"/>
      <c r="I241" s="183">
        <f>ROUND(E241*H241,2)</f>
        <v>0</v>
      </c>
      <c r="J241" s="182"/>
      <c r="K241" s="183">
        <f>ROUND(E241*J241,2)</f>
        <v>0</v>
      </c>
      <c r="L241" s="183">
        <v>21</v>
      </c>
      <c r="M241" s="183">
        <f>G241*(1+L241/100)</f>
        <v>0</v>
      </c>
      <c r="N241" s="183">
        <v>0</v>
      </c>
      <c r="O241" s="183">
        <f>ROUND(E241*N241,2)</f>
        <v>0</v>
      </c>
      <c r="P241" s="183">
        <v>0</v>
      </c>
      <c r="Q241" s="183">
        <f>ROUND(E241*P241,2)</f>
        <v>0</v>
      </c>
      <c r="R241" s="183" t="s">
        <v>1538</v>
      </c>
      <c r="S241" s="183" t="s">
        <v>1363</v>
      </c>
      <c r="T241" s="184" t="s">
        <v>1364</v>
      </c>
      <c r="U241" s="160">
        <v>2.5999999999999999E-2</v>
      </c>
      <c r="V241" s="160">
        <f>ROUND(E241*U241,2)</f>
        <v>5.41</v>
      </c>
      <c r="W241" s="160"/>
      <c r="X241" s="160" t="s">
        <v>1365</v>
      </c>
      <c r="Y241" s="151"/>
      <c r="Z241" s="151"/>
      <c r="AA241" s="151"/>
      <c r="AB241" s="151"/>
      <c r="AC241" s="151"/>
      <c r="AD241" s="151"/>
      <c r="AE241" s="151"/>
      <c r="AF241" s="151"/>
      <c r="AG241" s="151" t="s">
        <v>1366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ht="22.5" outlineLevel="1">
      <c r="A242" s="170">
        <v>65</v>
      </c>
      <c r="B242" s="171" t="s">
        <v>1625</v>
      </c>
      <c r="C242" s="187" t="s">
        <v>1626</v>
      </c>
      <c r="D242" s="172" t="s">
        <v>1593</v>
      </c>
      <c r="E242" s="173">
        <v>45.468800000000002</v>
      </c>
      <c r="F242" s="174"/>
      <c r="G242" s="175">
        <f>ROUND(E242*F242,2)</f>
        <v>0</v>
      </c>
      <c r="H242" s="174"/>
      <c r="I242" s="175">
        <f>ROUND(E242*H242,2)</f>
        <v>0</v>
      </c>
      <c r="J242" s="174"/>
      <c r="K242" s="175">
        <f>ROUND(E242*J242,2)</f>
        <v>0</v>
      </c>
      <c r="L242" s="175">
        <v>21</v>
      </c>
      <c r="M242" s="175">
        <f>G242*(1+L242/100)</f>
        <v>0</v>
      </c>
      <c r="N242" s="175">
        <v>4.2000000000000003E-2</v>
      </c>
      <c r="O242" s="175">
        <f>ROUND(E242*N242,2)</f>
        <v>1.91</v>
      </c>
      <c r="P242" s="175">
        <v>0</v>
      </c>
      <c r="Q242" s="175">
        <f>ROUND(E242*P242,2)</f>
        <v>0</v>
      </c>
      <c r="R242" s="175" t="s">
        <v>1520</v>
      </c>
      <c r="S242" s="175" t="s">
        <v>1363</v>
      </c>
      <c r="T242" s="176" t="s">
        <v>1364</v>
      </c>
      <c r="U242" s="160">
        <v>0</v>
      </c>
      <c r="V242" s="160">
        <f>ROUND(E242*U242,2)</f>
        <v>0</v>
      </c>
      <c r="W242" s="160"/>
      <c r="X242" s="160" t="s">
        <v>1521</v>
      </c>
      <c r="Y242" s="151"/>
      <c r="Z242" s="151"/>
      <c r="AA242" s="151"/>
      <c r="AB242" s="151"/>
      <c r="AC242" s="151"/>
      <c r="AD242" s="151"/>
      <c r="AE242" s="151"/>
      <c r="AF242" s="151"/>
      <c r="AG242" s="151" t="s">
        <v>1522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188" t="s">
        <v>1937</v>
      </c>
      <c r="D243" s="161"/>
      <c r="E243" s="162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1368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188" t="s">
        <v>1938</v>
      </c>
      <c r="D244" s="161"/>
      <c r="E244" s="162">
        <v>45.468800000000002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51"/>
      <c r="Z244" s="151"/>
      <c r="AA244" s="151"/>
      <c r="AB244" s="151"/>
      <c r="AC244" s="151"/>
      <c r="AD244" s="151"/>
      <c r="AE244" s="151"/>
      <c r="AF244" s="151"/>
      <c r="AG244" s="151" t="s">
        <v>1368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78">
        <v>66</v>
      </c>
      <c r="B245" s="179" t="s">
        <v>1629</v>
      </c>
      <c r="C245" s="189" t="s">
        <v>1630</v>
      </c>
      <c r="D245" s="180" t="s">
        <v>1593</v>
      </c>
      <c r="E245" s="181">
        <v>9</v>
      </c>
      <c r="F245" s="182"/>
      <c r="G245" s="183">
        <f>ROUND(E245*F245,2)</f>
        <v>0</v>
      </c>
      <c r="H245" s="182"/>
      <c r="I245" s="183">
        <f>ROUND(E245*H245,2)</f>
        <v>0</v>
      </c>
      <c r="J245" s="182"/>
      <c r="K245" s="183">
        <f>ROUND(E245*J245,2)</f>
        <v>0</v>
      </c>
      <c r="L245" s="183">
        <v>21</v>
      </c>
      <c r="M245" s="183">
        <f>G245*(1+L245/100)</f>
        <v>0</v>
      </c>
      <c r="N245" s="183">
        <v>6.6E-4</v>
      </c>
      <c r="O245" s="183">
        <f>ROUND(E245*N245,2)</f>
        <v>0.01</v>
      </c>
      <c r="P245" s="183">
        <v>0</v>
      </c>
      <c r="Q245" s="183">
        <f>ROUND(E245*P245,2)</f>
        <v>0</v>
      </c>
      <c r="R245" s="183" t="s">
        <v>1520</v>
      </c>
      <c r="S245" s="183" t="s">
        <v>1363</v>
      </c>
      <c r="T245" s="184" t="s">
        <v>1364</v>
      </c>
      <c r="U245" s="160">
        <v>0</v>
      </c>
      <c r="V245" s="160">
        <f>ROUND(E245*U245,2)</f>
        <v>0</v>
      </c>
      <c r="W245" s="160"/>
      <c r="X245" s="160" t="s">
        <v>1521</v>
      </c>
      <c r="Y245" s="151"/>
      <c r="Z245" s="151"/>
      <c r="AA245" s="151"/>
      <c r="AB245" s="151"/>
      <c r="AC245" s="151"/>
      <c r="AD245" s="151"/>
      <c r="AE245" s="151"/>
      <c r="AF245" s="151"/>
      <c r="AG245" s="151" t="s">
        <v>1522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78">
        <v>67</v>
      </c>
      <c r="B246" s="179" t="s">
        <v>1631</v>
      </c>
      <c r="C246" s="189" t="s">
        <v>1632</v>
      </c>
      <c r="D246" s="180" t="s">
        <v>1593</v>
      </c>
      <c r="E246" s="181">
        <v>9</v>
      </c>
      <c r="F246" s="182"/>
      <c r="G246" s="183">
        <f>ROUND(E246*F246,2)</f>
        <v>0</v>
      </c>
      <c r="H246" s="182"/>
      <c r="I246" s="183">
        <f>ROUND(E246*H246,2)</f>
        <v>0</v>
      </c>
      <c r="J246" s="182"/>
      <c r="K246" s="183">
        <f>ROUND(E246*J246,2)</f>
        <v>0</v>
      </c>
      <c r="L246" s="183">
        <v>21</v>
      </c>
      <c r="M246" s="183">
        <f>G246*(1+L246/100)</f>
        <v>0</v>
      </c>
      <c r="N246" s="183">
        <v>2.5000000000000001E-4</v>
      </c>
      <c r="O246" s="183">
        <f>ROUND(E246*N246,2)</f>
        <v>0</v>
      </c>
      <c r="P246" s="183">
        <v>0</v>
      </c>
      <c r="Q246" s="183">
        <f>ROUND(E246*P246,2)</f>
        <v>0</v>
      </c>
      <c r="R246" s="183" t="s">
        <v>1520</v>
      </c>
      <c r="S246" s="183" t="s">
        <v>1363</v>
      </c>
      <c r="T246" s="184" t="s">
        <v>1364</v>
      </c>
      <c r="U246" s="160">
        <v>0</v>
      </c>
      <c r="V246" s="160">
        <f>ROUND(E246*U246,2)</f>
        <v>0</v>
      </c>
      <c r="W246" s="160"/>
      <c r="X246" s="160" t="s">
        <v>1521</v>
      </c>
      <c r="Y246" s="151"/>
      <c r="Z246" s="151"/>
      <c r="AA246" s="151"/>
      <c r="AB246" s="151"/>
      <c r="AC246" s="151"/>
      <c r="AD246" s="151"/>
      <c r="AE246" s="151"/>
      <c r="AF246" s="151"/>
      <c r="AG246" s="151" t="s">
        <v>1522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78">
        <v>68</v>
      </c>
      <c r="B247" s="179" t="s">
        <v>1633</v>
      </c>
      <c r="C247" s="189" t="s">
        <v>1634</v>
      </c>
      <c r="D247" s="180" t="s">
        <v>1593</v>
      </c>
      <c r="E247" s="181">
        <v>9</v>
      </c>
      <c r="F247" s="182"/>
      <c r="G247" s="183">
        <f>ROUND(E247*F247,2)</f>
        <v>0</v>
      </c>
      <c r="H247" s="182"/>
      <c r="I247" s="183">
        <f>ROUND(E247*H247,2)</f>
        <v>0</v>
      </c>
      <c r="J247" s="182"/>
      <c r="K247" s="183">
        <f>ROUND(E247*J247,2)</f>
        <v>0</v>
      </c>
      <c r="L247" s="183">
        <v>21</v>
      </c>
      <c r="M247" s="183">
        <f>G247*(1+L247/100)</f>
        <v>0</v>
      </c>
      <c r="N247" s="183">
        <v>6.0000000000000001E-3</v>
      </c>
      <c r="O247" s="183">
        <f>ROUND(E247*N247,2)</f>
        <v>0.05</v>
      </c>
      <c r="P247" s="183">
        <v>0</v>
      </c>
      <c r="Q247" s="183">
        <f>ROUND(E247*P247,2)</f>
        <v>0</v>
      </c>
      <c r="R247" s="183" t="s">
        <v>1520</v>
      </c>
      <c r="S247" s="183" t="s">
        <v>1363</v>
      </c>
      <c r="T247" s="184" t="s">
        <v>1364</v>
      </c>
      <c r="U247" s="160">
        <v>0</v>
      </c>
      <c r="V247" s="160">
        <f>ROUND(E247*U247,2)</f>
        <v>0</v>
      </c>
      <c r="W247" s="160"/>
      <c r="X247" s="160" t="s">
        <v>1521</v>
      </c>
      <c r="Y247" s="151"/>
      <c r="Z247" s="151"/>
      <c r="AA247" s="151"/>
      <c r="AB247" s="151"/>
      <c r="AC247" s="151"/>
      <c r="AD247" s="151"/>
      <c r="AE247" s="151"/>
      <c r="AF247" s="151"/>
      <c r="AG247" s="151" t="s">
        <v>1522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70">
        <v>69</v>
      </c>
      <c r="B248" s="171" t="s">
        <v>1635</v>
      </c>
      <c r="C248" s="187" t="s">
        <v>1636</v>
      </c>
      <c r="D248" s="172" t="s">
        <v>1593</v>
      </c>
      <c r="E248" s="173">
        <v>10</v>
      </c>
      <c r="F248" s="174"/>
      <c r="G248" s="175">
        <f>ROUND(E248*F248,2)</f>
        <v>0</v>
      </c>
      <c r="H248" s="174"/>
      <c r="I248" s="175">
        <f>ROUND(E248*H248,2)</f>
        <v>0</v>
      </c>
      <c r="J248" s="174"/>
      <c r="K248" s="175">
        <f>ROUND(E248*J248,2)</f>
        <v>0</v>
      </c>
      <c r="L248" s="175">
        <v>21</v>
      </c>
      <c r="M248" s="175">
        <f>G248*(1+L248/100)</f>
        <v>0</v>
      </c>
      <c r="N248" s="175">
        <v>1.1199999999999999E-3</v>
      </c>
      <c r="O248" s="175">
        <f>ROUND(E248*N248,2)</f>
        <v>0.01</v>
      </c>
      <c r="P248" s="175">
        <v>0</v>
      </c>
      <c r="Q248" s="175">
        <f>ROUND(E248*P248,2)</f>
        <v>0</v>
      </c>
      <c r="R248" s="175" t="s">
        <v>1520</v>
      </c>
      <c r="S248" s="175" t="s">
        <v>1637</v>
      </c>
      <c r="T248" s="176" t="s">
        <v>1364</v>
      </c>
      <c r="U248" s="160">
        <v>0</v>
      </c>
      <c r="V248" s="160">
        <f>ROUND(E248*U248,2)</f>
        <v>0</v>
      </c>
      <c r="W248" s="160"/>
      <c r="X248" s="160" t="s">
        <v>1521</v>
      </c>
      <c r="Y248" s="151"/>
      <c r="Z248" s="151"/>
      <c r="AA248" s="151"/>
      <c r="AB248" s="151"/>
      <c r="AC248" s="151"/>
      <c r="AD248" s="151"/>
      <c r="AE248" s="151"/>
      <c r="AF248" s="151"/>
      <c r="AG248" s="151" t="s">
        <v>1522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188" t="s">
        <v>1849</v>
      </c>
      <c r="D249" s="161"/>
      <c r="E249" s="162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1368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188" t="s">
        <v>1273</v>
      </c>
      <c r="D250" s="161"/>
      <c r="E250" s="162">
        <v>10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51"/>
      <c r="Z250" s="151"/>
      <c r="AA250" s="151"/>
      <c r="AB250" s="151"/>
      <c r="AC250" s="151"/>
      <c r="AD250" s="151"/>
      <c r="AE250" s="151"/>
      <c r="AF250" s="151"/>
      <c r="AG250" s="151" t="s">
        <v>1368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ht="22.5" outlineLevel="1">
      <c r="A251" s="178">
        <v>70</v>
      </c>
      <c r="B251" s="179" t="s">
        <v>1639</v>
      </c>
      <c r="C251" s="189" t="s">
        <v>1640</v>
      </c>
      <c r="D251" s="180" t="s">
        <v>1593</v>
      </c>
      <c r="E251" s="181">
        <v>3</v>
      </c>
      <c r="F251" s="182"/>
      <c r="G251" s="183">
        <f t="shared" ref="G251:G263" si="0">ROUND(E251*F251,2)</f>
        <v>0</v>
      </c>
      <c r="H251" s="182"/>
      <c r="I251" s="183">
        <f t="shared" ref="I251:I263" si="1">ROUND(E251*H251,2)</f>
        <v>0</v>
      </c>
      <c r="J251" s="182"/>
      <c r="K251" s="183">
        <f t="shared" ref="K251:K263" si="2">ROUND(E251*J251,2)</f>
        <v>0</v>
      </c>
      <c r="L251" s="183">
        <v>21</v>
      </c>
      <c r="M251" s="183">
        <f t="shared" ref="M251:M263" si="3">G251*(1+L251/100)</f>
        <v>0</v>
      </c>
      <c r="N251" s="183">
        <v>0.10199999999999999</v>
      </c>
      <c r="O251" s="183">
        <f t="shared" ref="O251:O263" si="4">ROUND(E251*N251,2)</f>
        <v>0.31</v>
      </c>
      <c r="P251" s="183">
        <v>0</v>
      </c>
      <c r="Q251" s="183">
        <f t="shared" ref="Q251:Q263" si="5">ROUND(E251*P251,2)</f>
        <v>0</v>
      </c>
      <c r="R251" s="183" t="s">
        <v>1520</v>
      </c>
      <c r="S251" s="183" t="s">
        <v>1363</v>
      </c>
      <c r="T251" s="184" t="s">
        <v>1364</v>
      </c>
      <c r="U251" s="160">
        <v>0</v>
      </c>
      <c r="V251" s="160">
        <f t="shared" ref="V251:V263" si="6">ROUND(E251*U251,2)</f>
        <v>0</v>
      </c>
      <c r="W251" s="160"/>
      <c r="X251" s="160" t="s">
        <v>1521</v>
      </c>
      <c r="Y251" s="151"/>
      <c r="Z251" s="151"/>
      <c r="AA251" s="151"/>
      <c r="AB251" s="151"/>
      <c r="AC251" s="151"/>
      <c r="AD251" s="151"/>
      <c r="AE251" s="151"/>
      <c r="AF251" s="151"/>
      <c r="AG251" s="151" t="s">
        <v>1522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ht="22.5" outlineLevel="1">
      <c r="A252" s="178">
        <v>71</v>
      </c>
      <c r="B252" s="179" t="s">
        <v>1641</v>
      </c>
      <c r="C252" s="189" t="s">
        <v>1642</v>
      </c>
      <c r="D252" s="180" t="s">
        <v>1593</v>
      </c>
      <c r="E252" s="181">
        <v>1</v>
      </c>
      <c r="F252" s="182"/>
      <c r="G252" s="183">
        <f t="shared" si="0"/>
        <v>0</v>
      </c>
      <c r="H252" s="182"/>
      <c r="I252" s="183">
        <f t="shared" si="1"/>
        <v>0</v>
      </c>
      <c r="J252" s="182"/>
      <c r="K252" s="183">
        <f t="shared" si="2"/>
        <v>0</v>
      </c>
      <c r="L252" s="183">
        <v>21</v>
      </c>
      <c r="M252" s="183">
        <f t="shared" si="3"/>
        <v>0</v>
      </c>
      <c r="N252" s="183">
        <v>0.10100000000000001</v>
      </c>
      <c r="O252" s="183">
        <f t="shared" si="4"/>
        <v>0.1</v>
      </c>
      <c r="P252" s="183">
        <v>0</v>
      </c>
      <c r="Q252" s="183">
        <f t="shared" si="5"/>
        <v>0</v>
      </c>
      <c r="R252" s="183" t="s">
        <v>1520</v>
      </c>
      <c r="S252" s="183" t="s">
        <v>1363</v>
      </c>
      <c r="T252" s="184" t="s">
        <v>1364</v>
      </c>
      <c r="U252" s="160">
        <v>0</v>
      </c>
      <c r="V252" s="160">
        <f t="shared" si="6"/>
        <v>0</v>
      </c>
      <c r="W252" s="160"/>
      <c r="X252" s="160" t="s">
        <v>1521</v>
      </c>
      <c r="Y252" s="151"/>
      <c r="Z252" s="151"/>
      <c r="AA252" s="151"/>
      <c r="AB252" s="151"/>
      <c r="AC252" s="151"/>
      <c r="AD252" s="151"/>
      <c r="AE252" s="151"/>
      <c r="AF252" s="151"/>
      <c r="AG252" s="151" t="s">
        <v>1522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ht="22.5" outlineLevel="1">
      <c r="A253" s="178">
        <v>72</v>
      </c>
      <c r="B253" s="179" t="s">
        <v>1852</v>
      </c>
      <c r="C253" s="189" t="s">
        <v>1853</v>
      </c>
      <c r="D253" s="180" t="s">
        <v>1593</v>
      </c>
      <c r="E253" s="181">
        <v>1</v>
      </c>
      <c r="F253" s="182"/>
      <c r="G253" s="183">
        <f t="shared" si="0"/>
        <v>0</v>
      </c>
      <c r="H253" s="182"/>
      <c r="I253" s="183">
        <f t="shared" si="1"/>
        <v>0</v>
      </c>
      <c r="J253" s="182"/>
      <c r="K253" s="183">
        <f t="shared" si="2"/>
        <v>0</v>
      </c>
      <c r="L253" s="183">
        <v>21</v>
      </c>
      <c r="M253" s="183">
        <f t="shared" si="3"/>
        <v>0</v>
      </c>
      <c r="N253" s="183">
        <v>0.158</v>
      </c>
      <c r="O253" s="183">
        <f t="shared" si="4"/>
        <v>0.16</v>
      </c>
      <c r="P253" s="183">
        <v>0</v>
      </c>
      <c r="Q253" s="183">
        <f t="shared" si="5"/>
        <v>0</v>
      </c>
      <c r="R253" s="183" t="s">
        <v>1520</v>
      </c>
      <c r="S253" s="183" t="s">
        <v>1363</v>
      </c>
      <c r="T253" s="184" t="s">
        <v>1364</v>
      </c>
      <c r="U253" s="160">
        <v>0</v>
      </c>
      <c r="V253" s="160">
        <f t="shared" si="6"/>
        <v>0</v>
      </c>
      <c r="W253" s="160"/>
      <c r="X253" s="160" t="s">
        <v>1521</v>
      </c>
      <c r="Y253" s="151"/>
      <c r="Z253" s="151"/>
      <c r="AA253" s="151"/>
      <c r="AB253" s="151"/>
      <c r="AC253" s="151"/>
      <c r="AD253" s="151"/>
      <c r="AE253" s="151"/>
      <c r="AF253" s="151"/>
      <c r="AG253" s="151" t="s">
        <v>1522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78">
        <v>73</v>
      </c>
      <c r="B254" s="179" t="s">
        <v>1643</v>
      </c>
      <c r="C254" s="189" t="s">
        <v>1644</v>
      </c>
      <c r="D254" s="180" t="s">
        <v>1593</v>
      </c>
      <c r="E254" s="181">
        <v>2</v>
      </c>
      <c r="F254" s="182"/>
      <c r="G254" s="183">
        <f t="shared" si="0"/>
        <v>0</v>
      </c>
      <c r="H254" s="182"/>
      <c r="I254" s="183">
        <f t="shared" si="1"/>
        <v>0</v>
      </c>
      <c r="J254" s="182"/>
      <c r="K254" s="183">
        <f t="shared" si="2"/>
        <v>0</v>
      </c>
      <c r="L254" s="183">
        <v>21</v>
      </c>
      <c r="M254" s="183">
        <f t="shared" si="3"/>
        <v>0</v>
      </c>
      <c r="N254" s="183">
        <v>3.9E-2</v>
      </c>
      <c r="O254" s="183">
        <f t="shared" si="4"/>
        <v>0.08</v>
      </c>
      <c r="P254" s="183">
        <v>0</v>
      </c>
      <c r="Q254" s="183">
        <f t="shared" si="5"/>
        <v>0</v>
      </c>
      <c r="R254" s="183" t="s">
        <v>1520</v>
      </c>
      <c r="S254" s="183" t="s">
        <v>1363</v>
      </c>
      <c r="T254" s="184" t="s">
        <v>1364</v>
      </c>
      <c r="U254" s="160">
        <v>0</v>
      </c>
      <c r="V254" s="160">
        <f t="shared" si="6"/>
        <v>0</v>
      </c>
      <c r="W254" s="160"/>
      <c r="X254" s="160" t="s">
        <v>1521</v>
      </c>
      <c r="Y254" s="151"/>
      <c r="Z254" s="151"/>
      <c r="AA254" s="151"/>
      <c r="AB254" s="151"/>
      <c r="AC254" s="151"/>
      <c r="AD254" s="151"/>
      <c r="AE254" s="151"/>
      <c r="AF254" s="151"/>
      <c r="AG254" s="151" t="s">
        <v>1522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78">
        <v>74</v>
      </c>
      <c r="B255" s="179" t="s">
        <v>1773</v>
      </c>
      <c r="C255" s="189" t="s">
        <v>1774</v>
      </c>
      <c r="D255" s="180" t="s">
        <v>1593</v>
      </c>
      <c r="E255" s="181">
        <v>3</v>
      </c>
      <c r="F255" s="182"/>
      <c r="G255" s="183">
        <f t="shared" si="0"/>
        <v>0</v>
      </c>
      <c r="H255" s="182"/>
      <c r="I255" s="183">
        <f t="shared" si="1"/>
        <v>0</v>
      </c>
      <c r="J255" s="182"/>
      <c r="K255" s="183">
        <f t="shared" si="2"/>
        <v>0</v>
      </c>
      <c r="L255" s="183">
        <v>21</v>
      </c>
      <c r="M255" s="183">
        <f t="shared" si="3"/>
        <v>0</v>
      </c>
      <c r="N255" s="183">
        <v>5.0999999999999997E-2</v>
      </c>
      <c r="O255" s="183">
        <f t="shared" si="4"/>
        <v>0.15</v>
      </c>
      <c r="P255" s="183">
        <v>0</v>
      </c>
      <c r="Q255" s="183">
        <f t="shared" si="5"/>
        <v>0</v>
      </c>
      <c r="R255" s="183" t="s">
        <v>1520</v>
      </c>
      <c r="S255" s="183" t="s">
        <v>1363</v>
      </c>
      <c r="T255" s="184" t="s">
        <v>1364</v>
      </c>
      <c r="U255" s="160">
        <v>0</v>
      </c>
      <c r="V255" s="160">
        <f t="shared" si="6"/>
        <v>0</v>
      </c>
      <c r="W255" s="160"/>
      <c r="X255" s="160" t="s">
        <v>1521</v>
      </c>
      <c r="Y255" s="151"/>
      <c r="Z255" s="151"/>
      <c r="AA255" s="151"/>
      <c r="AB255" s="151"/>
      <c r="AC255" s="151"/>
      <c r="AD255" s="151"/>
      <c r="AE255" s="151"/>
      <c r="AF255" s="151"/>
      <c r="AG255" s="151" t="s">
        <v>1522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78">
        <v>75</v>
      </c>
      <c r="B256" s="179" t="s">
        <v>1645</v>
      </c>
      <c r="C256" s="189" t="s">
        <v>1646</v>
      </c>
      <c r="D256" s="180" t="s">
        <v>1593</v>
      </c>
      <c r="E256" s="181">
        <v>2</v>
      </c>
      <c r="F256" s="182"/>
      <c r="G256" s="183">
        <f t="shared" si="0"/>
        <v>0</v>
      </c>
      <c r="H256" s="182"/>
      <c r="I256" s="183">
        <f t="shared" si="1"/>
        <v>0</v>
      </c>
      <c r="J256" s="182"/>
      <c r="K256" s="183">
        <f t="shared" si="2"/>
        <v>0</v>
      </c>
      <c r="L256" s="183">
        <v>21</v>
      </c>
      <c r="M256" s="183">
        <f t="shared" si="3"/>
        <v>0</v>
      </c>
      <c r="N256" s="183">
        <v>0.08</v>
      </c>
      <c r="O256" s="183">
        <f t="shared" si="4"/>
        <v>0.16</v>
      </c>
      <c r="P256" s="183">
        <v>0</v>
      </c>
      <c r="Q256" s="183">
        <f t="shared" si="5"/>
        <v>0</v>
      </c>
      <c r="R256" s="183" t="s">
        <v>1520</v>
      </c>
      <c r="S256" s="183" t="s">
        <v>1363</v>
      </c>
      <c r="T256" s="184" t="s">
        <v>1364</v>
      </c>
      <c r="U256" s="160">
        <v>0</v>
      </c>
      <c r="V256" s="160">
        <f t="shared" si="6"/>
        <v>0</v>
      </c>
      <c r="W256" s="160"/>
      <c r="X256" s="160" t="s">
        <v>1521</v>
      </c>
      <c r="Y256" s="151"/>
      <c r="Z256" s="151"/>
      <c r="AA256" s="151"/>
      <c r="AB256" s="151"/>
      <c r="AC256" s="151"/>
      <c r="AD256" s="151"/>
      <c r="AE256" s="151"/>
      <c r="AF256" s="151"/>
      <c r="AG256" s="151" t="s">
        <v>1522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78">
        <v>76</v>
      </c>
      <c r="B257" s="179" t="s">
        <v>1647</v>
      </c>
      <c r="C257" s="189" t="s">
        <v>1648</v>
      </c>
      <c r="D257" s="180" t="s">
        <v>1593</v>
      </c>
      <c r="E257" s="181">
        <v>3</v>
      </c>
      <c r="F257" s="182"/>
      <c r="G257" s="183">
        <f t="shared" si="0"/>
        <v>0</v>
      </c>
      <c r="H257" s="182"/>
      <c r="I257" s="183">
        <f t="shared" si="1"/>
        <v>0</v>
      </c>
      <c r="J257" s="182"/>
      <c r="K257" s="183">
        <f t="shared" si="2"/>
        <v>0</v>
      </c>
      <c r="L257" s="183">
        <v>21</v>
      </c>
      <c r="M257" s="183">
        <f t="shared" si="3"/>
        <v>0</v>
      </c>
      <c r="N257" s="183">
        <v>6.8000000000000005E-2</v>
      </c>
      <c r="O257" s="183">
        <f t="shared" si="4"/>
        <v>0.2</v>
      </c>
      <c r="P257" s="183">
        <v>0</v>
      </c>
      <c r="Q257" s="183">
        <f t="shared" si="5"/>
        <v>0</v>
      </c>
      <c r="R257" s="183" t="s">
        <v>1520</v>
      </c>
      <c r="S257" s="183" t="s">
        <v>1363</v>
      </c>
      <c r="T257" s="184" t="s">
        <v>1364</v>
      </c>
      <c r="U257" s="160">
        <v>0</v>
      </c>
      <c r="V257" s="160">
        <f t="shared" si="6"/>
        <v>0</v>
      </c>
      <c r="W257" s="160"/>
      <c r="X257" s="160" t="s">
        <v>1521</v>
      </c>
      <c r="Y257" s="151"/>
      <c r="Z257" s="151"/>
      <c r="AA257" s="151"/>
      <c r="AB257" s="151"/>
      <c r="AC257" s="151"/>
      <c r="AD257" s="151"/>
      <c r="AE257" s="151"/>
      <c r="AF257" s="151"/>
      <c r="AG257" s="151" t="s">
        <v>1522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ht="22.5" outlineLevel="1">
      <c r="A258" s="178">
        <v>77</v>
      </c>
      <c r="B258" s="179" t="s">
        <v>1649</v>
      </c>
      <c r="C258" s="189" t="s">
        <v>1650</v>
      </c>
      <c r="D258" s="180" t="s">
        <v>1593</v>
      </c>
      <c r="E258" s="181">
        <v>5</v>
      </c>
      <c r="F258" s="182"/>
      <c r="G258" s="183">
        <f t="shared" si="0"/>
        <v>0</v>
      </c>
      <c r="H258" s="182"/>
      <c r="I258" s="183">
        <f t="shared" si="1"/>
        <v>0</v>
      </c>
      <c r="J258" s="182"/>
      <c r="K258" s="183">
        <f t="shared" si="2"/>
        <v>0</v>
      </c>
      <c r="L258" s="183">
        <v>21</v>
      </c>
      <c r="M258" s="183">
        <f t="shared" si="3"/>
        <v>0</v>
      </c>
      <c r="N258" s="183">
        <v>0.58499999999999996</v>
      </c>
      <c r="O258" s="183">
        <f t="shared" si="4"/>
        <v>2.93</v>
      </c>
      <c r="P258" s="183">
        <v>0</v>
      </c>
      <c r="Q258" s="183">
        <f t="shared" si="5"/>
        <v>0</v>
      </c>
      <c r="R258" s="183" t="s">
        <v>1520</v>
      </c>
      <c r="S258" s="183" t="s">
        <v>1363</v>
      </c>
      <c r="T258" s="184" t="s">
        <v>1364</v>
      </c>
      <c r="U258" s="160">
        <v>0</v>
      </c>
      <c r="V258" s="160">
        <f t="shared" si="6"/>
        <v>0</v>
      </c>
      <c r="W258" s="160"/>
      <c r="X258" s="160" t="s">
        <v>1521</v>
      </c>
      <c r="Y258" s="151"/>
      <c r="Z258" s="151"/>
      <c r="AA258" s="151"/>
      <c r="AB258" s="151"/>
      <c r="AC258" s="151"/>
      <c r="AD258" s="151"/>
      <c r="AE258" s="151"/>
      <c r="AF258" s="151"/>
      <c r="AG258" s="151" t="s">
        <v>1522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ht="22.5" outlineLevel="1">
      <c r="A259" s="178">
        <v>78</v>
      </c>
      <c r="B259" s="179" t="s">
        <v>1651</v>
      </c>
      <c r="C259" s="189" t="s">
        <v>1652</v>
      </c>
      <c r="D259" s="180" t="s">
        <v>1593</v>
      </c>
      <c r="E259" s="181">
        <v>1</v>
      </c>
      <c r="F259" s="182"/>
      <c r="G259" s="183">
        <f t="shared" si="0"/>
        <v>0</v>
      </c>
      <c r="H259" s="182"/>
      <c r="I259" s="183">
        <f t="shared" si="1"/>
        <v>0</v>
      </c>
      <c r="J259" s="182"/>
      <c r="K259" s="183">
        <f t="shared" si="2"/>
        <v>0</v>
      </c>
      <c r="L259" s="183">
        <v>21</v>
      </c>
      <c r="M259" s="183">
        <f t="shared" si="3"/>
        <v>0</v>
      </c>
      <c r="N259" s="183">
        <v>0.25</v>
      </c>
      <c r="O259" s="183">
        <f t="shared" si="4"/>
        <v>0.25</v>
      </c>
      <c r="P259" s="183">
        <v>0</v>
      </c>
      <c r="Q259" s="183">
        <f t="shared" si="5"/>
        <v>0</v>
      </c>
      <c r="R259" s="183" t="s">
        <v>1520</v>
      </c>
      <c r="S259" s="183" t="s">
        <v>1363</v>
      </c>
      <c r="T259" s="184" t="s">
        <v>1364</v>
      </c>
      <c r="U259" s="160">
        <v>0</v>
      </c>
      <c r="V259" s="160">
        <f t="shared" si="6"/>
        <v>0</v>
      </c>
      <c r="W259" s="160"/>
      <c r="X259" s="160" t="s">
        <v>1521</v>
      </c>
      <c r="Y259" s="151"/>
      <c r="Z259" s="151"/>
      <c r="AA259" s="151"/>
      <c r="AB259" s="151"/>
      <c r="AC259" s="151"/>
      <c r="AD259" s="151"/>
      <c r="AE259" s="151"/>
      <c r="AF259" s="151"/>
      <c r="AG259" s="151" t="s">
        <v>1522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ht="22.5" outlineLevel="1">
      <c r="A260" s="178">
        <v>79</v>
      </c>
      <c r="B260" s="179" t="s">
        <v>1653</v>
      </c>
      <c r="C260" s="189" t="s">
        <v>1654</v>
      </c>
      <c r="D260" s="180" t="s">
        <v>1593</v>
      </c>
      <c r="E260" s="181">
        <v>4</v>
      </c>
      <c r="F260" s="182"/>
      <c r="G260" s="183">
        <f t="shared" si="0"/>
        <v>0</v>
      </c>
      <c r="H260" s="182"/>
      <c r="I260" s="183">
        <f t="shared" si="1"/>
        <v>0</v>
      </c>
      <c r="J260" s="182"/>
      <c r="K260" s="183">
        <f t="shared" si="2"/>
        <v>0</v>
      </c>
      <c r="L260" s="183">
        <v>21</v>
      </c>
      <c r="M260" s="183">
        <f t="shared" si="3"/>
        <v>0</v>
      </c>
      <c r="N260" s="183">
        <v>0.5</v>
      </c>
      <c r="O260" s="183">
        <f t="shared" si="4"/>
        <v>2</v>
      </c>
      <c r="P260" s="183">
        <v>0</v>
      </c>
      <c r="Q260" s="183">
        <f t="shared" si="5"/>
        <v>0</v>
      </c>
      <c r="R260" s="183" t="s">
        <v>1520</v>
      </c>
      <c r="S260" s="183" t="s">
        <v>1363</v>
      </c>
      <c r="T260" s="184" t="s">
        <v>1364</v>
      </c>
      <c r="U260" s="160">
        <v>0</v>
      </c>
      <c r="V260" s="160">
        <f t="shared" si="6"/>
        <v>0</v>
      </c>
      <c r="W260" s="160"/>
      <c r="X260" s="160" t="s">
        <v>1521</v>
      </c>
      <c r="Y260" s="151"/>
      <c r="Z260" s="151"/>
      <c r="AA260" s="151"/>
      <c r="AB260" s="151"/>
      <c r="AC260" s="151"/>
      <c r="AD260" s="151"/>
      <c r="AE260" s="151"/>
      <c r="AF260" s="151"/>
      <c r="AG260" s="151" t="s">
        <v>1522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ht="22.5" outlineLevel="1">
      <c r="A261" s="178">
        <v>80</v>
      </c>
      <c r="B261" s="179" t="s">
        <v>1655</v>
      </c>
      <c r="C261" s="189" t="s">
        <v>1656</v>
      </c>
      <c r="D261" s="180" t="s">
        <v>1593</v>
      </c>
      <c r="E261" s="181">
        <v>2</v>
      </c>
      <c r="F261" s="182"/>
      <c r="G261" s="183">
        <f t="shared" si="0"/>
        <v>0</v>
      </c>
      <c r="H261" s="182"/>
      <c r="I261" s="183">
        <f t="shared" si="1"/>
        <v>0</v>
      </c>
      <c r="J261" s="182"/>
      <c r="K261" s="183">
        <f t="shared" si="2"/>
        <v>0</v>
      </c>
      <c r="L261" s="183">
        <v>21</v>
      </c>
      <c r="M261" s="183">
        <f t="shared" si="3"/>
        <v>0</v>
      </c>
      <c r="N261" s="183">
        <v>1</v>
      </c>
      <c r="O261" s="183">
        <f t="shared" si="4"/>
        <v>2</v>
      </c>
      <c r="P261" s="183">
        <v>0</v>
      </c>
      <c r="Q261" s="183">
        <f t="shared" si="5"/>
        <v>0</v>
      </c>
      <c r="R261" s="183" t="s">
        <v>1520</v>
      </c>
      <c r="S261" s="183" t="s">
        <v>1363</v>
      </c>
      <c r="T261" s="184" t="s">
        <v>1364</v>
      </c>
      <c r="U261" s="160">
        <v>0</v>
      </c>
      <c r="V261" s="160">
        <f t="shared" si="6"/>
        <v>0</v>
      </c>
      <c r="W261" s="160"/>
      <c r="X261" s="160" t="s">
        <v>1521</v>
      </c>
      <c r="Y261" s="151"/>
      <c r="Z261" s="151"/>
      <c r="AA261" s="151"/>
      <c r="AB261" s="151"/>
      <c r="AC261" s="151"/>
      <c r="AD261" s="151"/>
      <c r="AE261" s="151"/>
      <c r="AF261" s="151"/>
      <c r="AG261" s="151" t="s">
        <v>1522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1">
      <c r="A262" s="178">
        <v>81</v>
      </c>
      <c r="B262" s="179" t="s">
        <v>1657</v>
      </c>
      <c r="C262" s="189" t="s">
        <v>1658</v>
      </c>
      <c r="D262" s="180" t="s">
        <v>1593</v>
      </c>
      <c r="E262" s="181">
        <v>5</v>
      </c>
      <c r="F262" s="182"/>
      <c r="G262" s="183">
        <f t="shared" si="0"/>
        <v>0</v>
      </c>
      <c r="H262" s="182"/>
      <c r="I262" s="183">
        <f t="shared" si="1"/>
        <v>0</v>
      </c>
      <c r="J262" s="182"/>
      <c r="K262" s="183">
        <f t="shared" si="2"/>
        <v>0</v>
      </c>
      <c r="L262" s="183">
        <v>21</v>
      </c>
      <c r="M262" s="183">
        <f t="shared" si="3"/>
        <v>0</v>
      </c>
      <c r="N262" s="183">
        <v>1.6</v>
      </c>
      <c r="O262" s="183">
        <f t="shared" si="4"/>
        <v>8</v>
      </c>
      <c r="P262" s="183">
        <v>0</v>
      </c>
      <c r="Q262" s="183">
        <f t="shared" si="5"/>
        <v>0</v>
      </c>
      <c r="R262" s="183" t="s">
        <v>1520</v>
      </c>
      <c r="S262" s="183" t="s">
        <v>1363</v>
      </c>
      <c r="T262" s="184" t="s">
        <v>1364</v>
      </c>
      <c r="U262" s="160">
        <v>0</v>
      </c>
      <c r="V262" s="160">
        <f t="shared" si="6"/>
        <v>0</v>
      </c>
      <c r="W262" s="160"/>
      <c r="X262" s="160" t="s">
        <v>1521</v>
      </c>
      <c r="Y262" s="151"/>
      <c r="Z262" s="151"/>
      <c r="AA262" s="151"/>
      <c r="AB262" s="151"/>
      <c r="AC262" s="151"/>
      <c r="AD262" s="151"/>
      <c r="AE262" s="151"/>
      <c r="AF262" s="151"/>
      <c r="AG262" s="151" t="s">
        <v>1522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ht="22.5" outlineLevel="1">
      <c r="A263" s="170">
        <v>82</v>
      </c>
      <c r="B263" s="171" t="s">
        <v>1659</v>
      </c>
      <c r="C263" s="187" t="s">
        <v>1660</v>
      </c>
      <c r="D263" s="172" t="s">
        <v>1593</v>
      </c>
      <c r="E263" s="173">
        <v>12</v>
      </c>
      <c r="F263" s="174"/>
      <c r="G263" s="175">
        <f t="shared" si="0"/>
        <v>0</v>
      </c>
      <c r="H263" s="174"/>
      <c r="I263" s="175">
        <f t="shared" si="1"/>
        <v>0</v>
      </c>
      <c r="J263" s="174"/>
      <c r="K263" s="175">
        <f t="shared" si="2"/>
        <v>0</v>
      </c>
      <c r="L263" s="175">
        <v>21</v>
      </c>
      <c r="M263" s="175">
        <f t="shared" si="3"/>
        <v>0</v>
      </c>
      <c r="N263" s="175">
        <v>2E-3</v>
      </c>
      <c r="O263" s="175">
        <f t="shared" si="4"/>
        <v>0.02</v>
      </c>
      <c r="P263" s="175">
        <v>0</v>
      </c>
      <c r="Q263" s="175">
        <f t="shared" si="5"/>
        <v>0</v>
      </c>
      <c r="R263" s="175" t="s">
        <v>1520</v>
      </c>
      <c r="S263" s="175" t="s">
        <v>1363</v>
      </c>
      <c r="T263" s="176" t="s">
        <v>1364</v>
      </c>
      <c r="U263" s="160">
        <v>0</v>
      </c>
      <c r="V263" s="160">
        <f t="shared" si="6"/>
        <v>0</v>
      </c>
      <c r="W263" s="160"/>
      <c r="X263" s="160" t="s">
        <v>1521</v>
      </c>
      <c r="Y263" s="151"/>
      <c r="Z263" s="151"/>
      <c r="AA263" s="151"/>
      <c r="AB263" s="151"/>
      <c r="AC263" s="151"/>
      <c r="AD263" s="151"/>
      <c r="AE263" s="151"/>
      <c r="AF263" s="151"/>
      <c r="AG263" s="151" t="s">
        <v>1522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188" t="s">
        <v>1939</v>
      </c>
      <c r="D264" s="161"/>
      <c r="E264" s="162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51"/>
      <c r="Z264" s="151"/>
      <c r="AA264" s="151"/>
      <c r="AB264" s="151"/>
      <c r="AC264" s="151"/>
      <c r="AD264" s="151"/>
      <c r="AE264" s="151"/>
      <c r="AF264" s="151"/>
      <c r="AG264" s="151" t="s">
        <v>1368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188" t="s">
        <v>1934</v>
      </c>
      <c r="D265" s="161"/>
      <c r="E265" s="162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51"/>
      <c r="Z265" s="151"/>
      <c r="AA265" s="151"/>
      <c r="AB265" s="151"/>
      <c r="AC265" s="151"/>
      <c r="AD265" s="151"/>
      <c r="AE265" s="151"/>
      <c r="AF265" s="151"/>
      <c r="AG265" s="151" t="s">
        <v>1368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188" t="s">
        <v>1935</v>
      </c>
      <c r="D266" s="161"/>
      <c r="E266" s="162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1368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188" t="s">
        <v>1936</v>
      </c>
      <c r="D267" s="161"/>
      <c r="E267" s="162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1368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188" t="s">
        <v>1277</v>
      </c>
      <c r="D268" s="161"/>
      <c r="E268" s="162">
        <v>12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1368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>
      <c r="A269" s="164" t="s">
        <v>1357</v>
      </c>
      <c r="B269" s="165" t="s">
        <v>1316</v>
      </c>
      <c r="C269" s="186" t="s">
        <v>1317</v>
      </c>
      <c r="D269" s="166"/>
      <c r="E269" s="167"/>
      <c r="F269" s="168"/>
      <c r="G269" s="168">
        <f>SUMIF(AG270:AG283,"&lt;&gt;NOR",G270:G283)</f>
        <v>0</v>
      </c>
      <c r="H269" s="168"/>
      <c r="I269" s="168">
        <f>SUM(I270:I283)</f>
        <v>0</v>
      </c>
      <c r="J269" s="168"/>
      <c r="K269" s="168">
        <f>SUM(K270:K283)</f>
        <v>0</v>
      </c>
      <c r="L269" s="168"/>
      <c r="M269" s="168">
        <f>SUM(M270:M283)</f>
        <v>0</v>
      </c>
      <c r="N269" s="168"/>
      <c r="O269" s="168">
        <f>SUM(O270:O283)</f>
        <v>0.75</v>
      </c>
      <c r="P269" s="168"/>
      <c r="Q269" s="168">
        <f>SUM(Q270:Q283)</f>
        <v>0</v>
      </c>
      <c r="R269" s="168"/>
      <c r="S269" s="168"/>
      <c r="T269" s="169"/>
      <c r="U269" s="163"/>
      <c r="V269" s="163">
        <f>SUM(V270:V283)</f>
        <v>72.929999999999993</v>
      </c>
      <c r="W269" s="163"/>
      <c r="X269" s="163"/>
      <c r="AG269" t="s">
        <v>1358</v>
      </c>
    </row>
    <row r="270" spans="1:60" outlineLevel="1">
      <c r="A270" s="170">
        <v>83</v>
      </c>
      <c r="B270" s="171" t="s">
        <v>1662</v>
      </c>
      <c r="C270" s="187" t="s">
        <v>1663</v>
      </c>
      <c r="D270" s="172" t="s">
        <v>1407</v>
      </c>
      <c r="E270" s="173">
        <v>174</v>
      </c>
      <c r="F270" s="174"/>
      <c r="G270" s="175">
        <f>ROUND(E270*F270,2)</f>
        <v>0</v>
      </c>
      <c r="H270" s="174"/>
      <c r="I270" s="175">
        <f>ROUND(E270*H270,2)</f>
        <v>0</v>
      </c>
      <c r="J270" s="174"/>
      <c r="K270" s="175">
        <f>ROUND(E270*J270,2)</f>
        <v>0</v>
      </c>
      <c r="L270" s="175">
        <v>21</v>
      </c>
      <c r="M270" s="175">
        <f>G270*(1+L270/100)</f>
        <v>0</v>
      </c>
      <c r="N270" s="175">
        <v>4.3E-3</v>
      </c>
      <c r="O270" s="175">
        <f>ROUND(E270*N270,2)</f>
        <v>0.75</v>
      </c>
      <c r="P270" s="175">
        <v>0</v>
      </c>
      <c r="Q270" s="175">
        <f>ROUND(E270*P270,2)</f>
        <v>0</v>
      </c>
      <c r="R270" s="175" t="s">
        <v>1362</v>
      </c>
      <c r="S270" s="175" t="s">
        <v>1363</v>
      </c>
      <c r="T270" s="176" t="s">
        <v>1364</v>
      </c>
      <c r="U270" s="160">
        <v>0.20799999999999999</v>
      </c>
      <c r="V270" s="160">
        <f>ROUND(E270*U270,2)</f>
        <v>36.19</v>
      </c>
      <c r="W270" s="160"/>
      <c r="X270" s="160" t="s">
        <v>1365</v>
      </c>
      <c r="Y270" s="151"/>
      <c r="Z270" s="151"/>
      <c r="AA270" s="151"/>
      <c r="AB270" s="151"/>
      <c r="AC270" s="151"/>
      <c r="AD270" s="151"/>
      <c r="AE270" s="151"/>
      <c r="AF270" s="151"/>
      <c r="AG270" s="151" t="s">
        <v>1366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48" t="s">
        <v>1664</v>
      </c>
      <c r="D271" s="249"/>
      <c r="E271" s="249"/>
      <c r="F271" s="249"/>
      <c r="G271" s="249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1392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188" t="s">
        <v>1940</v>
      </c>
      <c r="D272" s="161"/>
      <c r="E272" s="162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51"/>
      <c r="Z272" s="151"/>
      <c r="AA272" s="151"/>
      <c r="AB272" s="151"/>
      <c r="AC272" s="151"/>
      <c r="AD272" s="151"/>
      <c r="AE272" s="151"/>
      <c r="AF272" s="151"/>
      <c r="AG272" s="151" t="s">
        <v>1368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188" t="s">
        <v>1941</v>
      </c>
      <c r="D273" s="161"/>
      <c r="E273" s="162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51"/>
      <c r="Z273" s="151"/>
      <c r="AA273" s="151"/>
      <c r="AB273" s="151"/>
      <c r="AC273" s="151"/>
      <c r="AD273" s="151"/>
      <c r="AE273" s="151"/>
      <c r="AF273" s="151"/>
      <c r="AG273" s="151" t="s">
        <v>1368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188" t="s">
        <v>1942</v>
      </c>
      <c r="D274" s="161"/>
      <c r="E274" s="162">
        <v>174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1368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70">
        <v>84</v>
      </c>
      <c r="B275" s="171" t="s">
        <v>1668</v>
      </c>
      <c r="C275" s="187" t="s">
        <v>1669</v>
      </c>
      <c r="D275" s="172" t="s">
        <v>1407</v>
      </c>
      <c r="E275" s="173">
        <v>234</v>
      </c>
      <c r="F275" s="174"/>
      <c r="G275" s="175">
        <f>ROUND(E275*F275,2)</f>
        <v>0</v>
      </c>
      <c r="H275" s="174"/>
      <c r="I275" s="175">
        <f>ROUND(E275*H275,2)</f>
        <v>0</v>
      </c>
      <c r="J275" s="174"/>
      <c r="K275" s="175">
        <f>ROUND(E275*J275,2)</f>
        <v>0</v>
      </c>
      <c r="L275" s="175">
        <v>21</v>
      </c>
      <c r="M275" s="175">
        <f>G275*(1+L275/100)</f>
        <v>0</v>
      </c>
      <c r="N275" s="175">
        <v>0</v>
      </c>
      <c r="O275" s="175">
        <f>ROUND(E275*N275,2)</f>
        <v>0</v>
      </c>
      <c r="P275" s="175">
        <v>0</v>
      </c>
      <c r="Q275" s="175">
        <f>ROUND(E275*P275,2)</f>
        <v>0</v>
      </c>
      <c r="R275" s="175" t="s">
        <v>1362</v>
      </c>
      <c r="S275" s="175" t="s">
        <v>1363</v>
      </c>
      <c r="T275" s="176" t="s">
        <v>1364</v>
      </c>
      <c r="U275" s="160">
        <v>0.12</v>
      </c>
      <c r="V275" s="160">
        <f>ROUND(E275*U275,2)</f>
        <v>28.08</v>
      </c>
      <c r="W275" s="160"/>
      <c r="X275" s="160" t="s">
        <v>1365</v>
      </c>
      <c r="Y275" s="151"/>
      <c r="Z275" s="151"/>
      <c r="AA275" s="151"/>
      <c r="AB275" s="151"/>
      <c r="AC275" s="151"/>
      <c r="AD275" s="151"/>
      <c r="AE275" s="151"/>
      <c r="AF275" s="151"/>
      <c r="AG275" s="151" t="s">
        <v>1366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48" t="s">
        <v>1670</v>
      </c>
      <c r="D276" s="249"/>
      <c r="E276" s="249"/>
      <c r="F276" s="249"/>
      <c r="G276" s="249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1392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188" t="s">
        <v>1943</v>
      </c>
      <c r="D277" s="161"/>
      <c r="E277" s="162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51"/>
      <c r="Z277" s="151"/>
      <c r="AA277" s="151"/>
      <c r="AB277" s="151"/>
      <c r="AC277" s="151"/>
      <c r="AD277" s="151"/>
      <c r="AE277" s="151"/>
      <c r="AF277" s="151"/>
      <c r="AG277" s="151" t="s">
        <v>1368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58"/>
      <c r="B278" s="159"/>
      <c r="C278" s="188" t="s">
        <v>1944</v>
      </c>
      <c r="D278" s="161"/>
      <c r="E278" s="162">
        <v>234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1368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70">
        <v>85</v>
      </c>
      <c r="B279" s="171" t="s">
        <v>1673</v>
      </c>
      <c r="C279" s="187" t="s">
        <v>1674</v>
      </c>
      <c r="D279" s="172" t="s">
        <v>1407</v>
      </c>
      <c r="E279" s="173">
        <v>234</v>
      </c>
      <c r="F279" s="174"/>
      <c r="G279" s="175">
        <f>ROUND(E279*F279,2)</f>
        <v>0</v>
      </c>
      <c r="H279" s="174"/>
      <c r="I279" s="175">
        <f>ROUND(E279*H279,2)</f>
        <v>0</v>
      </c>
      <c r="J279" s="174"/>
      <c r="K279" s="175">
        <f>ROUND(E279*J279,2)</f>
        <v>0</v>
      </c>
      <c r="L279" s="175">
        <v>21</v>
      </c>
      <c r="M279" s="175">
        <f>G279*(1+L279/100)</f>
        <v>0</v>
      </c>
      <c r="N279" s="175">
        <v>0</v>
      </c>
      <c r="O279" s="175">
        <f>ROUND(E279*N279,2)</f>
        <v>0</v>
      </c>
      <c r="P279" s="175">
        <v>0</v>
      </c>
      <c r="Q279" s="175">
        <f>ROUND(E279*P279,2)</f>
        <v>0</v>
      </c>
      <c r="R279" s="175" t="s">
        <v>1362</v>
      </c>
      <c r="S279" s="175" t="s">
        <v>1363</v>
      </c>
      <c r="T279" s="176" t="s">
        <v>1364</v>
      </c>
      <c r="U279" s="160">
        <v>3.6999999999999998E-2</v>
      </c>
      <c r="V279" s="160">
        <f>ROUND(E279*U279,2)</f>
        <v>8.66</v>
      </c>
      <c r="W279" s="160"/>
      <c r="X279" s="160" t="s">
        <v>1365</v>
      </c>
      <c r="Y279" s="151"/>
      <c r="Z279" s="151"/>
      <c r="AA279" s="151"/>
      <c r="AB279" s="151"/>
      <c r="AC279" s="151"/>
      <c r="AD279" s="151"/>
      <c r="AE279" s="151"/>
      <c r="AF279" s="151"/>
      <c r="AG279" s="151" t="s">
        <v>1366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48" t="s">
        <v>1675</v>
      </c>
      <c r="D280" s="249"/>
      <c r="E280" s="249"/>
      <c r="F280" s="249"/>
      <c r="G280" s="249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51"/>
      <c r="Z280" s="151"/>
      <c r="AA280" s="151"/>
      <c r="AB280" s="151"/>
      <c r="AC280" s="151"/>
      <c r="AD280" s="151"/>
      <c r="AE280" s="151"/>
      <c r="AF280" s="151"/>
      <c r="AG280" s="151" t="s">
        <v>1392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188" t="s">
        <v>1945</v>
      </c>
      <c r="D281" s="161"/>
      <c r="E281" s="162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51"/>
      <c r="Z281" s="151"/>
      <c r="AA281" s="151"/>
      <c r="AB281" s="151"/>
      <c r="AC281" s="151"/>
      <c r="AD281" s="151"/>
      <c r="AE281" s="151"/>
      <c r="AF281" s="151"/>
      <c r="AG281" s="151" t="s">
        <v>1368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188" t="s">
        <v>1941</v>
      </c>
      <c r="D282" s="161"/>
      <c r="E282" s="162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51"/>
      <c r="Z282" s="151"/>
      <c r="AA282" s="151"/>
      <c r="AB282" s="151"/>
      <c r="AC282" s="151"/>
      <c r="AD282" s="151"/>
      <c r="AE282" s="151"/>
      <c r="AF282" s="151"/>
      <c r="AG282" s="151" t="s">
        <v>1368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188" t="s">
        <v>1944</v>
      </c>
      <c r="D283" s="161"/>
      <c r="E283" s="162">
        <v>234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51"/>
      <c r="Z283" s="151"/>
      <c r="AA283" s="151"/>
      <c r="AB283" s="151"/>
      <c r="AC283" s="151"/>
      <c r="AD283" s="151"/>
      <c r="AE283" s="151"/>
      <c r="AF283" s="151"/>
      <c r="AG283" s="151" t="s">
        <v>1368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>
      <c r="A284" s="164" t="s">
        <v>1357</v>
      </c>
      <c r="B284" s="165" t="s">
        <v>1320</v>
      </c>
      <c r="C284" s="186" t="s">
        <v>1321</v>
      </c>
      <c r="D284" s="166"/>
      <c r="E284" s="167"/>
      <c r="F284" s="168"/>
      <c r="G284" s="168">
        <f>SUMIF(AG285:AG286,"&lt;&gt;NOR",G285:G286)</f>
        <v>0</v>
      </c>
      <c r="H284" s="168"/>
      <c r="I284" s="168">
        <f>SUM(I285:I286)</f>
        <v>0</v>
      </c>
      <c r="J284" s="168"/>
      <c r="K284" s="168">
        <f>SUM(K285:K286)</f>
        <v>0</v>
      </c>
      <c r="L284" s="168"/>
      <c r="M284" s="168">
        <f>SUM(M285:M286)</f>
        <v>0</v>
      </c>
      <c r="N284" s="168"/>
      <c r="O284" s="168">
        <f>SUM(O285:O286)</f>
        <v>0</v>
      </c>
      <c r="P284" s="168"/>
      <c r="Q284" s="168">
        <f>SUM(Q285:Q286)</f>
        <v>0</v>
      </c>
      <c r="R284" s="168"/>
      <c r="S284" s="168"/>
      <c r="T284" s="169"/>
      <c r="U284" s="163"/>
      <c r="V284" s="163">
        <f>SUM(V285:V286)</f>
        <v>269.77999999999997</v>
      </c>
      <c r="W284" s="163"/>
      <c r="X284" s="163"/>
      <c r="AG284" t="s">
        <v>1358</v>
      </c>
    </row>
    <row r="285" spans="1:60" ht="22.5" outlineLevel="1">
      <c r="A285" s="170">
        <v>86</v>
      </c>
      <c r="B285" s="171" t="s">
        <v>1677</v>
      </c>
      <c r="C285" s="187" t="s">
        <v>1678</v>
      </c>
      <c r="D285" s="172" t="s">
        <v>1527</v>
      </c>
      <c r="E285" s="173">
        <v>1275.5740499999999</v>
      </c>
      <c r="F285" s="174"/>
      <c r="G285" s="175">
        <f>ROUND(E285*F285,2)</f>
        <v>0</v>
      </c>
      <c r="H285" s="174"/>
      <c r="I285" s="175">
        <f>ROUND(E285*H285,2)</f>
        <v>0</v>
      </c>
      <c r="J285" s="174"/>
      <c r="K285" s="175">
        <f>ROUND(E285*J285,2)</f>
        <v>0</v>
      </c>
      <c r="L285" s="175">
        <v>21</v>
      </c>
      <c r="M285" s="175">
        <f>G285*(1+L285/100)</f>
        <v>0</v>
      </c>
      <c r="N285" s="175">
        <v>0</v>
      </c>
      <c r="O285" s="175">
        <f>ROUND(E285*N285,2)</f>
        <v>0</v>
      </c>
      <c r="P285" s="175">
        <v>0</v>
      </c>
      <c r="Q285" s="175">
        <f>ROUND(E285*P285,2)</f>
        <v>0</v>
      </c>
      <c r="R285" s="175" t="s">
        <v>1538</v>
      </c>
      <c r="S285" s="175" t="s">
        <v>1363</v>
      </c>
      <c r="T285" s="176" t="s">
        <v>1364</v>
      </c>
      <c r="U285" s="160">
        <v>0.21149999999999999</v>
      </c>
      <c r="V285" s="160">
        <f>ROUND(E285*U285,2)</f>
        <v>269.77999999999997</v>
      </c>
      <c r="W285" s="160"/>
      <c r="X285" s="160" t="s">
        <v>1365</v>
      </c>
      <c r="Y285" s="151"/>
      <c r="Z285" s="151"/>
      <c r="AA285" s="151"/>
      <c r="AB285" s="151"/>
      <c r="AC285" s="151"/>
      <c r="AD285" s="151"/>
      <c r="AE285" s="151"/>
      <c r="AF285" s="151"/>
      <c r="AG285" s="151" t="s">
        <v>1366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48" t="s">
        <v>1679</v>
      </c>
      <c r="D286" s="249"/>
      <c r="E286" s="249"/>
      <c r="F286" s="249"/>
      <c r="G286" s="249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51"/>
      <c r="Z286" s="151"/>
      <c r="AA286" s="151"/>
      <c r="AB286" s="151"/>
      <c r="AC286" s="151"/>
      <c r="AD286" s="151"/>
      <c r="AE286" s="151"/>
      <c r="AF286" s="151"/>
      <c r="AG286" s="151" t="s">
        <v>1392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>
      <c r="A287" s="164" t="s">
        <v>1357</v>
      </c>
      <c r="B287" s="165" t="s">
        <v>1326</v>
      </c>
      <c r="C287" s="186" t="s">
        <v>1327</v>
      </c>
      <c r="D287" s="166"/>
      <c r="E287" s="167"/>
      <c r="F287" s="168"/>
      <c r="G287" s="168">
        <f>SUMIF(AG288:AG311,"&lt;&gt;NOR",G288:G311)</f>
        <v>0</v>
      </c>
      <c r="H287" s="168"/>
      <c r="I287" s="168">
        <f>SUM(I288:I311)</f>
        <v>0</v>
      </c>
      <c r="J287" s="168"/>
      <c r="K287" s="168">
        <f>SUM(K288:K311)</f>
        <v>0</v>
      </c>
      <c r="L287" s="168"/>
      <c r="M287" s="168">
        <f>SUM(M288:M311)</f>
        <v>0</v>
      </c>
      <c r="N287" s="168"/>
      <c r="O287" s="168">
        <f>SUM(O288:O311)</f>
        <v>0</v>
      </c>
      <c r="P287" s="168"/>
      <c r="Q287" s="168">
        <f>SUM(Q288:Q311)</f>
        <v>0</v>
      </c>
      <c r="R287" s="168"/>
      <c r="S287" s="168"/>
      <c r="T287" s="169"/>
      <c r="U287" s="163"/>
      <c r="V287" s="163">
        <f>SUM(V288:V311)</f>
        <v>102.65</v>
      </c>
      <c r="W287" s="163"/>
      <c r="X287" s="163"/>
      <c r="AG287" t="s">
        <v>1358</v>
      </c>
    </row>
    <row r="288" spans="1:60" outlineLevel="1">
      <c r="A288" s="170">
        <v>87</v>
      </c>
      <c r="B288" s="171" t="s">
        <v>1680</v>
      </c>
      <c r="C288" s="187" t="s">
        <v>1681</v>
      </c>
      <c r="D288" s="172" t="s">
        <v>1527</v>
      </c>
      <c r="E288" s="173">
        <v>471.51916</v>
      </c>
      <c r="F288" s="174"/>
      <c r="G288" s="175">
        <f>ROUND(E288*F288,2)</f>
        <v>0</v>
      </c>
      <c r="H288" s="174"/>
      <c r="I288" s="175">
        <f>ROUND(E288*H288,2)</f>
        <v>0</v>
      </c>
      <c r="J288" s="174"/>
      <c r="K288" s="175">
        <f>ROUND(E288*J288,2)</f>
        <v>0</v>
      </c>
      <c r="L288" s="175">
        <v>21</v>
      </c>
      <c r="M288" s="175">
        <f>G288*(1+L288/100)</f>
        <v>0</v>
      </c>
      <c r="N288" s="175">
        <v>0</v>
      </c>
      <c r="O288" s="175">
        <f>ROUND(E288*N288,2)</f>
        <v>0</v>
      </c>
      <c r="P288" s="175">
        <v>0</v>
      </c>
      <c r="Q288" s="175">
        <f>ROUND(E288*P288,2)</f>
        <v>0</v>
      </c>
      <c r="R288" s="175" t="s">
        <v>1682</v>
      </c>
      <c r="S288" s="175" t="s">
        <v>1683</v>
      </c>
      <c r="T288" s="176" t="s">
        <v>1683</v>
      </c>
      <c r="U288" s="160">
        <v>0</v>
      </c>
      <c r="V288" s="160">
        <f>ROUND(E288*U288,2)</f>
        <v>0</v>
      </c>
      <c r="W288" s="160"/>
      <c r="X288" s="160" t="s">
        <v>1365</v>
      </c>
      <c r="Y288" s="151"/>
      <c r="Z288" s="151"/>
      <c r="AA288" s="151"/>
      <c r="AB288" s="151"/>
      <c r="AC288" s="151"/>
      <c r="AD288" s="151"/>
      <c r="AE288" s="151"/>
      <c r="AF288" s="151"/>
      <c r="AG288" s="151" t="s">
        <v>1366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188" t="s">
        <v>1946</v>
      </c>
      <c r="D289" s="161"/>
      <c r="E289" s="162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1368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188" t="s">
        <v>1947</v>
      </c>
      <c r="D290" s="161"/>
      <c r="E290" s="162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51"/>
      <c r="Z290" s="151"/>
      <c r="AA290" s="151"/>
      <c r="AB290" s="151"/>
      <c r="AC290" s="151"/>
      <c r="AD290" s="151"/>
      <c r="AE290" s="151"/>
      <c r="AF290" s="151"/>
      <c r="AG290" s="151" t="s">
        <v>1368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188" t="s">
        <v>1948</v>
      </c>
      <c r="D291" s="161"/>
      <c r="E291" s="162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51"/>
      <c r="Z291" s="151"/>
      <c r="AA291" s="151"/>
      <c r="AB291" s="151"/>
      <c r="AC291" s="151"/>
      <c r="AD291" s="151"/>
      <c r="AE291" s="151"/>
      <c r="AF291" s="151"/>
      <c r="AG291" s="151" t="s">
        <v>1368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188" t="s">
        <v>1949</v>
      </c>
      <c r="D292" s="161"/>
      <c r="E292" s="162">
        <v>305.08035999999998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51"/>
      <c r="Z292" s="151"/>
      <c r="AA292" s="151"/>
      <c r="AB292" s="151"/>
      <c r="AC292" s="151"/>
      <c r="AD292" s="151"/>
      <c r="AE292" s="151"/>
      <c r="AF292" s="151"/>
      <c r="AG292" s="151" t="s">
        <v>1368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188" t="s">
        <v>1950</v>
      </c>
      <c r="D293" s="161"/>
      <c r="E293" s="162">
        <v>166.43879999999999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51"/>
      <c r="Z293" s="151"/>
      <c r="AA293" s="151"/>
      <c r="AB293" s="151"/>
      <c r="AC293" s="151"/>
      <c r="AD293" s="151"/>
      <c r="AE293" s="151"/>
      <c r="AF293" s="151"/>
      <c r="AG293" s="151" t="s">
        <v>1368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70">
        <v>88</v>
      </c>
      <c r="B294" s="171" t="s">
        <v>1689</v>
      </c>
      <c r="C294" s="187" t="s">
        <v>1690</v>
      </c>
      <c r="D294" s="172" t="s">
        <v>1527</v>
      </c>
      <c r="E294" s="173">
        <v>132.3432</v>
      </c>
      <c r="F294" s="174"/>
      <c r="G294" s="175">
        <f>ROUND(E294*F294,2)</f>
        <v>0</v>
      </c>
      <c r="H294" s="174"/>
      <c r="I294" s="175">
        <f>ROUND(E294*H294,2)</f>
        <v>0</v>
      </c>
      <c r="J294" s="174"/>
      <c r="K294" s="175">
        <f>ROUND(E294*J294,2)</f>
        <v>0</v>
      </c>
      <c r="L294" s="175">
        <v>21</v>
      </c>
      <c r="M294" s="175">
        <f>G294*(1+L294/100)</f>
        <v>0</v>
      </c>
      <c r="N294" s="175">
        <v>0</v>
      </c>
      <c r="O294" s="175">
        <f>ROUND(E294*N294,2)</f>
        <v>0</v>
      </c>
      <c r="P294" s="175">
        <v>0</v>
      </c>
      <c r="Q294" s="175">
        <f>ROUND(E294*P294,2)</f>
        <v>0</v>
      </c>
      <c r="R294" s="175" t="s">
        <v>1682</v>
      </c>
      <c r="S294" s="175" t="s">
        <v>1683</v>
      </c>
      <c r="T294" s="176" t="s">
        <v>1683</v>
      </c>
      <c r="U294" s="160">
        <v>0</v>
      </c>
      <c r="V294" s="160">
        <f>ROUND(E294*U294,2)</f>
        <v>0</v>
      </c>
      <c r="W294" s="160"/>
      <c r="X294" s="160" t="s">
        <v>1365</v>
      </c>
      <c r="Y294" s="151"/>
      <c r="Z294" s="151"/>
      <c r="AA294" s="151"/>
      <c r="AB294" s="151"/>
      <c r="AC294" s="151"/>
      <c r="AD294" s="151"/>
      <c r="AE294" s="151"/>
      <c r="AF294" s="151"/>
      <c r="AG294" s="151" t="s">
        <v>1366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188" t="s">
        <v>1951</v>
      </c>
      <c r="D295" s="161"/>
      <c r="E295" s="162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51"/>
      <c r="Z295" s="151"/>
      <c r="AA295" s="151"/>
      <c r="AB295" s="151"/>
      <c r="AC295" s="151"/>
      <c r="AD295" s="151"/>
      <c r="AE295" s="151"/>
      <c r="AF295" s="151"/>
      <c r="AG295" s="151" t="s">
        <v>1368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188" t="s">
        <v>1952</v>
      </c>
      <c r="D296" s="161"/>
      <c r="E296" s="162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1368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188" t="s">
        <v>1953</v>
      </c>
      <c r="D297" s="161"/>
      <c r="E297" s="162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51"/>
      <c r="Z297" s="151"/>
      <c r="AA297" s="151"/>
      <c r="AB297" s="151"/>
      <c r="AC297" s="151"/>
      <c r="AD297" s="151"/>
      <c r="AE297" s="151"/>
      <c r="AF297" s="151"/>
      <c r="AG297" s="151" t="s">
        <v>1368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188" t="s">
        <v>1954</v>
      </c>
      <c r="D298" s="161"/>
      <c r="E298" s="162">
        <v>132.3432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51"/>
      <c r="Z298" s="151"/>
      <c r="AA298" s="151"/>
      <c r="AB298" s="151"/>
      <c r="AC298" s="151"/>
      <c r="AD298" s="151"/>
      <c r="AE298" s="151"/>
      <c r="AF298" s="151"/>
      <c r="AG298" s="151" t="s">
        <v>1368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ht="33.75" outlineLevel="1">
      <c r="A299" s="170">
        <v>89</v>
      </c>
      <c r="B299" s="171" t="s">
        <v>1695</v>
      </c>
      <c r="C299" s="187" t="s">
        <v>1696</v>
      </c>
      <c r="D299" s="172" t="s">
        <v>1527</v>
      </c>
      <c r="E299" s="173">
        <v>603.86235999999997</v>
      </c>
      <c r="F299" s="174"/>
      <c r="G299" s="175">
        <f>ROUND(E299*F299,2)</f>
        <v>0</v>
      </c>
      <c r="H299" s="174"/>
      <c r="I299" s="175">
        <f>ROUND(E299*H299,2)</f>
        <v>0</v>
      </c>
      <c r="J299" s="174"/>
      <c r="K299" s="175">
        <f>ROUND(E299*J299,2)</f>
        <v>0</v>
      </c>
      <c r="L299" s="175">
        <v>21</v>
      </c>
      <c r="M299" s="175">
        <f>G299*(1+L299/100)</f>
        <v>0</v>
      </c>
      <c r="N299" s="175">
        <v>0</v>
      </c>
      <c r="O299" s="175">
        <f>ROUND(E299*N299,2)</f>
        <v>0</v>
      </c>
      <c r="P299" s="175">
        <v>0</v>
      </c>
      <c r="Q299" s="175">
        <f>ROUND(E299*P299,2)</f>
        <v>0</v>
      </c>
      <c r="R299" s="175" t="s">
        <v>1697</v>
      </c>
      <c r="S299" s="175" t="s">
        <v>1363</v>
      </c>
      <c r="T299" s="176" t="s">
        <v>1364</v>
      </c>
      <c r="U299" s="160">
        <v>0</v>
      </c>
      <c r="V299" s="160">
        <f>ROUND(E299*U299,2)</f>
        <v>0</v>
      </c>
      <c r="W299" s="160"/>
      <c r="X299" s="160" t="s">
        <v>1365</v>
      </c>
      <c r="Y299" s="151"/>
      <c r="Z299" s="151"/>
      <c r="AA299" s="151"/>
      <c r="AB299" s="151"/>
      <c r="AC299" s="151"/>
      <c r="AD299" s="151"/>
      <c r="AE299" s="151"/>
      <c r="AF299" s="151"/>
      <c r="AG299" s="151" t="s">
        <v>1366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48" t="s">
        <v>1698</v>
      </c>
      <c r="D300" s="249"/>
      <c r="E300" s="249"/>
      <c r="F300" s="249"/>
      <c r="G300" s="249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51"/>
      <c r="Z300" s="151"/>
      <c r="AA300" s="151"/>
      <c r="AB300" s="151"/>
      <c r="AC300" s="151"/>
      <c r="AD300" s="151"/>
      <c r="AE300" s="151"/>
      <c r="AF300" s="151"/>
      <c r="AG300" s="151" t="s">
        <v>1392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188" t="s">
        <v>1955</v>
      </c>
      <c r="D301" s="161"/>
      <c r="E301" s="162">
        <v>132.3432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51"/>
      <c r="Z301" s="151"/>
      <c r="AA301" s="151"/>
      <c r="AB301" s="151"/>
      <c r="AC301" s="151"/>
      <c r="AD301" s="151"/>
      <c r="AE301" s="151"/>
      <c r="AF301" s="151"/>
      <c r="AG301" s="151" t="s">
        <v>1368</v>
      </c>
      <c r="AH301" s="151">
        <v>5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188" t="s">
        <v>1956</v>
      </c>
      <c r="D302" s="161"/>
      <c r="E302" s="162">
        <v>471.51916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51"/>
      <c r="Z302" s="151"/>
      <c r="AA302" s="151"/>
      <c r="AB302" s="151"/>
      <c r="AC302" s="151"/>
      <c r="AD302" s="151"/>
      <c r="AE302" s="151"/>
      <c r="AF302" s="151"/>
      <c r="AG302" s="151" t="s">
        <v>1368</v>
      </c>
      <c r="AH302" s="151">
        <v>5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ht="33.75" outlineLevel="1">
      <c r="A303" s="170">
        <v>90</v>
      </c>
      <c r="B303" s="171" t="s">
        <v>1701</v>
      </c>
      <c r="C303" s="187" t="s">
        <v>1702</v>
      </c>
      <c r="D303" s="172" t="s">
        <v>1527</v>
      </c>
      <c r="E303" s="173">
        <v>27173.806199999999</v>
      </c>
      <c r="F303" s="174"/>
      <c r="G303" s="175">
        <f>ROUND(E303*F303,2)</f>
        <v>0</v>
      </c>
      <c r="H303" s="174"/>
      <c r="I303" s="175">
        <f>ROUND(E303*H303,2)</f>
        <v>0</v>
      </c>
      <c r="J303" s="174"/>
      <c r="K303" s="175">
        <f>ROUND(E303*J303,2)</f>
        <v>0</v>
      </c>
      <c r="L303" s="175">
        <v>21</v>
      </c>
      <c r="M303" s="175">
        <f>G303*(1+L303/100)</f>
        <v>0</v>
      </c>
      <c r="N303" s="175">
        <v>0</v>
      </c>
      <c r="O303" s="175">
        <f>ROUND(E303*N303,2)</f>
        <v>0</v>
      </c>
      <c r="P303" s="175">
        <v>0</v>
      </c>
      <c r="Q303" s="175">
        <f>ROUND(E303*P303,2)</f>
        <v>0</v>
      </c>
      <c r="R303" s="175" t="s">
        <v>1697</v>
      </c>
      <c r="S303" s="175" t="s">
        <v>1363</v>
      </c>
      <c r="T303" s="176" t="s">
        <v>1364</v>
      </c>
      <c r="U303" s="160">
        <v>0</v>
      </c>
      <c r="V303" s="160">
        <f>ROUND(E303*U303,2)</f>
        <v>0</v>
      </c>
      <c r="W303" s="160"/>
      <c r="X303" s="160" t="s">
        <v>1365</v>
      </c>
      <c r="Y303" s="151"/>
      <c r="Z303" s="151"/>
      <c r="AA303" s="151"/>
      <c r="AB303" s="151"/>
      <c r="AC303" s="151"/>
      <c r="AD303" s="151"/>
      <c r="AE303" s="151"/>
      <c r="AF303" s="151"/>
      <c r="AG303" s="151" t="s">
        <v>1366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48" t="s">
        <v>1698</v>
      </c>
      <c r="D304" s="249"/>
      <c r="E304" s="249"/>
      <c r="F304" s="249"/>
      <c r="G304" s="249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51"/>
      <c r="Z304" s="151"/>
      <c r="AA304" s="151"/>
      <c r="AB304" s="151"/>
      <c r="AC304" s="151"/>
      <c r="AD304" s="151"/>
      <c r="AE304" s="151"/>
      <c r="AF304" s="151"/>
      <c r="AG304" s="151" t="s">
        <v>1392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188" t="s">
        <v>1957</v>
      </c>
      <c r="D305" s="161"/>
      <c r="E305" s="162">
        <v>27173.806199999999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51"/>
      <c r="Z305" s="151"/>
      <c r="AA305" s="151"/>
      <c r="AB305" s="151"/>
      <c r="AC305" s="151"/>
      <c r="AD305" s="151"/>
      <c r="AE305" s="151"/>
      <c r="AF305" s="151"/>
      <c r="AG305" s="151" t="s">
        <v>1368</v>
      </c>
      <c r="AH305" s="151">
        <v>5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70">
        <v>91</v>
      </c>
      <c r="B306" s="171" t="s">
        <v>1704</v>
      </c>
      <c r="C306" s="187" t="s">
        <v>1705</v>
      </c>
      <c r="D306" s="172" t="s">
        <v>1527</v>
      </c>
      <c r="E306" s="173">
        <v>603.86235999999997</v>
      </c>
      <c r="F306" s="174"/>
      <c r="G306" s="175">
        <f>ROUND(E306*F306,2)</f>
        <v>0</v>
      </c>
      <c r="H306" s="174"/>
      <c r="I306" s="175">
        <f>ROUND(E306*H306,2)</f>
        <v>0</v>
      </c>
      <c r="J306" s="174"/>
      <c r="K306" s="175">
        <f>ROUND(E306*J306,2)</f>
        <v>0</v>
      </c>
      <c r="L306" s="175">
        <v>21</v>
      </c>
      <c r="M306" s="175">
        <f>G306*(1+L306/100)</f>
        <v>0</v>
      </c>
      <c r="N306" s="175">
        <v>0</v>
      </c>
      <c r="O306" s="175">
        <f>ROUND(E306*N306,2)</f>
        <v>0</v>
      </c>
      <c r="P306" s="175">
        <v>0</v>
      </c>
      <c r="Q306" s="175">
        <f>ROUND(E306*P306,2)</f>
        <v>0</v>
      </c>
      <c r="R306" s="175" t="s">
        <v>1706</v>
      </c>
      <c r="S306" s="175" t="s">
        <v>1363</v>
      </c>
      <c r="T306" s="176" t="s">
        <v>1364</v>
      </c>
      <c r="U306" s="160">
        <v>0.16400000000000001</v>
      </c>
      <c r="V306" s="160">
        <f>ROUND(E306*U306,2)</f>
        <v>99.03</v>
      </c>
      <c r="W306" s="160"/>
      <c r="X306" s="160" t="s">
        <v>1365</v>
      </c>
      <c r="Y306" s="151"/>
      <c r="Z306" s="151"/>
      <c r="AA306" s="151"/>
      <c r="AB306" s="151"/>
      <c r="AC306" s="151"/>
      <c r="AD306" s="151"/>
      <c r="AE306" s="151"/>
      <c r="AF306" s="151"/>
      <c r="AG306" s="151" t="s">
        <v>1366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ht="22.5" outlineLevel="1">
      <c r="A307" s="158"/>
      <c r="B307" s="159"/>
      <c r="C307" s="248" t="s">
        <v>1707</v>
      </c>
      <c r="D307" s="249"/>
      <c r="E307" s="249"/>
      <c r="F307" s="249"/>
      <c r="G307" s="249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51"/>
      <c r="Z307" s="151"/>
      <c r="AA307" s="151"/>
      <c r="AB307" s="151"/>
      <c r="AC307" s="151"/>
      <c r="AD307" s="151"/>
      <c r="AE307" s="151"/>
      <c r="AF307" s="151"/>
      <c r="AG307" s="151" t="s">
        <v>1392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77" t="str">
        <f>C307</f>
        <v>se složením a hrubým urovnáním nebo s přeložením na jiný dopravní prostředek kromě lodi, vč. příplatku za každých dalších i započatých 1000 m přes 1000 m,</v>
      </c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188" t="s">
        <v>1958</v>
      </c>
      <c r="D308" s="161"/>
      <c r="E308" s="162">
        <v>603.86235999999997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51"/>
      <c r="Z308" s="151"/>
      <c r="AA308" s="151"/>
      <c r="AB308" s="151"/>
      <c r="AC308" s="151"/>
      <c r="AD308" s="151"/>
      <c r="AE308" s="151"/>
      <c r="AF308" s="151"/>
      <c r="AG308" s="151" t="s">
        <v>1368</v>
      </c>
      <c r="AH308" s="151">
        <v>5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70">
        <v>92</v>
      </c>
      <c r="B309" s="171" t="s">
        <v>1709</v>
      </c>
      <c r="C309" s="187" t="s">
        <v>1710</v>
      </c>
      <c r="D309" s="172" t="s">
        <v>1527</v>
      </c>
      <c r="E309" s="173">
        <v>603.86235999999997</v>
      </c>
      <c r="F309" s="174"/>
      <c r="G309" s="175">
        <f>ROUND(E309*F309,2)</f>
        <v>0</v>
      </c>
      <c r="H309" s="174"/>
      <c r="I309" s="175">
        <f>ROUND(E309*H309,2)</f>
        <v>0</v>
      </c>
      <c r="J309" s="174"/>
      <c r="K309" s="175">
        <f>ROUND(E309*J309,2)</f>
        <v>0</v>
      </c>
      <c r="L309" s="175">
        <v>21</v>
      </c>
      <c r="M309" s="175">
        <f>G309*(1+L309/100)</f>
        <v>0</v>
      </c>
      <c r="N309" s="175">
        <v>0</v>
      </c>
      <c r="O309" s="175">
        <f>ROUND(E309*N309,2)</f>
        <v>0</v>
      </c>
      <c r="P309" s="175">
        <v>0</v>
      </c>
      <c r="Q309" s="175">
        <f>ROUND(E309*P309,2)</f>
        <v>0</v>
      </c>
      <c r="R309" s="175" t="s">
        <v>1711</v>
      </c>
      <c r="S309" s="175" t="s">
        <v>1363</v>
      </c>
      <c r="T309" s="176" t="s">
        <v>1364</v>
      </c>
      <c r="U309" s="160">
        <v>6.0000000000000001E-3</v>
      </c>
      <c r="V309" s="160">
        <f>ROUND(E309*U309,2)</f>
        <v>3.62</v>
      </c>
      <c r="W309" s="160"/>
      <c r="X309" s="160" t="s">
        <v>1365</v>
      </c>
      <c r="Y309" s="151"/>
      <c r="Z309" s="151"/>
      <c r="AA309" s="151"/>
      <c r="AB309" s="151"/>
      <c r="AC309" s="151"/>
      <c r="AD309" s="151"/>
      <c r="AE309" s="151"/>
      <c r="AF309" s="151"/>
      <c r="AG309" s="151" t="s">
        <v>1366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48" t="s">
        <v>1712</v>
      </c>
      <c r="D310" s="249"/>
      <c r="E310" s="249"/>
      <c r="F310" s="249"/>
      <c r="G310" s="249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51"/>
      <c r="Z310" s="151"/>
      <c r="AA310" s="151"/>
      <c r="AB310" s="151"/>
      <c r="AC310" s="151"/>
      <c r="AD310" s="151"/>
      <c r="AE310" s="151"/>
      <c r="AF310" s="151"/>
      <c r="AG310" s="151" t="s">
        <v>1392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188" t="s">
        <v>1958</v>
      </c>
      <c r="D311" s="161"/>
      <c r="E311" s="162">
        <v>603.86235999999997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51"/>
      <c r="Z311" s="151"/>
      <c r="AA311" s="151"/>
      <c r="AB311" s="151"/>
      <c r="AC311" s="151"/>
      <c r="AD311" s="151"/>
      <c r="AE311" s="151"/>
      <c r="AF311" s="151"/>
      <c r="AG311" s="151" t="s">
        <v>1368</v>
      </c>
      <c r="AH311" s="151">
        <v>5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>
      <c r="A312" s="3"/>
      <c r="B312" s="4"/>
      <c r="C312" s="190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AE312">
        <v>15</v>
      </c>
      <c r="AF312">
        <v>21</v>
      </c>
      <c r="AG312" t="s">
        <v>1344</v>
      </c>
    </row>
    <row r="313" spans="1:60">
      <c r="A313" s="154"/>
      <c r="B313" s="155" t="s">
        <v>1235</v>
      </c>
      <c r="C313" s="191"/>
      <c r="D313" s="156"/>
      <c r="E313" s="157"/>
      <c r="F313" s="157"/>
      <c r="G313" s="185">
        <f>G8+G149+G160+G166+G211+G269+G284+G287</f>
        <v>0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AE313">
        <f>SUMIF(L7:L311,AE312,G7:G311)</f>
        <v>0</v>
      </c>
      <c r="AF313">
        <f>SUMIF(L7:L311,AF312,G7:G311)</f>
        <v>0</v>
      </c>
      <c r="AG313" t="s">
        <v>1713</v>
      </c>
    </row>
    <row r="314" spans="1:60">
      <c r="C314" s="192"/>
      <c r="D314" s="10"/>
      <c r="AG314" t="s">
        <v>1714</v>
      </c>
    </row>
    <row r="315" spans="1:60">
      <c r="D315" s="10"/>
    </row>
    <row r="316" spans="1:60">
      <c r="D316" s="10"/>
    </row>
    <row r="317" spans="1:60">
      <c r="D317" s="10"/>
    </row>
    <row r="318" spans="1:60">
      <c r="D318" s="10"/>
    </row>
    <row r="319" spans="1:60">
      <c r="D319" s="10"/>
    </row>
    <row r="320" spans="1:60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47">
    <mergeCell ref="C40:G40"/>
    <mergeCell ref="A1:G1"/>
    <mergeCell ref="C2:G2"/>
    <mergeCell ref="C3:G3"/>
    <mergeCell ref="C4:G4"/>
    <mergeCell ref="C31:G31"/>
    <mergeCell ref="C88:G88"/>
    <mergeCell ref="C42:G42"/>
    <mergeCell ref="C44:G44"/>
    <mergeCell ref="C46:G46"/>
    <mergeCell ref="C50:G50"/>
    <mergeCell ref="C54:G54"/>
    <mergeCell ref="C60:G60"/>
    <mergeCell ref="C64:G64"/>
    <mergeCell ref="C70:G70"/>
    <mergeCell ref="C74:G74"/>
    <mergeCell ref="C79:G79"/>
    <mergeCell ref="C83:G83"/>
    <mergeCell ref="C187:G187"/>
    <mergeCell ref="C94:G94"/>
    <mergeCell ref="C99:G99"/>
    <mergeCell ref="C114:G114"/>
    <mergeCell ref="C115:G115"/>
    <mergeCell ref="C122:G122"/>
    <mergeCell ref="C127:G127"/>
    <mergeCell ref="C131:G131"/>
    <mergeCell ref="C233:G233"/>
    <mergeCell ref="C237:G237"/>
    <mergeCell ref="C239:G239"/>
    <mergeCell ref="C151:G151"/>
    <mergeCell ref="C153:G153"/>
    <mergeCell ref="C162:G162"/>
    <mergeCell ref="C182:G182"/>
    <mergeCell ref="C213:G213"/>
    <mergeCell ref="C215:G215"/>
    <mergeCell ref="C217:G217"/>
    <mergeCell ref="C219:G219"/>
    <mergeCell ref="C221:G221"/>
    <mergeCell ref="C224:G224"/>
    <mergeCell ref="C304:G304"/>
    <mergeCell ref="C307:G307"/>
    <mergeCell ref="C310:G310"/>
    <mergeCell ref="C271:G271"/>
    <mergeCell ref="C276:G276"/>
    <mergeCell ref="C286:G286"/>
    <mergeCell ref="C300:G300"/>
    <mergeCell ref="C280:G280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1263</v>
      </c>
      <c r="C4" s="256" t="s">
        <v>1264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SUMIF(AG9:AG168,"&lt;&gt;NOR",G9:G168)</f>
        <v>0</v>
      </c>
      <c r="H8" s="168"/>
      <c r="I8" s="168">
        <f>SUM(I9:I168)</f>
        <v>0</v>
      </c>
      <c r="J8" s="168"/>
      <c r="K8" s="168">
        <f>SUM(K9:K168)</f>
        <v>0</v>
      </c>
      <c r="L8" s="168"/>
      <c r="M8" s="168">
        <f>SUM(M9:M168)</f>
        <v>0</v>
      </c>
      <c r="N8" s="168"/>
      <c r="O8" s="168">
        <f>SUM(O9:O168)</f>
        <v>428.15</v>
      </c>
      <c r="P8" s="168"/>
      <c r="Q8" s="168">
        <f>SUM(Q9:Q168)</f>
        <v>204.16000000000003</v>
      </c>
      <c r="R8" s="168"/>
      <c r="S8" s="168"/>
      <c r="T8" s="169"/>
      <c r="U8" s="163"/>
      <c r="V8" s="163">
        <f>SUM(V9:V168)</f>
        <v>1712.1799999999998</v>
      </c>
      <c r="W8" s="163"/>
      <c r="X8" s="163"/>
      <c r="AG8" t="s">
        <v>1358</v>
      </c>
    </row>
    <row r="9" spans="1:60" ht="33.75" outlineLevel="1">
      <c r="A9" s="170">
        <v>1</v>
      </c>
      <c r="B9" s="171" t="s">
        <v>1959</v>
      </c>
      <c r="C9" s="187" t="s">
        <v>1960</v>
      </c>
      <c r="D9" s="172" t="s">
        <v>1361</v>
      </c>
      <c r="E9" s="173">
        <v>18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0.40799999999999997</v>
      </c>
      <c r="Q9" s="175">
        <f>ROUND(E9*P9,2)</f>
        <v>7.34</v>
      </c>
      <c r="R9" s="175" t="s">
        <v>1362</v>
      </c>
      <c r="S9" s="175" t="s">
        <v>1363</v>
      </c>
      <c r="T9" s="176" t="s">
        <v>1364</v>
      </c>
      <c r="U9" s="160">
        <v>6.2E-2</v>
      </c>
      <c r="V9" s="160">
        <f>ROUND(E9*U9,2)</f>
        <v>1.1200000000000001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48" t="s">
        <v>1961</v>
      </c>
      <c r="D10" s="249"/>
      <c r="E10" s="249"/>
      <c r="F10" s="249"/>
      <c r="G10" s="24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1392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50" t="s">
        <v>1962</v>
      </c>
      <c r="D11" s="251"/>
      <c r="E11" s="251"/>
      <c r="F11" s="251"/>
      <c r="G11" s="251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1493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188" t="s">
        <v>1963</v>
      </c>
      <c r="D12" s="161"/>
      <c r="E12" s="162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1368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188" t="s">
        <v>1289</v>
      </c>
      <c r="D13" s="161"/>
      <c r="E13" s="162">
        <v>18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1368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70">
        <v>2</v>
      </c>
      <c r="B14" s="171" t="s">
        <v>1964</v>
      </c>
      <c r="C14" s="187" t="s">
        <v>1965</v>
      </c>
      <c r="D14" s="172" t="s">
        <v>1361</v>
      </c>
      <c r="E14" s="173">
        <v>45.1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0</v>
      </c>
      <c r="O14" s="175">
        <f>ROUND(E14*N14,2)</f>
        <v>0</v>
      </c>
      <c r="P14" s="175">
        <v>0.77</v>
      </c>
      <c r="Q14" s="175">
        <f>ROUND(E14*P14,2)</f>
        <v>34.729999999999997</v>
      </c>
      <c r="R14" s="175" t="s">
        <v>1362</v>
      </c>
      <c r="S14" s="175" t="s">
        <v>1363</v>
      </c>
      <c r="T14" s="176" t="s">
        <v>1364</v>
      </c>
      <c r="U14" s="160">
        <v>1.1505000000000001</v>
      </c>
      <c r="V14" s="160">
        <f>ROUND(E14*U14,2)</f>
        <v>51.89</v>
      </c>
      <c r="W14" s="160"/>
      <c r="X14" s="160" t="s">
        <v>1365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1366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1373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1966</v>
      </c>
      <c r="D16" s="161"/>
      <c r="E16" s="162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1368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188" t="s">
        <v>1967</v>
      </c>
      <c r="D17" s="161"/>
      <c r="E17" s="162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1368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188" t="s">
        <v>1968</v>
      </c>
      <c r="D18" s="161"/>
      <c r="E18" s="162">
        <v>45.1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1368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>
      <c r="A19" s="170">
        <v>3</v>
      </c>
      <c r="B19" s="171" t="s">
        <v>1359</v>
      </c>
      <c r="C19" s="187" t="s">
        <v>1360</v>
      </c>
      <c r="D19" s="172" t="s">
        <v>1361</v>
      </c>
      <c r="E19" s="173">
        <v>63.1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0.55000000000000004</v>
      </c>
      <c r="Q19" s="175">
        <f>ROUND(E19*P19,2)</f>
        <v>34.71</v>
      </c>
      <c r="R19" s="175" t="s">
        <v>1362</v>
      </c>
      <c r="S19" s="175" t="s">
        <v>1363</v>
      </c>
      <c r="T19" s="176" t="s">
        <v>1364</v>
      </c>
      <c r="U19" s="160">
        <v>9.4500000000000001E-2</v>
      </c>
      <c r="V19" s="160">
        <f>ROUND(E19*U19,2)</f>
        <v>5.96</v>
      </c>
      <c r="W19" s="160"/>
      <c r="X19" s="160" t="s">
        <v>1365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1366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1969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1966</v>
      </c>
      <c r="D21" s="161"/>
      <c r="E21" s="162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1368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188" t="s">
        <v>1967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1368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1970</v>
      </c>
      <c r="D23" s="161"/>
      <c r="E23" s="162">
        <v>63.1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>
      <c r="A24" s="170">
        <v>4</v>
      </c>
      <c r="B24" s="171" t="s">
        <v>1374</v>
      </c>
      <c r="C24" s="187" t="s">
        <v>1375</v>
      </c>
      <c r="D24" s="172" t="s">
        <v>1361</v>
      </c>
      <c r="E24" s="173">
        <v>94.3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0.154</v>
      </c>
      <c r="Q24" s="175">
        <f>ROUND(E24*P24,2)</f>
        <v>14.52</v>
      </c>
      <c r="R24" s="175" t="s">
        <v>1362</v>
      </c>
      <c r="S24" s="175" t="s">
        <v>1363</v>
      </c>
      <c r="T24" s="176" t="s">
        <v>1364</v>
      </c>
      <c r="U24" s="160">
        <v>5.3800000000000001E-2</v>
      </c>
      <c r="V24" s="160">
        <f>ROUND(E24*U24,2)</f>
        <v>5.07</v>
      </c>
      <c r="W24" s="160"/>
      <c r="X24" s="160" t="s">
        <v>1365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1366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188" t="s">
        <v>1971</v>
      </c>
      <c r="D25" s="161"/>
      <c r="E25" s="162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1368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188" t="s">
        <v>1972</v>
      </c>
      <c r="D26" s="161"/>
      <c r="E26" s="162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1368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1973</v>
      </c>
      <c r="D27" s="161"/>
      <c r="E27" s="162">
        <v>94.3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>
      <c r="A28" s="170">
        <v>5</v>
      </c>
      <c r="B28" s="171" t="s">
        <v>1379</v>
      </c>
      <c r="C28" s="187" t="s">
        <v>1380</v>
      </c>
      <c r="D28" s="172" t="s">
        <v>1361</v>
      </c>
      <c r="E28" s="173">
        <v>77.900000000000006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0.17599999999999999</v>
      </c>
      <c r="Q28" s="175">
        <f>ROUND(E28*P28,2)</f>
        <v>13.71</v>
      </c>
      <c r="R28" s="175" t="s">
        <v>1362</v>
      </c>
      <c r="S28" s="175" t="s">
        <v>1363</v>
      </c>
      <c r="T28" s="176" t="s">
        <v>1364</v>
      </c>
      <c r="U28" s="160">
        <v>5.9200000000000003E-2</v>
      </c>
      <c r="V28" s="160">
        <f>ROUND(E28*U28,2)</f>
        <v>4.6100000000000003</v>
      </c>
      <c r="W28" s="160"/>
      <c r="X28" s="160" t="s">
        <v>1365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1366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188" t="s">
        <v>1974</v>
      </c>
      <c r="D29" s="161"/>
      <c r="E29" s="162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1368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188" t="s">
        <v>1975</v>
      </c>
      <c r="D30" s="161"/>
      <c r="E30" s="162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1368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188" t="s">
        <v>1976</v>
      </c>
      <c r="D31" s="161"/>
      <c r="E31" s="162">
        <v>77.900000000000006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1368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>
      <c r="A32" s="170">
        <v>6</v>
      </c>
      <c r="B32" s="171" t="s">
        <v>1384</v>
      </c>
      <c r="C32" s="187" t="s">
        <v>1385</v>
      </c>
      <c r="D32" s="172" t="s">
        <v>1361</v>
      </c>
      <c r="E32" s="173">
        <v>61.5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0.38313999999999998</v>
      </c>
      <c r="Q32" s="175">
        <f>ROUND(E32*P32,2)</f>
        <v>23.56</v>
      </c>
      <c r="R32" s="175" t="s">
        <v>1362</v>
      </c>
      <c r="S32" s="175" t="s">
        <v>1363</v>
      </c>
      <c r="T32" s="176" t="s">
        <v>1364</v>
      </c>
      <c r="U32" s="160">
        <v>1.7000000000000001E-2</v>
      </c>
      <c r="V32" s="160">
        <f>ROUND(E32*U32,2)</f>
        <v>1.05</v>
      </c>
      <c r="W32" s="160"/>
      <c r="X32" s="160" t="s">
        <v>1365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1366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188" t="s">
        <v>1977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1368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188" t="s">
        <v>1978</v>
      </c>
      <c r="D34" s="161"/>
      <c r="E34" s="162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1368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188" t="s">
        <v>1979</v>
      </c>
      <c r="D35" s="161"/>
      <c r="E35" s="162">
        <v>61.5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1368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70">
        <v>7</v>
      </c>
      <c r="B36" s="171" t="s">
        <v>1723</v>
      </c>
      <c r="C36" s="187" t="s">
        <v>1724</v>
      </c>
      <c r="D36" s="172" t="s">
        <v>1361</v>
      </c>
      <c r="E36" s="173">
        <v>123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5">
        <v>0</v>
      </c>
      <c r="O36" s="175">
        <f>ROUND(E36*N36,2)</f>
        <v>0</v>
      </c>
      <c r="P36" s="175">
        <v>0.11</v>
      </c>
      <c r="Q36" s="175">
        <f>ROUND(E36*P36,2)</f>
        <v>13.53</v>
      </c>
      <c r="R36" s="175" t="s">
        <v>1362</v>
      </c>
      <c r="S36" s="175" t="s">
        <v>1363</v>
      </c>
      <c r="T36" s="176" t="s">
        <v>1364</v>
      </c>
      <c r="U36" s="160">
        <v>0.08</v>
      </c>
      <c r="V36" s="160">
        <f>ROUND(E36*U36,2)</f>
        <v>9.84</v>
      </c>
      <c r="W36" s="160"/>
      <c r="X36" s="160" t="s">
        <v>1365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1366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58"/>
      <c r="B37" s="159"/>
      <c r="C37" s="248" t="s">
        <v>1391</v>
      </c>
      <c r="D37" s="249"/>
      <c r="E37" s="249"/>
      <c r="F37" s="249"/>
      <c r="G37" s="249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1392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7" t="str">
        <f>C37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188" t="s">
        <v>1980</v>
      </c>
      <c r="D38" s="161"/>
      <c r="E38" s="162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1368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188" t="s">
        <v>1981</v>
      </c>
      <c r="D39" s="161"/>
      <c r="E39" s="162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1368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188" t="s">
        <v>1982</v>
      </c>
      <c r="D40" s="161"/>
      <c r="E40" s="162">
        <v>123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1368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8">
        <v>8</v>
      </c>
      <c r="B41" s="179" t="s">
        <v>1415</v>
      </c>
      <c r="C41" s="189" t="s">
        <v>1416</v>
      </c>
      <c r="D41" s="180" t="s">
        <v>1361</v>
      </c>
      <c r="E41" s="181">
        <v>61.5</v>
      </c>
      <c r="F41" s="182"/>
      <c r="G41" s="183">
        <f>ROUND(E41*F41,2)</f>
        <v>0</v>
      </c>
      <c r="H41" s="182"/>
      <c r="I41" s="183">
        <f>ROUND(E41*H41,2)</f>
        <v>0</v>
      </c>
      <c r="J41" s="182"/>
      <c r="K41" s="183">
        <f>ROUND(E41*J41,2)</f>
        <v>0</v>
      </c>
      <c r="L41" s="183">
        <v>21</v>
      </c>
      <c r="M41" s="183">
        <f>G41*(1+L41/100)</f>
        <v>0</v>
      </c>
      <c r="N41" s="183">
        <v>0</v>
      </c>
      <c r="O41" s="183">
        <f>ROUND(E41*N41,2)</f>
        <v>0</v>
      </c>
      <c r="P41" s="183">
        <v>0.33</v>
      </c>
      <c r="Q41" s="183">
        <f>ROUND(E41*P41,2)</f>
        <v>20.3</v>
      </c>
      <c r="R41" s="183" t="s">
        <v>1362</v>
      </c>
      <c r="S41" s="183" t="s">
        <v>1363</v>
      </c>
      <c r="T41" s="184" t="s">
        <v>1364</v>
      </c>
      <c r="U41" s="160">
        <v>0.06</v>
      </c>
      <c r="V41" s="160">
        <f>ROUND(E41*U41,2)</f>
        <v>3.69</v>
      </c>
      <c r="W41" s="160"/>
      <c r="X41" s="160" t="s">
        <v>1365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1366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>
      <c r="A42" s="178">
        <v>9</v>
      </c>
      <c r="B42" s="179" t="s">
        <v>1417</v>
      </c>
      <c r="C42" s="189" t="s">
        <v>1418</v>
      </c>
      <c r="D42" s="180" t="s">
        <v>1361</v>
      </c>
      <c r="E42" s="181">
        <v>77.900000000000006</v>
      </c>
      <c r="F42" s="182"/>
      <c r="G42" s="183">
        <f>ROUND(E42*F42,2)</f>
        <v>0</v>
      </c>
      <c r="H42" s="182"/>
      <c r="I42" s="183">
        <f>ROUND(E42*H42,2)</f>
        <v>0</v>
      </c>
      <c r="J42" s="182"/>
      <c r="K42" s="183">
        <f>ROUND(E42*J42,2)</f>
        <v>0</v>
      </c>
      <c r="L42" s="183">
        <v>21</v>
      </c>
      <c r="M42" s="183">
        <f>G42*(1+L42/100)</f>
        <v>0</v>
      </c>
      <c r="N42" s="183">
        <v>0</v>
      </c>
      <c r="O42" s="183">
        <f>ROUND(E42*N42,2)</f>
        <v>0</v>
      </c>
      <c r="P42" s="183">
        <v>0.17599999999999999</v>
      </c>
      <c r="Q42" s="183">
        <f>ROUND(E42*P42,2)</f>
        <v>13.71</v>
      </c>
      <c r="R42" s="183" t="s">
        <v>1362</v>
      </c>
      <c r="S42" s="183" t="s">
        <v>1363</v>
      </c>
      <c r="T42" s="184" t="s">
        <v>1364</v>
      </c>
      <c r="U42" s="160">
        <v>0.04</v>
      </c>
      <c r="V42" s="160">
        <f>ROUND(E42*U42,2)</f>
        <v>3.12</v>
      </c>
      <c r="W42" s="160"/>
      <c r="X42" s="160" t="s">
        <v>1365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1419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>
      <c r="A43" s="178">
        <v>10</v>
      </c>
      <c r="B43" s="179" t="s">
        <v>1420</v>
      </c>
      <c r="C43" s="189" t="s">
        <v>1421</v>
      </c>
      <c r="D43" s="180" t="s">
        <v>1361</v>
      </c>
      <c r="E43" s="181">
        <v>94.3</v>
      </c>
      <c r="F43" s="182"/>
      <c r="G43" s="183">
        <f>ROUND(E43*F43,2)</f>
        <v>0</v>
      </c>
      <c r="H43" s="182"/>
      <c r="I43" s="183">
        <f>ROUND(E43*H43,2)</f>
        <v>0</v>
      </c>
      <c r="J43" s="182"/>
      <c r="K43" s="183">
        <f>ROUND(E43*J43,2)</f>
        <v>0</v>
      </c>
      <c r="L43" s="183">
        <v>21</v>
      </c>
      <c r="M43" s="183">
        <f>G43*(1+L43/100)</f>
        <v>0</v>
      </c>
      <c r="N43" s="183">
        <v>0</v>
      </c>
      <c r="O43" s="183">
        <f>ROUND(E43*N43,2)</f>
        <v>0</v>
      </c>
      <c r="P43" s="183">
        <v>0.154</v>
      </c>
      <c r="Q43" s="183">
        <f>ROUND(E43*P43,2)</f>
        <v>14.52</v>
      </c>
      <c r="R43" s="183" t="s">
        <v>1362</v>
      </c>
      <c r="S43" s="183" t="s">
        <v>1363</v>
      </c>
      <c r="T43" s="184" t="s">
        <v>1364</v>
      </c>
      <c r="U43" s="160">
        <v>3.5900000000000001E-2</v>
      </c>
      <c r="V43" s="160">
        <f>ROUND(E43*U43,2)</f>
        <v>3.39</v>
      </c>
      <c r="W43" s="160"/>
      <c r="X43" s="160" t="s">
        <v>1365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1419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78">
        <v>11</v>
      </c>
      <c r="B44" s="179" t="s">
        <v>1422</v>
      </c>
      <c r="C44" s="189" t="s">
        <v>1423</v>
      </c>
      <c r="D44" s="180" t="s">
        <v>1361</v>
      </c>
      <c r="E44" s="181">
        <v>123</v>
      </c>
      <c r="F44" s="182"/>
      <c r="G44" s="183">
        <f>ROUND(E44*F44,2)</f>
        <v>0</v>
      </c>
      <c r="H44" s="182"/>
      <c r="I44" s="183">
        <f>ROUND(E44*H44,2)</f>
        <v>0</v>
      </c>
      <c r="J44" s="182"/>
      <c r="K44" s="183">
        <f>ROUND(E44*J44,2)</f>
        <v>0</v>
      </c>
      <c r="L44" s="183">
        <v>21</v>
      </c>
      <c r="M44" s="183">
        <f>G44*(1+L44/100)</f>
        <v>0</v>
      </c>
      <c r="N44" s="183">
        <v>0</v>
      </c>
      <c r="O44" s="183">
        <f>ROUND(E44*N44,2)</f>
        <v>0</v>
      </c>
      <c r="P44" s="183">
        <v>0.11</v>
      </c>
      <c r="Q44" s="183">
        <f>ROUND(E44*P44,2)</f>
        <v>13.53</v>
      </c>
      <c r="R44" s="183" t="s">
        <v>1362</v>
      </c>
      <c r="S44" s="183" t="s">
        <v>1363</v>
      </c>
      <c r="T44" s="184" t="s">
        <v>1364</v>
      </c>
      <c r="U44" s="160">
        <v>2.5899999999999999E-2</v>
      </c>
      <c r="V44" s="160">
        <f>ROUND(E44*U44,2)</f>
        <v>3.19</v>
      </c>
      <c r="W44" s="160"/>
      <c r="X44" s="160" t="s">
        <v>1365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1419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>
      <c r="A45" s="170">
        <v>12</v>
      </c>
      <c r="B45" s="171" t="s">
        <v>1396</v>
      </c>
      <c r="C45" s="187" t="s">
        <v>1397</v>
      </c>
      <c r="D45" s="172" t="s">
        <v>1398</v>
      </c>
      <c r="E45" s="173">
        <v>96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 t="s">
        <v>1399</v>
      </c>
      <c r="S45" s="175" t="s">
        <v>1363</v>
      </c>
      <c r="T45" s="176" t="s">
        <v>1364</v>
      </c>
      <c r="U45" s="160">
        <v>0.20300000000000001</v>
      </c>
      <c r="V45" s="160">
        <f>ROUND(E45*U45,2)</f>
        <v>19.489999999999998</v>
      </c>
      <c r="W45" s="160"/>
      <c r="X45" s="160" t="s">
        <v>1365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1366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>
      <c r="A46" s="158"/>
      <c r="B46" s="159"/>
      <c r="C46" s="248" t="s">
        <v>1400</v>
      </c>
      <c r="D46" s="249"/>
      <c r="E46" s="249"/>
      <c r="F46" s="249"/>
      <c r="G46" s="249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1392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77" t="str">
        <f>C46</f>
        <v>na vzdálenost od hladiny vody v jímce po výšku roviny proložené osou nejvyššího bodu výtlačného potrubí. Včetně odpadní potrubí v délce do 20 m.</v>
      </c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70">
        <v>13</v>
      </c>
      <c r="B47" s="171" t="s">
        <v>1401</v>
      </c>
      <c r="C47" s="187" t="s">
        <v>1402</v>
      </c>
      <c r="D47" s="172" t="s">
        <v>1403</v>
      </c>
      <c r="E47" s="173">
        <v>4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5" t="s">
        <v>1399</v>
      </c>
      <c r="S47" s="175" t="s">
        <v>1363</v>
      </c>
      <c r="T47" s="176" t="s">
        <v>1364</v>
      </c>
      <c r="U47" s="160">
        <v>0</v>
      </c>
      <c r="V47" s="160">
        <f>ROUND(E47*U47,2)</f>
        <v>0</v>
      </c>
      <c r="W47" s="160"/>
      <c r="X47" s="160" t="s">
        <v>1365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1366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>
      <c r="A48" s="158"/>
      <c r="B48" s="159"/>
      <c r="C48" s="248" t="s">
        <v>1404</v>
      </c>
      <c r="D48" s="249"/>
      <c r="E48" s="249"/>
      <c r="F48" s="249"/>
      <c r="G48" s="249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1392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77" t="str">
        <f>C48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48" s="151"/>
      <c r="BC48" s="151"/>
      <c r="BD48" s="151"/>
      <c r="BE48" s="151"/>
      <c r="BF48" s="151"/>
      <c r="BG48" s="151"/>
      <c r="BH48" s="151"/>
    </row>
    <row r="49" spans="1:60" ht="22.5" outlineLevel="1">
      <c r="A49" s="170">
        <v>14</v>
      </c>
      <c r="B49" s="171" t="s">
        <v>1405</v>
      </c>
      <c r="C49" s="187" t="s">
        <v>1406</v>
      </c>
      <c r="D49" s="172" t="s">
        <v>1407</v>
      </c>
      <c r="E49" s="173">
        <v>5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1.0699999999999999E-2</v>
      </c>
      <c r="O49" s="175">
        <f>ROUND(E49*N49,2)</f>
        <v>0.05</v>
      </c>
      <c r="P49" s="175">
        <v>0</v>
      </c>
      <c r="Q49" s="175">
        <f>ROUND(E49*P49,2)</f>
        <v>0</v>
      </c>
      <c r="R49" s="175" t="s">
        <v>1399</v>
      </c>
      <c r="S49" s="175" t="s">
        <v>1363</v>
      </c>
      <c r="T49" s="176" t="s">
        <v>1364</v>
      </c>
      <c r="U49" s="160">
        <v>0.90800000000000003</v>
      </c>
      <c r="V49" s="160">
        <f>ROUND(E49*U49,2)</f>
        <v>4.54</v>
      </c>
      <c r="W49" s="160"/>
      <c r="X49" s="160" t="s">
        <v>1365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1366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>
      <c r="A50" s="158"/>
      <c r="B50" s="159"/>
      <c r="C50" s="248" t="s">
        <v>1408</v>
      </c>
      <c r="D50" s="249"/>
      <c r="E50" s="249"/>
      <c r="F50" s="249"/>
      <c r="G50" s="249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7" t="str">
        <f>C50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0" s="151"/>
      <c r="BC50" s="151"/>
      <c r="BD50" s="151"/>
      <c r="BE50" s="151"/>
      <c r="BF50" s="151"/>
      <c r="BG50" s="151"/>
      <c r="BH50" s="151"/>
    </row>
    <row r="51" spans="1:60" outlineLevel="1">
      <c r="A51" s="170">
        <v>15</v>
      </c>
      <c r="B51" s="171" t="s">
        <v>1983</v>
      </c>
      <c r="C51" s="187" t="s">
        <v>1984</v>
      </c>
      <c r="D51" s="172" t="s">
        <v>1407</v>
      </c>
      <c r="E51" s="173">
        <v>2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5">
        <v>3.9739999999999998E-2</v>
      </c>
      <c r="O51" s="175">
        <f>ROUND(E51*N51,2)</f>
        <v>0.08</v>
      </c>
      <c r="P51" s="175">
        <v>0</v>
      </c>
      <c r="Q51" s="175">
        <f>ROUND(E51*P51,2)</f>
        <v>0</v>
      </c>
      <c r="R51" s="175" t="s">
        <v>1399</v>
      </c>
      <c r="S51" s="175" t="s">
        <v>1363</v>
      </c>
      <c r="T51" s="176" t="s">
        <v>1364</v>
      </c>
      <c r="U51" s="160">
        <v>0.753</v>
      </c>
      <c r="V51" s="160">
        <f>ROUND(E51*U51,2)</f>
        <v>1.51</v>
      </c>
      <c r="W51" s="160"/>
      <c r="X51" s="160" t="s">
        <v>1365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1366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>
      <c r="A52" s="158"/>
      <c r="B52" s="159"/>
      <c r="C52" s="248" t="s">
        <v>1408</v>
      </c>
      <c r="D52" s="249"/>
      <c r="E52" s="249"/>
      <c r="F52" s="249"/>
      <c r="G52" s="249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1392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77" t="str">
        <f>C52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2" s="151"/>
      <c r="BC52" s="151"/>
      <c r="BD52" s="151"/>
      <c r="BE52" s="151"/>
      <c r="BF52" s="151"/>
      <c r="BG52" s="151"/>
      <c r="BH52" s="151"/>
    </row>
    <row r="53" spans="1:60" outlineLevel="1">
      <c r="A53" s="170">
        <v>16</v>
      </c>
      <c r="B53" s="171" t="s">
        <v>1409</v>
      </c>
      <c r="C53" s="187" t="s">
        <v>1410</v>
      </c>
      <c r="D53" s="172" t="s">
        <v>1411</v>
      </c>
      <c r="E53" s="173">
        <v>57.26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1399</v>
      </c>
      <c r="S53" s="175" t="s">
        <v>1363</v>
      </c>
      <c r="T53" s="176" t="s">
        <v>1364</v>
      </c>
      <c r="U53" s="160">
        <v>9.7000000000000003E-2</v>
      </c>
      <c r="V53" s="160">
        <f>ROUND(E53*U53,2)</f>
        <v>5.55</v>
      </c>
      <c r="W53" s="160"/>
      <c r="X53" s="160" t="s">
        <v>1365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1366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48" t="s">
        <v>1412</v>
      </c>
      <c r="D54" s="249"/>
      <c r="E54" s="249"/>
      <c r="F54" s="249"/>
      <c r="G54" s="249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1392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77" t="str">
        <f>C54</f>
        <v>nebo lesní půdy, s vodorovným přemístěním na hromady v místě upotřebení nebo na dočasné či trvalé skládky se složením</v>
      </c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188" t="s">
        <v>1985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1368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1986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1987</v>
      </c>
      <c r="D57" s="161"/>
      <c r="E57" s="162">
        <v>57.26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0">
        <v>17</v>
      </c>
      <c r="B58" s="171" t="s">
        <v>1424</v>
      </c>
      <c r="C58" s="187" t="s">
        <v>1425</v>
      </c>
      <c r="D58" s="172" t="s">
        <v>1411</v>
      </c>
      <c r="E58" s="173">
        <v>25.024999999999999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5" t="s">
        <v>1399</v>
      </c>
      <c r="S58" s="175" t="s">
        <v>1363</v>
      </c>
      <c r="T58" s="176" t="s">
        <v>1364</v>
      </c>
      <c r="U58" s="160">
        <v>1.7629999999999999</v>
      </c>
      <c r="V58" s="160">
        <f>ROUND(E58*U58,2)</f>
        <v>44.12</v>
      </c>
      <c r="W58" s="160"/>
      <c r="X58" s="160" t="s">
        <v>1365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1366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48" t="s">
        <v>1426</v>
      </c>
      <c r="D59" s="249"/>
      <c r="E59" s="249"/>
      <c r="F59" s="249"/>
      <c r="G59" s="249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1392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77" t="str">
        <f>C59</f>
        <v>Příplatek k cenám hloubených vykopávek za ztížení vykopávky v blízkosti podzemního vedení nebo výbušnin pro jakoukoliv třídu horniny.</v>
      </c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188" t="s">
        <v>1988</v>
      </c>
      <c r="D60" s="161"/>
      <c r="E60" s="162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1368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188" t="s">
        <v>1989</v>
      </c>
      <c r="D61" s="161"/>
      <c r="E61" s="162">
        <v>25.024999999999999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1368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0">
        <v>18</v>
      </c>
      <c r="B62" s="171" t="s">
        <v>1429</v>
      </c>
      <c r="C62" s="187" t="s">
        <v>1430</v>
      </c>
      <c r="D62" s="172" t="s">
        <v>1411</v>
      </c>
      <c r="E62" s="173">
        <v>410.08499999999998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5" t="s">
        <v>1399</v>
      </c>
      <c r="S62" s="175" t="s">
        <v>1363</v>
      </c>
      <c r="T62" s="176" t="s">
        <v>1364</v>
      </c>
      <c r="U62" s="160">
        <v>0.156</v>
      </c>
      <c r="V62" s="160">
        <f>ROUND(E62*U62,2)</f>
        <v>63.97</v>
      </c>
      <c r="W62" s="160"/>
      <c r="X62" s="160" t="s">
        <v>1365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1366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33.75" outlineLevel="1">
      <c r="A63" s="158"/>
      <c r="B63" s="159"/>
      <c r="C63" s="248" t="s">
        <v>1431</v>
      </c>
      <c r="D63" s="249"/>
      <c r="E63" s="249"/>
      <c r="F63" s="249"/>
      <c r="G63" s="249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1392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77" t="str">
        <f>C63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188" t="s">
        <v>1432</v>
      </c>
      <c r="D64" s="161"/>
      <c r="E64" s="162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1368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188" t="s">
        <v>1990</v>
      </c>
      <c r="D65" s="161"/>
      <c r="E65" s="162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1368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188" t="s">
        <v>1991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1368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1992</v>
      </c>
      <c r="D67" s="161"/>
      <c r="E67" s="162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188" t="s">
        <v>1993</v>
      </c>
      <c r="D68" s="161"/>
      <c r="E68" s="162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1368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188" t="s">
        <v>1994</v>
      </c>
      <c r="D69" s="161"/>
      <c r="E69" s="162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1368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188" t="s">
        <v>1995</v>
      </c>
      <c r="D70" s="161"/>
      <c r="E70" s="162">
        <v>410.08499999999998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1368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0">
        <v>19</v>
      </c>
      <c r="B71" s="171" t="s">
        <v>1436</v>
      </c>
      <c r="C71" s="187" t="s">
        <v>1437</v>
      </c>
      <c r="D71" s="172" t="s">
        <v>1411</v>
      </c>
      <c r="E71" s="173">
        <v>123.02549999999999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5" t="s">
        <v>1399</v>
      </c>
      <c r="S71" s="175" t="s">
        <v>1363</v>
      </c>
      <c r="T71" s="176" t="s">
        <v>1364</v>
      </c>
      <c r="U71" s="160">
        <v>8.4000000000000005E-2</v>
      </c>
      <c r="V71" s="160">
        <f>ROUND(E71*U71,2)</f>
        <v>10.33</v>
      </c>
      <c r="W71" s="160"/>
      <c r="X71" s="160" t="s">
        <v>1365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1366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33.75" outlineLevel="1">
      <c r="A72" s="158"/>
      <c r="B72" s="159"/>
      <c r="C72" s="248" t="s">
        <v>1431</v>
      </c>
      <c r="D72" s="249"/>
      <c r="E72" s="249"/>
      <c r="F72" s="249"/>
      <c r="G72" s="249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1392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77" t="str">
        <f>C72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188" t="s">
        <v>1996</v>
      </c>
      <c r="D73" s="161"/>
      <c r="E73" s="162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1368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188" t="s">
        <v>1997</v>
      </c>
      <c r="D74" s="161"/>
      <c r="E74" s="162">
        <v>123.02549999999999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1368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70">
        <v>20</v>
      </c>
      <c r="B75" s="171" t="s">
        <v>1440</v>
      </c>
      <c r="C75" s="187" t="s">
        <v>1441</v>
      </c>
      <c r="D75" s="172" t="s">
        <v>1411</v>
      </c>
      <c r="E75" s="173">
        <v>273.39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5" t="s">
        <v>1399</v>
      </c>
      <c r="S75" s="175" t="s">
        <v>1363</v>
      </c>
      <c r="T75" s="176" t="s">
        <v>1364</v>
      </c>
      <c r="U75" s="160">
        <v>0.29099999999999998</v>
      </c>
      <c r="V75" s="160">
        <f>ROUND(E75*U75,2)</f>
        <v>79.56</v>
      </c>
      <c r="W75" s="160"/>
      <c r="X75" s="160" t="s">
        <v>1365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1366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33.75" outlineLevel="1">
      <c r="A76" s="158"/>
      <c r="B76" s="159"/>
      <c r="C76" s="248" t="s">
        <v>1431</v>
      </c>
      <c r="D76" s="249"/>
      <c r="E76" s="249"/>
      <c r="F76" s="249"/>
      <c r="G76" s="249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1392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77" t="str">
        <f>C76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188" t="s">
        <v>1442</v>
      </c>
      <c r="D77" s="161"/>
      <c r="E77" s="162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1368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188" t="s">
        <v>1998</v>
      </c>
      <c r="D78" s="161"/>
      <c r="E78" s="162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1368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188" t="s">
        <v>1999</v>
      </c>
      <c r="D79" s="161"/>
      <c r="E79" s="162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1368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2000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2001</v>
      </c>
      <c r="D81" s="161"/>
      <c r="E81" s="162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188" t="s">
        <v>2002</v>
      </c>
      <c r="D82" s="161"/>
      <c r="E82" s="162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1368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188" t="s">
        <v>2003</v>
      </c>
      <c r="D83" s="161"/>
      <c r="E83" s="162">
        <v>273.39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1368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70">
        <v>21</v>
      </c>
      <c r="B84" s="171" t="s">
        <v>1446</v>
      </c>
      <c r="C84" s="187" t="s">
        <v>1447</v>
      </c>
      <c r="D84" s="172" t="s">
        <v>1411</v>
      </c>
      <c r="E84" s="173">
        <v>82.016999999999996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5" t="s">
        <v>1399</v>
      </c>
      <c r="S84" s="175" t="s">
        <v>1363</v>
      </c>
      <c r="T84" s="176" t="s">
        <v>1364</v>
      </c>
      <c r="U84" s="160">
        <v>0.14829999999999999</v>
      </c>
      <c r="V84" s="160">
        <f>ROUND(E84*U84,2)</f>
        <v>12.16</v>
      </c>
      <c r="W84" s="160"/>
      <c r="X84" s="160" t="s">
        <v>1365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1366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33.75" outlineLevel="1">
      <c r="A85" s="158"/>
      <c r="B85" s="159"/>
      <c r="C85" s="248" t="s">
        <v>1431</v>
      </c>
      <c r="D85" s="249"/>
      <c r="E85" s="249"/>
      <c r="F85" s="249"/>
      <c r="G85" s="249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1392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77" t="str">
        <f>C85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188" t="s">
        <v>2004</v>
      </c>
      <c r="D86" s="161"/>
      <c r="E86" s="162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1368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188" t="s">
        <v>2005</v>
      </c>
      <c r="D87" s="161"/>
      <c r="E87" s="162">
        <v>82.016999999999996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1368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70">
        <v>22</v>
      </c>
      <c r="B88" s="171" t="s">
        <v>1450</v>
      </c>
      <c r="C88" s="187" t="s">
        <v>1451</v>
      </c>
      <c r="D88" s="172" t="s">
        <v>1361</v>
      </c>
      <c r="E88" s="173">
        <v>1108.25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5">
        <v>2.0200000000000001E-3</v>
      </c>
      <c r="O88" s="175">
        <f>ROUND(E88*N88,2)</f>
        <v>2.2400000000000002</v>
      </c>
      <c r="P88" s="175">
        <v>0</v>
      </c>
      <c r="Q88" s="175">
        <f>ROUND(E88*P88,2)</f>
        <v>0</v>
      </c>
      <c r="R88" s="175" t="s">
        <v>1399</v>
      </c>
      <c r="S88" s="175" t="s">
        <v>1363</v>
      </c>
      <c r="T88" s="176" t="s">
        <v>1364</v>
      </c>
      <c r="U88" s="160">
        <v>0.45800000000000002</v>
      </c>
      <c r="V88" s="160">
        <f>ROUND(E88*U88,2)</f>
        <v>507.58</v>
      </c>
      <c r="W88" s="160"/>
      <c r="X88" s="160" t="s">
        <v>1365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1366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48" t="s">
        <v>1452</v>
      </c>
      <c r="D89" s="249"/>
      <c r="E89" s="249"/>
      <c r="F89" s="249"/>
      <c r="G89" s="249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1392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188" t="s">
        <v>2006</v>
      </c>
      <c r="D90" s="161"/>
      <c r="E90" s="162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1368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188" t="s">
        <v>2007</v>
      </c>
      <c r="D91" s="161"/>
      <c r="E91" s="162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1368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188" t="s">
        <v>2008</v>
      </c>
      <c r="D92" s="161"/>
      <c r="E92" s="162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1368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188" t="s">
        <v>2009</v>
      </c>
      <c r="D93" s="161"/>
      <c r="E93" s="162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1368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188" t="s">
        <v>2010</v>
      </c>
      <c r="D94" s="161"/>
      <c r="E94" s="162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1368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188" t="s">
        <v>2011</v>
      </c>
      <c r="D95" s="161"/>
      <c r="E95" s="162">
        <v>1108.25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1368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70">
        <v>23</v>
      </c>
      <c r="B96" s="171" t="s">
        <v>1456</v>
      </c>
      <c r="C96" s="187" t="s">
        <v>1457</v>
      </c>
      <c r="D96" s="172" t="s">
        <v>1361</v>
      </c>
      <c r="E96" s="173">
        <v>1108.25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75">
        <v>0</v>
      </c>
      <c r="O96" s="175">
        <f>ROUND(E96*N96,2)</f>
        <v>0</v>
      </c>
      <c r="P96" s="175">
        <v>0</v>
      </c>
      <c r="Q96" s="175">
        <f>ROUND(E96*P96,2)</f>
        <v>0</v>
      </c>
      <c r="R96" s="175" t="s">
        <v>1399</v>
      </c>
      <c r="S96" s="175" t="s">
        <v>1363</v>
      </c>
      <c r="T96" s="176" t="s">
        <v>1364</v>
      </c>
      <c r="U96" s="160">
        <v>0.218</v>
      </c>
      <c r="V96" s="160">
        <f>ROUND(E96*U96,2)</f>
        <v>241.6</v>
      </c>
      <c r="W96" s="160"/>
      <c r="X96" s="160" t="s">
        <v>1365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1366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48" t="s">
        <v>1458</v>
      </c>
      <c r="D97" s="249"/>
      <c r="E97" s="249"/>
      <c r="F97" s="249"/>
      <c r="G97" s="249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1392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188" t="s">
        <v>2012</v>
      </c>
      <c r="D98" s="161"/>
      <c r="E98" s="162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1368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188" t="s">
        <v>2011</v>
      </c>
      <c r="D99" s="161"/>
      <c r="E99" s="162">
        <v>1108.25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1368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70">
        <v>24</v>
      </c>
      <c r="B100" s="171" t="s">
        <v>2013</v>
      </c>
      <c r="C100" s="187" t="s">
        <v>2014</v>
      </c>
      <c r="D100" s="172" t="s">
        <v>1411</v>
      </c>
      <c r="E100" s="173">
        <v>375.91125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5" t="s">
        <v>1399</v>
      </c>
      <c r="S100" s="175" t="s">
        <v>1363</v>
      </c>
      <c r="T100" s="176" t="s">
        <v>1364</v>
      </c>
      <c r="U100" s="160">
        <v>0.51900000000000002</v>
      </c>
      <c r="V100" s="160">
        <f>ROUND(E100*U100,2)</f>
        <v>195.1</v>
      </c>
      <c r="W100" s="160"/>
      <c r="X100" s="160" t="s">
        <v>1365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48" t="s">
        <v>1462</v>
      </c>
      <c r="D101" s="249"/>
      <c r="E101" s="249"/>
      <c r="F101" s="249"/>
      <c r="G101" s="249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1392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77" t="str">
        <f>C101</f>
        <v>bez naložení do dopravní nádoby, ale s vyprázdněním dopravní nádoby na hromadu nebo na dopravní prostředek,</v>
      </c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188" t="s">
        <v>2015</v>
      </c>
      <c r="D102" s="161"/>
      <c r="E102" s="162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1368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188" t="s">
        <v>2016</v>
      </c>
      <c r="D103" s="161"/>
      <c r="E103" s="162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1368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188" t="s">
        <v>2017</v>
      </c>
      <c r="D104" s="161"/>
      <c r="E104" s="162">
        <v>375.91125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1368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>
      <c r="A105" s="170">
        <v>25</v>
      </c>
      <c r="B105" s="171" t="s">
        <v>1466</v>
      </c>
      <c r="C105" s="187" t="s">
        <v>1467</v>
      </c>
      <c r="D105" s="172" t="s">
        <v>1411</v>
      </c>
      <c r="E105" s="173">
        <v>464.75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5" t="s">
        <v>1399</v>
      </c>
      <c r="S105" s="175" t="s">
        <v>1363</v>
      </c>
      <c r="T105" s="176" t="s">
        <v>1364</v>
      </c>
      <c r="U105" s="160">
        <v>1.0999999999999999E-2</v>
      </c>
      <c r="V105" s="160">
        <f>ROUND(E105*U105,2)</f>
        <v>5.1100000000000003</v>
      </c>
      <c r="W105" s="160"/>
      <c r="X105" s="160" t="s">
        <v>1365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1366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48" t="s">
        <v>1468</v>
      </c>
      <c r="D106" s="249"/>
      <c r="E106" s="249"/>
      <c r="F106" s="249"/>
      <c r="G106" s="249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1392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188" t="s">
        <v>1469</v>
      </c>
      <c r="D107" s="161"/>
      <c r="E107" s="162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1368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188" t="s">
        <v>2018</v>
      </c>
      <c r="D108" s="161"/>
      <c r="E108" s="162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1368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188" t="s">
        <v>2019</v>
      </c>
      <c r="D109" s="161"/>
      <c r="E109" s="162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1368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188" t="s">
        <v>2020</v>
      </c>
      <c r="D110" s="161"/>
      <c r="E110" s="162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1368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188" t="s">
        <v>2021</v>
      </c>
      <c r="D111" s="161"/>
      <c r="E111" s="162">
        <v>464.75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1368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>
      <c r="A112" s="170">
        <v>26</v>
      </c>
      <c r="B112" s="171" t="s">
        <v>1466</v>
      </c>
      <c r="C112" s="187" t="s">
        <v>1467</v>
      </c>
      <c r="D112" s="172" t="s">
        <v>1411</v>
      </c>
      <c r="E112" s="173">
        <v>275.98500000000001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5">
        <v>0</v>
      </c>
      <c r="O112" s="175">
        <f>ROUND(E112*N112,2)</f>
        <v>0</v>
      </c>
      <c r="P112" s="175">
        <v>0</v>
      </c>
      <c r="Q112" s="175">
        <f>ROUND(E112*P112,2)</f>
        <v>0</v>
      </c>
      <c r="R112" s="175" t="s">
        <v>1399</v>
      </c>
      <c r="S112" s="175" t="s">
        <v>1363</v>
      </c>
      <c r="T112" s="176" t="s">
        <v>1364</v>
      </c>
      <c r="U112" s="160">
        <v>1.0999999999999999E-2</v>
      </c>
      <c r="V112" s="160">
        <f>ROUND(E112*U112,2)</f>
        <v>3.04</v>
      </c>
      <c r="W112" s="160"/>
      <c r="X112" s="160" t="s">
        <v>1365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1366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48" t="s">
        <v>1468</v>
      </c>
      <c r="D113" s="249"/>
      <c r="E113" s="249"/>
      <c r="F113" s="249"/>
      <c r="G113" s="249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1392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188" t="s">
        <v>1473</v>
      </c>
      <c r="D114" s="161"/>
      <c r="E114" s="162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1368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188" t="s">
        <v>2022</v>
      </c>
      <c r="D115" s="161"/>
      <c r="E115" s="162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1368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188" t="s">
        <v>2023</v>
      </c>
      <c r="D116" s="161"/>
      <c r="E116" s="162">
        <v>275.98500000000001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1368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33.75" outlineLevel="1">
      <c r="A117" s="170">
        <v>27</v>
      </c>
      <c r="B117" s="171" t="s">
        <v>1476</v>
      </c>
      <c r="C117" s="187" t="s">
        <v>1477</v>
      </c>
      <c r="D117" s="172" t="s">
        <v>1411</v>
      </c>
      <c r="E117" s="173">
        <v>11039.4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5" t="s">
        <v>1399</v>
      </c>
      <c r="S117" s="175" t="s">
        <v>1363</v>
      </c>
      <c r="T117" s="176" t="s">
        <v>1364</v>
      </c>
      <c r="U117" s="160">
        <v>0</v>
      </c>
      <c r="V117" s="160">
        <f>ROUND(E117*U117,2)</f>
        <v>0</v>
      </c>
      <c r="W117" s="160"/>
      <c r="X117" s="160" t="s">
        <v>1365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1366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48" t="s">
        <v>1468</v>
      </c>
      <c r="D118" s="249"/>
      <c r="E118" s="249"/>
      <c r="F118" s="249"/>
      <c r="G118" s="249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1392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1473</v>
      </c>
      <c r="D119" s="161"/>
      <c r="E119" s="162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1368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188" t="s">
        <v>2024</v>
      </c>
      <c r="D120" s="161"/>
      <c r="E120" s="162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1368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188" t="s">
        <v>2025</v>
      </c>
      <c r="D121" s="161"/>
      <c r="E121" s="162">
        <v>11039.4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1368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>
      <c r="A122" s="170">
        <v>28</v>
      </c>
      <c r="B122" s="171" t="s">
        <v>1816</v>
      </c>
      <c r="C122" s="187" t="s">
        <v>1817</v>
      </c>
      <c r="D122" s="172" t="s">
        <v>1411</v>
      </c>
      <c r="E122" s="173">
        <v>464.75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5">
        <v>0</v>
      </c>
      <c r="O122" s="175">
        <f>ROUND(E122*N122,2)</f>
        <v>0</v>
      </c>
      <c r="P122" s="175">
        <v>0</v>
      </c>
      <c r="Q122" s="175">
        <f>ROUND(E122*P122,2)</f>
        <v>0</v>
      </c>
      <c r="R122" s="175" t="s">
        <v>1399</v>
      </c>
      <c r="S122" s="175" t="s">
        <v>1363</v>
      </c>
      <c r="T122" s="176" t="s">
        <v>1364</v>
      </c>
      <c r="U122" s="160">
        <v>5.2999999999999999E-2</v>
      </c>
      <c r="V122" s="160">
        <f>ROUND(E122*U122,2)</f>
        <v>24.63</v>
      </c>
      <c r="W122" s="160"/>
      <c r="X122" s="160" t="s">
        <v>1365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1366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188" t="s">
        <v>2026</v>
      </c>
      <c r="D123" s="161"/>
      <c r="E123" s="162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1368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188" t="s">
        <v>2021</v>
      </c>
      <c r="D124" s="161"/>
      <c r="E124" s="162">
        <v>464.75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1368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>
      <c r="A125" s="170">
        <v>29</v>
      </c>
      <c r="B125" s="171" t="s">
        <v>1482</v>
      </c>
      <c r="C125" s="187" t="s">
        <v>1483</v>
      </c>
      <c r="D125" s="172" t="s">
        <v>1411</v>
      </c>
      <c r="E125" s="173">
        <v>275.98500000000001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5" t="s">
        <v>1399</v>
      </c>
      <c r="S125" s="175" t="s">
        <v>1363</v>
      </c>
      <c r="T125" s="176" t="s">
        <v>1364</v>
      </c>
      <c r="U125" s="160">
        <v>8.9999999999999993E-3</v>
      </c>
      <c r="V125" s="160">
        <f>ROUND(E125*U125,2)</f>
        <v>2.48</v>
      </c>
      <c r="W125" s="160"/>
      <c r="X125" s="160" t="s">
        <v>1365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1366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188" t="s">
        <v>2027</v>
      </c>
      <c r="D126" s="161"/>
      <c r="E126" s="162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1368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188" t="s">
        <v>2028</v>
      </c>
      <c r="D127" s="161"/>
      <c r="E127" s="162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1368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188" t="s">
        <v>1486</v>
      </c>
      <c r="D128" s="161"/>
      <c r="E128" s="162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1368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188" t="s">
        <v>2029</v>
      </c>
      <c r="D129" s="161"/>
      <c r="E129" s="162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1368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188" t="s">
        <v>2030</v>
      </c>
      <c r="D130" s="161"/>
      <c r="E130" s="162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1368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188" t="s">
        <v>2023</v>
      </c>
      <c r="D131" s="161"/>
      <c r="E131" s="162">
        <v>275.98500000000001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1368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ht="22.5" outlineLevel="1">
      <c r="A132" s="170">
        <v>30</v>
      </c>
      <c r="B132" s="171" t="s">
        <v>1489</v>
      </c>
      <c r="C132" s="187" t="s">
        <v>1490</v>
      </c>
      <c r="D132" s="172" t="s">
        <v>1411</v>
      </c>
      <c r="E132" s="173">
        <v>536.26499999999999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5">
        <v>0</v>
      </c>
      <c r="O132" s="175">
        <f>ROUND(E132*N132,2)</f>
        <v>0</v>
      </c>
      <c r="P132" s="175">
        <v>0</v>
      </c>
      <c r="Q132" s="175">
        <f>ROUND(E132*P132,2)</f>
        <v>0</v>
      </c>
      <c r="R132" s="175" t="s">
        <v>1399</v>
      </c>
      <c r="S132" s="175" t="s">
        <v>1363</v>
      </c>
      <c r="T132" s="176" t="s">
        <v>1364</v>
      </c>
      <c r="U132" s="160">
        <v>0.20200000000000001</v>
      </c>
      <c r="V132" s="160">
        <f>ROUND(E132*U132,2)</f>
        <v>108.33</v>
      </c>
      <c r="W132" s="160"/>
      <c r="X132" s="160" t="s">
        <v>1365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1366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48" t="s">
        <v>1491</v>
      </c>
      <c r="D133" s="249"/>
      <c r="E133" s="249"/>
      <c r="F133" s="249"/>
      <c r="G133" s="249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1392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50" t="s">
        <v>1492</v>
      </c>
      <c r="D134" s="251"/>
      <c r="E134" s="251"/>
      <c r="F134" s="251"/>
      <c r="G134" s="251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1493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2031</v>
      </c>
      <c r="D135" s="161"/>
      <c r="E135" s="162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188" t="s">
        <v>2032</v>
      </c>
      <c r="D136" s="161"/>
      <c r="E136" s="162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1368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188" t="s">
        <v>2033</v>
      </c>
      <c r="D137" s="161"/>
      <c r="E137" s="162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1368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2034</v>
      </c>
      <c r="D138" s="161"/>
      <c r="E138" s="162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188" t="s">
        <v>2035</v>
      </c>
      <c r="D139" s="161"/>
      <c r="E139" s="162">
        <v>536.26499999999999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1368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70">
        <v>31</v>
      </c>
      <c r="B140" s="171" t="s">
        <v>1499</v>
      </c>
      <c r="C140" s="187" t="s">
        <v>1500</v>
      </c>
      <c r="D140" s="172" t="s">
        <v>1411</v>
      </c>
      <c r="E140" s="173">
        <v>126.18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0</v>
      </c>
      <c r="O140" s="175">
        <f>ROUND(E140*N140,2)</f>
        <v>0</v>
      </c>
      <c r="P140" s="175">
        <v>0</v>
      </c>
      <c r="Q140" s="175">
        <f>ROUND(E140*P140,2)</f>
        <v>0</v>
      </c>
      <c r="R140" s="175" t="s">
        <v>1399</v>
      </c>
      <c r="S140" s="175" t="s">
        <v>1363</v>
      </c>
      <c r="T140" s="176" t="s">
        <v>1364</v>
      </c>
      <c r="U140" s="160">
        <v>1.587</v>
      </c>
      <c r="V140" s="160">
        <f>ROUND(E140*U140,2)</f>
        <v>200.25</v>
      </c>
      <c r="W140" s="160"/>
      <c r="X140" s="160" t="s">
        <v>1365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1366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>
      <c r="A141" s="158"/>
      <c r="B141" s="159"/>
      <c r="C141" s="248" t="s">
        <v>1501</v>
      </c>
      <c r="D141" s="249"/>
      <c r="E141" s="249"/>
      <c r="F141" s="249"/>
      <c r="G141" s="249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1392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77" t="str">
        <f>C141</f>
        <v>sypaninou z vhodných hornin tř. 1 - 4 nebo materiálem připraveným podél výkopu ve vzdálenosti do 3 m od jeho kraje, pro jakoukoliv hloubku výkopu a jakoukoliv míru zhutnění,</v>
      </c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188" t="s">
        <v>2036</v>
      </c>
      <c r="D142" s="161"/>
      <c r="E142" s="162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1368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188" t="s">
        <v>2037</v>
      </c>
      <c r="D143" s="161"/>
      <c r="E143" s="162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1368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188" t="s">
        <v>2038</v>
      </c>
      <c r="D144" s="161"/>
      <c r="E144" s="162">
        <v>126.18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1368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70">
        <v>32</v>
      </c>
      <c r="B145" s="171" t="s">
        <v>1505</v>
      </c>
      <c r="C145" s="187" t="s">
        <v>1506</v>
      </c>
      <c r="D145" s="172" t="s">
        <v>1361</v>
      </c>
      <c r="E145" s="173">
        <v>286.3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5">
        <v>0</v>
      </c>
      <c r="O145" s="175">
        <f>ROUND(E145*N145,2)</f>
        <v>0</v>
      </c>
      <c r="P145" s="175">
        <v>0</v>
      </c>
      <c r="Q145" s="175">
        <f>ROUND(E145*P145,2)</f>
        <v>0</v>
      </c>
      <c r="R145" s="175" t="s">
        <v>1507</v>
      </c>
      <c r="S145" s="175" t="s">
        <v>1363</v>
      </c>
      <c r="T145" s="176" t="s">
        <v>1364</v>
      </c>
      <c r="U145" s="160">
        <v>0.06</v>
      </c>
      <c r="V145" s="160">
        <f>ROUND(E145*U145,2)</f>
        <v>17.18</v>
      </c>
      <c r="W145" s="160"/>
      <c r="X145" s="160" t="s">
        <v>1365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1366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48" t="s">
        <v>1508</v>
      </c>
      <c r="D146" s="249"/>
      <c r="E146" s="249"/>
      <c r="F146" s="249"/>
      <c r="G146" s="249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1392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188" t="s">
        <v>2039</v>
      </c>
      <c r="D147" s="161"/>
      <c r="E147" s="162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1368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188" t="s">
        <v>2040</v>
      </c>
      <c r="D148" s="161"/>
      <c r="E148" s="162">
        <v>286.3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1368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ht="22.5" outlineLevel="1">
      <c r="A149" s="170">
        <v>33</v>
      </c>
      <c r="B149" s="171" t="s">
        <v>1511</v>
      </c>
      <c r="C149" s="187" t="s">
        <v>1512</v>
      </c>
      <c r="D149" s="172" t="s">
        <v>1361</v>
      </c>
      <c r="E149" s="173">
        <v>286.3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5">
        <v>0</v>
      </c>
      <c r="O149" s="175">
        <f>ROUND(E149*N149,2)</f>
        <v>0</v>
      </c>
      <c r="P149" s="175">
        <v>0</v>
      </c>
      <c r="Q149" s="175">
        <f>ROUND(E149*P149,2)</f>
        <v>0</v>
      </c>
      <c r="R149" s="175" t="s">
        <v>1399</v>
      </c>
      <c r="S149" s="175" t="s">
        <v>1363</v>
      </c>
      <c r="T149" s="176" t="s">
        <v>1364</v>
      </c>
      <c r="U149" s="160">
        <v>0.254</v>
      </c>
      <c r="V149" s="160">
        <f>ROUND(E149*U149,2)</f>
        <v>72.72</v>
      </c>
      <c r="W149" s="160"/>
      <c r="X149" s="160" t="s">
        <v>1365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1366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22.5" outlineLevel="1">
      <c r="A150" s="158"/>
      <c r="B150" s="159"/>
      <c r="C150" s="248" t="s">
        <v>1513</v>
      </c>
      <c r="D150" s="249"/>
      <c r="E150" s="249"/>
      <c r="F150" s="249"/>
      <c r="G150" s="249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1392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77" t="str">
        <f>C150</f>
        <v>s případným nutným přemístěním hromad nebo dočasných skládek na místo potřeby ze vzdálenosti do 30 m, v rovině nebo ve svahu do 1 : 5,</v>
      </c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188" t="s">
        <v>2041</v>
      </c>
      <c r="D151" s="161"/>
      <c r="E151" s="162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1368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188" t="s">
        <v>2042</v>
      </c>
      <c r="D152" s="161"/>
      <c r="E152" s="162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1368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188" t="s">
        <v>2040</v>
      </c>
      <c r="D153" s="161"/>
      <c r="E153" s="162">
        <v>286.3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1368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70">
        <v>34</v>
      </c>
      <c r="B154" s="171" t="s">
        <v>1515</v>
      </c>
      <c r="C154" s="187" t="s">
        <v>1516</v>
      </c>
      <c r="D154" s="172" t="s">
        <v>1411</v>
      </c>
      <c r="E154" s="173">
        <v>275.98500000000001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5">
        <v>0</v>
      </c>
      <c r="O154" s="175">
        <f>ROUND(E154*N154,2)</f>
        <v>0</v>
      </c>
      <c r="P154" s="175">
        <v>0</v>
      </c>
      <c r="Q154" s="175">
        <f>ROUND(E154*P154,2)</f>
        <v>0</v>
      </c>
      <c r="R154" s="175" t="s">
        <v>1399</v>
      </c>
      <c r="S154" s="175" t="s">
        <v>1363</v>
      </c>
      <c r="T154" s="176" t="s">
        <v>1364</v>
      </c>
      <c r="U154" s="160">
        <v>0</v>
      </c>
      <c r="V154" s="160">
        <f>ROUND(E154*U154,2)</f>
        <v>0</v>
      </c>
      <c r="W154" s="160"/>
      <c r="X154" s="160" t="s">
        <v>1365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1366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188" t="s">
        <v>2022</v>
      </c>
      <c r="D155" s="161"/>
      <c r="E155" s="162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1368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188" t="s">
        <v>2023</v>
      </c>
      <c r="D156" s="161"/>
      <c r="E156" s="162">
        <v>275.98500000000001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1368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70">
        <v>35</v>
      </c>
      <c r="B157" s="171" t="s">
        <v>1517</v>
      </c>
      <c r="C157" s="187" t="s">
        <v>1518</v>
      </c>
      <c r="D157" s="172" t="s">
        <v>1519</v>
      </c>
      <c r="E157" s="173">
        <v>7.1574999999999998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5">
        <v>1E-3</v>
      </c>
      <c r="O157" s="175">
        <f>ROUND(E157*N157,2)</f>
        <v>0.01</v>
      </c>
      <c r="P157" s="175">
        <v>0</v>
      </c>
      <c r="Q157" s="175">
        <f>ROUND(E157*P157,2)</f>
        <v>0</v>
      </c>
      <c r="R157" s="175" t="s">
        <v>1520</v>
      </c>
      <c r="S157" s="175" t="s">
        <v>1363</v>
      </c>
      <c r="T157" s="176" t="s">
        <v>1364</v>
      </c>
      <c r="U157" s="160">
        <v>0</v>
      </c>
      <c r="V157" s="160">
        <f>ROUND(E157*U157,2)</f>
        <v>0</v>
      </c>
      <c r="W157" s="160"/>
      <c r="X157" s="160" t="s">
        <v>1521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1522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188" t="s">
        <v>2043</v>
      </c>
      <c r="D158" s="161"/>
      <c r="E158" s="162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1368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188" t="s">
        <v>2044</v>
      </c>
      <c r="D159" s="161"/>
      <c r="E159" s="162">
        <v>7.1574999999999998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1368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70">
        <v>36</v>
      </c>
      <c r="B160" s="171" t="s">
        <v>1525</v>
      </c>
      <c r="C160" s="187" t="s">
        <v>1526</v>
      </c>
      <c r="D160" s="172" t="s">
        <v>1527</v>
      </c>
      <c r="E160" s="173">
        <v>210.72059999999999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5">
        <v>1</v>
      </c>
      <c r="O160" s="175">
        <f>ROUND(E160*N160,2)</f>
        <v>210.72</v>
      </c>
      <c r="P160" s="175">
        <v>0</v>
      </c>
      <c r="Q160" s="175">
        <f>ROUND(E160*P160,2)</f>
        <v>0</v>
      </c>
      <c r="R160" s="175" t="s">
        <v>1520</v>
      </c>
      <c r="S160" s="175" t="s">
        <v>1363</v>
      </c>
      <c r="T160" s="176" t="s">
        <v>1364</v>
      </c>
      <c r="U160" s="160">
        <v>0</v>
      </c>
      <c r="V160" s="160">
        <f>ROUND(E160*U160,2)</f>
        <v>0</v>
      </c>
      <c r="W160" s="160"/>
      <c r="X160" s="160" t="s">
        <v>1521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1522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188" t="s">
        <v>1528</v>
      </c>
      <c r="D161" s="161"/>
      <c r="E161" s="162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1368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188" t="s">
        <v>2045</v>
      </c>
      <c r="D162" s="161"/>
      <c r="E162" s="162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1368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188" t="s">
        <v>2046</v>
      </c>
      <c r="D163" s="161"/>
      <c r="E163" s="162">
        <v>210.72059999999999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1368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70">
        <v>37</v>
      </c>
      <c r="B164" s="171" t="s">
        <v>1531</v>
      </c>
      <c r="C164" s="187" t="s">
        <v>1532</v>
      </c>
      <c r="D164" s="172" t="s">
        <v>1527</v>
      </c>
      <c r="E164" s="173">
        <v>215.05425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5">
        <v>1</v>
      </c>
      <c r="O164" s="175">
        <f>ROUND(E164*N164,2)</f>
        <v>215.05</v>
      </c>
      <c r="P164" s="175">
        <v>0</v>
      </c>
      <c r="Q164" s="175">
        <f>ROUND(E164*P164,2)</f>
        <v>0</v>
      </c>
      <c r="R164" s="175" t="s">
        <v>1520</v>
      </c>
      <c r="S164" s="175" t="s">
        <v>1363</v>
      </c>
      <c r="T164" s="176" t="s">
        <v>1364</v>
      </c>
      <c r="U164" s="160">
        <v>0</v>
      </c>
      <c r="V164" s="160">
        <f>ROUND(E164*U164,2)</f>
        <v>0</v>
      </c>
      <c r="W164" s="160"/>
      <c r="X164" s="160" t="s">
        <v>1521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1522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188" t="s">
        <v>1486</v>
      </c>
      <c r="D165" s="161"/>
      <c r="E165" s="162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1368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188" t="s">
        <v>2047</v>
      </c>
      <c r="D166" s="161"/>
      <c r="E166" s="162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1368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188" t="s">
        <v>2048</v>
      </c>
      <c r="D167" s="161"/>
      <c r="E167" s="162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1368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188" t="s">
        <v>2049</v>
      </c>
      <c r="D168" s="161"/>
      <c r="E168" s="162">
        <v>215.05425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1368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>
      <c r="A169" s="164" t="s">
        <v>1357</v>
      </c>
      <c r="B169" s="165" t="s">
        <v>1297</v>
      </c>
      <c r="C169" s="186" t="s">
        <v>1311</v>
      </c>
      <c r="D169" s="166"/>
      <c r="E169" s="167"/>
      <c r="F169" s="168"/>
      <c r="G169" s="168">
        <f>SUMIF(AG170:AG179,"&lt;&gt;NOR",G170:G179)</f>
        <v>0</v>
      </c>
      <c r="H169" s="168"/>
      <c r="I169" s="168">
        <f>SUM(I170:I179)</f>
        <v>0</v>
      </c>
      <c r="J169" s="168"/>
      <c r="K169" s="168">
        <f>SUM(K170:K179)</f>
        <v>0</v>
      </c>
      <c r="L169" s="168"/>
      <c r="M169" s="168">
        <f>SUM(M170:M179)</f>
        <v>0</v>
      </c>
      <c r="N169" s="168"/>
      <c r="O169" s="168">
        <f>SUM(O170:O179)</f>
        <v>47.559999999999995</v>
      </c>
      <c r="P169" s="168"/>
      <c r="Q169" s="168">
        <f>SUM(Q170:Q179)</f>
        <v>0</v>
      </c>
      <c r="R169" s="168"/>
      <c r="S169" s="168"/>
      <c r="T169" s="169"/>
      <c r="U169" s="163"/>
      <c r="V169" s="163">
        <f>SUM(V170:V179)</f>
        <v>59.620000000000005</v>
      </c>
      <c r="W169" s="163"/>
      <c r="X169" s="163"/>
      <c r="AG169" t="s">
        <v>1358</v>
      </c>
    </row>
    <row r="170" spans="1:60" outlineLevel="1">
      <c r="A170" s="170">
        <v>38</v>
      </c>
      <c r="B170" s="171" t="s">
        <v>1536</v>
      </c>
      <c r="C170" s="187" t="s">
        <v>1537</v>
      </c>
      <c r="D170" s="172" t="s">
        <v>1407</v>
      </c>
      <c r="E170" s="173">
        <v>203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5">
        <v>0.23382</v>
      </c>
      <c r="O170" s="175">
        <f>ROUND(E170*N170,2)</f>
        <v>47.47</v>
      </c>
      <c r="P170" s="175">
        <v>0</v>
      </c>
      <c r="Q170" s="175">
        <f>ROUND(E170*P170,2)</f>
        <v>0</v>
      </c>
      <c r="R170" s="175" t="s">
        <v>1538</v>
      </c>
      <c r="S170" s="175" t="s">
        <v>1539</v>
      </c>
      <c r="T170" s="176" t="s">
        <v>1364</v>
      </c>
      <c r="U170" s="160">
        <v>0.216</v>
      </c>
      <c r="V170" s="160">
        <f>ROUND(E170*U170,2)</f>
        <v>43.85</v>
      </c>
      <c r="W170" s="160"/>
      <c r="X170" s="160" t="s">
        <v>1365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1366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48" t="s">
        <v>1540</v>
      </c>
      <c r="D171" s="249"/>
      <c r="E171" s="249"/>
      <c r="F171" s="249"/>
      <c r="G171" s="249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1392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77" t="str">
        <f>C171</f>
        <v>se zřízením štěrkopískového lože pod trubky a s jejich obsypem v průměrném celkovém množství do 0,15 m3/m v otevřeném příkopu,</v>
      </c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70">
        <v>39</v>
      </c>
      <c r="B172" s="171" t="s">
        <v>1541</v>
      </c>
      <c r="C172" s="187" t="s">
        <v>1542</v>
      </c>
      <c r="D172" s="172" t="s">
        <v>1361</v>
      </c>
      <c r="E172" s="173">
        <v>210.3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5">
        <v>1.8000000000000001E-4</v>
      </c>
      <c r="O172" s="175">
        <f>ROUND(E172*N172,2)</f>
        <v>0.04</v>
      </c>
      <c r="P172" s="175">
        <v>0</v>
      </c>
      <c r="Q172" s="175">
        <f>ROUND(E172*P172,2)</f>
        <v>0</v>
      </c>
      <c r="R172" s="175" t="s">
        <v>1543</v>
      </c>
      <c r="S172" s="175" t="s">
        <v>1363</v>
      </c>
      <c r="T172" s="176" t="s">
        <v>1364</v>
      </c>
      <c r="U172" s="160">
        <v>7.4999999999999997E-2</v>
      </c>
      <c r="V172" s="160">
        <f>ROUND(E172*U172,2)</f>
        <v>15.77</v>
      </c>
      <c r="W172" s="160"/>
      <c r="X172" s="160" t="s">
        <v>1365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1366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48" t="s">
        <v>1544</v>
      </c>
      <c r="D173" s="249"/>
      <c r="E173" s="249"/>
      <c r="F173" s="249"/>
      <c r="G173" s="249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1392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188" t="s">
        <v>2050</v>
      </c>
      <c r="D174" s="161"/>
      <c r="E174" s="162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1368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188" t="s">
        <v>2051</v>
      </c>
      <c r="D175" s="161"/>
      <c r="E175" s="162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1368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188" t="s">
        <v>2052</v>
      </c>
      <c r="D176" s="161"/>
      <c r="E176" s="162">
        <v>210.3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1368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ht="22.5" outlineLevel="1">
      <c r="A177" s="170">
        <v>40</v>
      </c>
      <c r="B177" s="171" t="s">
        <v>1548</v>
      </c>
      <c r="C177" s="187" t="s">
        <v>1549</v>
      </c>
      <c r="D177" s="172" t="s">
        <v>1361</v>
      </c>
      <c r="E177" s="173">
        <v>231.33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5">
        <v>2.0000000000000001E-4</v>
      </c>
      <c r="O177" s="175">
        <f>ROUND(E177*N177,2)</f>
        <v>0.05</v>
      </c>
      <c r="P177" s="175">
        <v>0</v>
      </c>
      <c r="Q177" s="175">
        <f>ROUND(E177*P177,2)</f>
        <v>0</v>
      </c>
      <c r="R177" s="175" t="s">
        <v>1520</v>
      </c>
      <c r="S177" s="175" t="s">
        <v>1363</v>
      </c>
      <c r="T177" s="176" t="s">
        <v>1364</v>
      </c>
      <c r="U177" s="160">
        <v>0</v>
      </c>
      <c r="V177" s="160">
        <f>ROUND(E177*U177,2)</f>
        <v>0</v>
      </c>
      <c r="W177" s="160"/>
      <c r="X177" s="160" t="s">
        <v>1521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1522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188" t="s">
        <v>2053</v>
      </c>
      <c r="D178" s="161"/>
      <c r="E178" s="162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1368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188" t="s">
        <v>2054</v>
      </c>
      <c r="D179" s="161"/>
      <c r="E179" s="162">
        <v>231.33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1368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>
      <c r="A180" s="164" t="s">
        <v>1357</v>
      </c>
      <c r="B180" s="165" t="s">
        <v>1301</v>
      </c>
      <c r="C180" s="186" t="s">
        <v>1312</v>
      </c>
      <c r="D180" s="166"/>
      <c r="E180" s="167"/>
      <c r="F180" s="168"/>
      <c r="G180" s="168">
        <f>SUMIF(AG181:AG185,"&lt;&gt;NOR",G181:G185)</f>
        <v>0</v>
      </c>
      <c r="H180" s="168"/>
      <c r="I180" s="168">
        <f>SUM(I181:I185)</f>
        <v>0</v>
      </c>
      <c r="J180" s="168"/>
      <c r="K180" s="168">
        <f>SUM(K181:K185)</f>
        <v>0</v>
      </c>
      <c r="L180" s="168"/>
      <c r="M180" s="168">
        <f>SUM(M181:M185)</f>
        <v>0</v>
      </c>
      <c r="N180" s="168"/>
      <c r="O180" s="168">
        <f>SUM(O181:O185)</f>
        <v>39.76</v>
      </c>
      <c r="P180" s="168"/>
      <c r="Q180" s="168">
        <f>SUM(Q181:Q185)</f>
        <v>0</v>
      </c>
      <c r="R180" s="168"/>
      <c r="S180" s="168"/>
      <c r="T180" s="169"/>
      <c r="U180" s="163"/>
      <c r="V180" s="163">
        <f>SUM(V181:V185)</f>
        <v>27.7</v>
      </c>
      <c r="W180" s="163"/>
      <c r="X180" s="163"/>
      <c r="AG180" t="s">
        <v>1358</v>
      </c>
    </row>
    <row r="181" spans="1:60" outlineLevel="1">
      <c r="A181" s="170">
        <v>41</v>
      </c>
      <c r="B181" s="171" t="s">
        <v>1552</v>
      </c>
      <c r="C181" s="187" t="s">
        <v>1553</v>
      </c>
      <c r="D181" s="172" t="s">
        <v>1411</v>
      </c>
      <c r="E181" s="173">
        <v>21.03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5">
        <v>1.8907700000000001</v>
      </c>
      <c r="O181" s="175">
        <f>ROUND(E181*N181,2)</f>
        <v>39.76</v>
      </c>
      <c r="P181" s="175">
        <v>0</v>
      </c>
      <c r="Q181" s="175">
        <f>ROUND(E181*P181,2)</f>
        <v>0</v>
      </c>
      <c r="R181" s="175" t="s">
        <v>1538</v>
      </c>
      <c r="S181" s="175" t="s">
        <v>1363</v>
      </c>
      <c r="T181" s="176" t="s">
        <v>1364</v>
      </c>
      <c r="U181" s="160">
        <v>1.3169999999999999</v>
      </c>
      <c r="V181" s="160">
        <f>ROUND(E181*U181,2)</f>
        <v>27.7</v>
      </c>
      <c r="W181" s="160"/>
      <c r="X181" s="160" t="s">
        <v>1365</v>
      </c>
      <c r="Y181" s="151"/>
      <c r="Z181" s="151"/>
      <c r="AA181" s="151"/>
      <c r="AB181" s="151"/>
      <c r="AC181" s="151"/>
      <c r="AD181" s="151"/>
      <c r="AE181" s="151"/>
      <c r="AF181" s="151"/>
      <c r="AG181" s="151" t="s">
        <v>1366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48" t="s">
        <v>1554</v>
      </c>
      <c r="D182" s="249"/>
      <c r="E182" s="249"/>
      <c r="F182" s="249"/>
      <c r="G182" s="249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1392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188" t="s">
        <v>2055</v>
      </c>
      <c r="D183" s="161"/>
      <c r="E183" s="162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1368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188" t="s">
        <v>2056</v>
      </c>
      <c r="D184" s="161"/>
      <c r="E184" s="162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1368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188" t="s">
        <v>2057</v>
      </c>
      <c r="D185" s="161"/>
      <c r="E185" s="162">
        <v>21.03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1368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>
      <c r="A186" s="164" t="s">
        <v>1357</v>
      </c>
      <c r="B186" s="165" t="s">
        <v>1303</v>
      </c>
      <c r="C186" s="186" t="s">
        <v>1313</v>
      </c>
      <c r="D186" s="166"/>
      <c r="E186" s="167"/>
      <c r="F186" s="168"/>
      <c r="G186" s="168">
        <f>SUMIF(AG187:AG235,"&lt;&gt;NOR",G187:G235)</f>
        <v>0</v>
      </c>
      <c r="H186" s="168"/>
      <c r="I186" s="168">
        <f>SUM(I187:I235)</f>
        <v>0</v>
      </c>
      <c r="J186" s="168"/>
      <c r="K186" s="168">
        <f>SUM(K187:K235)</f>
        <v>0</v>
      </c>
      <c r="L186" s="168"/>
      <c r="M186" s="168">
        <f>SUM(M187:M235)</f>
        <v>0</v>
      </c>
      <c r="N186" s="168"/>
      <c r="O186" s="168">
        <f>SUM(O187:O235)</f>
        <v>217.29</v>
      </c>
      <c r="P186" s="168"/>
      <c r="Q186" s="168">
        <f>SUM(Q187:Q235)</f>
        <v>0</v>
      </c>
      <c r="R186" s="168"/>
      <c r="S186" s="168"/>
      <c r="T186" s="169"/>
      <c r="U186" s="163"/>
      <c r="V186" s="163">
        <f>SUM(V187:V235)</f>
        <v>41.79999999999999</v>
      </c>
      <c r="W186" s="163"/>
      <c r="X186" s="163"/>
      <c r="AG186" t="s">
        <v>1358</v>
      </c>
    </row>
    <row r="187" spans="1:60" ht="22.5" outlineLevel="1">
      <c r="A187" s="170">
        <v>42</v>
      </c>
      <c r="B187" s="171" t="s">
        <v>1558</v>
      </c>
      <c r="C187" s="187" t="s">
        <v>1559</v>
      </c>
      <c r="D187" s="172" t="s">
        <v>1361</v>
      </c>
      <c r="E187" s="173">
        <v>45.1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5">
        <v>0.378</v>
      </c>
      <c r="O187" s="175">
        <f>ROUND(E187*N187,2)</f>
        <v>17.05</v>
      </c>
      <c r="P187" s="175">
        <v>0</v>
      </c>
      <c r="Q187" s="175">
        <f>ROUND(E187*P187,2)</f>
        <v>0</v>
      </c>
      <c r="R187" s="175" t="s">
        <v>1362</v>
      </c>
      <c r="S187" s="175" t="s">
        <v>1363</v>
      </c>
      <c r="T187" s="176" t="s">
        <v>1364</v>
      </c>
      <c r="U187" s="160">
        <v>2.5999999999999999E-2</v>
      </c>
      <c r="V187" s="160">
        <f>ROUND(E187*U187,2)</f>
        <v>1.17</v>
      </c>
      <c r="W187" s="160"/>
      <c r="X187" s="160" t="s">
        <v>1365</v>
      </c>
      <c r="Y187" s="151"/>
      <c r="Z187" s="151"/>
      <c r="AA187" s="151"/>
      <c r="AB187" s="151"/>
      <c r="AC187" s="151"/>
      <c r="AD187" s="151"/>
      <c r="AE187" s="151"/>
      <c r="AF187" s="151"/>
      <c r="AG187" s="151" t="s">
        <v>1366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188" t="s">
        <v>1373</v>
      </c>
      <c r="D188" s="161"/>
      <c r="E188" s="162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1368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188" t="s">
        <v>1966</v>
      </c>
      <c r="D189" s="161"/>
      <c r="E189" s="162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1368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188" t="s">
        <v>1967</v>
      </c>
      <c r="D190" s="161"/>
      <c r="E190" s="162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1368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188" t="s">
        <v>1968</v>
      </c>
      <c r="D191" s="161"/>
      <c r="E191" s="162">
        <v>45.1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1368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ht="22.5" outlineLevel="1">
      <c r="A192" s="170">
        <v>43</v>
      </c>
      <c r="B192" s="171" t="s">
        <v>1560</v>
      </c>
      <c r="C192" s="187" t="s">
        <v>1561</v>
      </c>
      <c r="D192" s="172" t="s">
        <v>1361</v>
      </c>
      <c r="E192" s="173">
        <v>45.1</v>
      </c>
      <c r="F192" s="174"/>
      <c r="G192" s="175">
        <f>ROUND(E192*F192,2)</f>
        <v>0</v>
      </c>
      <c r="H192" s="174"/>
      <c r="I192" s="175">
        <f>ROUND(E192*H192,2)</f>
        <v>0</v>
      </c>
      <c r="J192" s="174"/>
      <c r="K192" s="175">
        <f>ROUND(E192*J192,2)</f>
        <v>0</v>
      </c>
      <c r="L192" s="175">
        <v>21</v>
      </c>
      <c r="M192" s="175">
        <f>G192*(1+L192/100)</f>
        <v>0</v>
      </c>
      <c r="N192" s="175">
        <v>0.441</v>
      </c>
      <c r="O192" s="175">
        <f>ROUND(E192*N192,2)</f>
        <v>19.89</v>
      </c>
      <c r="P192" s="175">
        <v>0</v>
      </c>
      <c r="Q192" s="175">
        <f>ROUND(E192*P192,2)</f>
        <v>0</v>
      </c>
      <c r="R192" s="175" t="s">
        <v>1362</v>
      </c>
      <c r="S192" s="175" t="s">
        <v>1363</v>
      </c>
      <c r="T192" s="176" t="s">
        <v>1364</v>
      </c>
      <c r="U192" s="160">
        <v>2.9000000000000001E-2</v>
      </c>
      <c r="V192" s="160">
        <f>ROUND(E192*U192,2)</f>
        <v>1.31</v>
      </c>
      <c r="W192" s="160"/>
      <c r="X192" s="160" t="s">
        <v>1365</v>
      </c>
      <c r="Y192" s="151"/>
      <c r="Z192" s="151"/>
      <c r="AA192" s="151"/>
      <c r="AB192" s="151"/>
      <c r="AC192" s="151"/>
      <c r="AD192" s="151"/>
      <c r="AE192" s="151"/>
      <c r="AF192" s="151"/>
      <c r="AG192" s="151" t="s">
        <v>1366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188" t="s">
        <v>1373</v>
      </c>
      <c r="D193" s="161"/>
      <c r="E193" s="162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1368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188" t="s">
        <v>1966</v>
      </c>
      <c r="D194" s="161"/>
      <c r="E194" s="162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1368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188" t="s">
        <v>1967</v>
      </c>
      <c r="D195" s="161"/>
      <c r="E195" s="162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1368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188" t="s">
        <v>1968</v>
      </c>
      <c r="D196" s="161"/>
      <c r="E196" s="162">
        <v>45.1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1368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ht="22.5" outlineLevel="1">
      <c r="A197" s="170">
        <v>44</v>
      </c>
      <c r="B197" s="171" t="s">
        <v>1562</v>
      </c>
      <c r="C197" s="187" t="s">
        <v>1563</v>
      </c>
      <c r="D197" s="172" t="s">
        <v>1361</v>
      </c>
      <c r="E197" s="173">
        <v>63.1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5">
        <v>0.55125000000000002</v>
      </c>
      <c r="O197" s="175">
        <f>ROUND(E197*N197,2)</f>
        <v>34.78</v>
      </c>
      <c r="P197" s="175">
        <v>0</v>
      </c>
      <c r="Q197" s="175">
        <f>ROUND(E197*P197,2)</f>
        <v>0</v>
      </c>
      <c r="R197" s="175" t="s">
        <v>1362</v>
      </c>
      <c r="S197" s="175" t="s">
        <v>1363</v>
      </c>
      <c r="T197" s="176" t="s">
        <v>1364</v>
      </c>
      <c r="U197" s="160">
        <v>2.7E-2</v>
      </c>
      <c r="V197" s="160">
        <f>ROUND(E197*U197,2)</f>
        <v>1.7</v>
      </c>
      <c r="W197" s="160"/>
      <c r="X197" s="160" t="s">
        <v>1365</v>
      </c>
      <c r="Y197" s="151"/>
      <c r="Z197" s="151"/>
      <c r="AA197" s="151"/>
      <c r="AB197" s="151"/>
      <c r="AC197" s="151"/>
      <c r="AD197" s="151"/>
      <c r="AE197" s="151"/>
      <c r="AF197" s="151"/>
      <c r="AG197" s="151" t="s">
        <v>1366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188" t="s">
        <v>1969</v>
      </c>
      <c r="D198" s="161"/>
      <c r="E198" s="162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1368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188" t="s">
        <v>1966</v>
      </c>
      <c r="D199" s="161"/>
      <c r="E199" s="162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1368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188" t="s">
        <v>1967</v>
      </c>
      <c r="D200" s="161"/>
      <c r="E200" s="162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1368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188" t="s">
        <v>1970</v>
      </c>
      <c r="D201" s="161"/>
      <c r="E201" s="162">
        <v>63.1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1368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>
      <c r="A202" s="170">
        <v>45</v>
      </c>
      <c r="B202" s="171" t="s">
        <v>1564</v>
      </c>
      <c r="C202" s="187" t="s">
        <v>1565</v>
      </c>
      <c r="D202" s="172" t="s">
        <v>1361</v>
      </c>
      <c r="E202" s="173">
        <v>77.900000000000006</v>
      </c>
      <c r="F202" s="174"/>
      <c r="G202" s="175">
        <f>ROUND(E202*F202,2)</f>
        <v>0</v>
      </c>
      <c r="H202" s="174"/>
      <c r="I202" s="175">
        <f>ROUND(E202*H202,2)</f>
        <v>0</v>
      </c>
      <c r="J202" s="174"/>
      <c r="K202" s="175">
        <f>ROUND(E202*J202,2)</f>
        <v>0</v>
      </c>
      <c r="L202" s="175">
        <v>21</v>
      </c>
      <c r="M202" s="175">
        <f>G202*(1+L202/100)</f>
        <v>0</v>
      </c>
      <c r="N202" s="175">
        <v>0.21099999999999999</v>
      </c>
      <c r="O202" s="175">
        <f>ROUND(E202*N202,2)</f>
        <v>16.440000000000001</v>
      </c>
      <c r="P202" s="175">
        <v>0</v>
      </c>
      <c r="Q202" s="175">
        <f>ROUND(E202*P202,2)</f>
        <v>0</v>
      </c>
      <c r="R202" s="175" t="s">
        <v>1362</v>
      </c>
      <c r="S202" s="175" t="s">
        <v>1363</v>
      </c>
      <c r="T202" s="176" t="s">
        <v>1364</v>
      </c>
      <c r="U202" s="160">
        <v>7.1999999999999995E-2</v>
      </c>
      <c r="V202" s="160">
        <f>ROUND(E202*U202,2)</f>
        <v>5.61</v>
      </c>
      <c r="W202" s="160"/>
      <c r="X202" s="160" t="s">
        <v>1365</v>
      </c>
      <c r="Y202" s="151"/>
      <c r="Z202" s="151"/>
      <c r="AA202" s="151"/>
      <c r="AB202" s="151"/>
      <c r="AC202" s="151"/>
      <c r="AD202" s="151"/>
      <c r="AE202" s="151"/>
      <c r="AF202" s="151"/>
      <c r="AG202" s="151" t="s">
        <v>1366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48" t="s">
        <v>1566</v>
      </c>
      <c r="D203" s="249"/>
      <c r="E203" s="249"/>
      <c r="F203" s="249"/>
      <c r="G203" s="249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1392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8"/>
      <c r="B204" s="159"/>
      <c r="C204" s="188" t="s">
        <v>1974</v>
      </c>
      <c r="D204" s="161"/>
      <c r="E204" s="162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1368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188" t="s">
        <v>1975</v>
      </c>
      <c r="D205" s="161"/>
      <c r="E205" s="162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1368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188" t="s">
        <v>1976</v>
      </c>
      <c r="D206" s="161"/>
      <c r="E206" s="162">
        <v>77.900000000000006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1368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70">
        <v>46</v>
      </c>
      <c r="B207" s="171" t="s">
        <v>1567</v>
      </c>
      <c r="C207" s="187" t="s">
        <v>1568</v>
      </c>
      <c r="D207" s="172" t="s">
        <v>1361</v>
      </c>
      <c r="E207" s="173">
        <v>61.5</v>
      </c>
      <c r="F207" s="174"/>
      <c r="G207" s="175">
        <f>ROUND(E207*F207,2)</f>
        <v>0</v>
      </c>
      <c r="H207" s="174"/>
      <c r="I207" s="175">
        <f>ROUND(E207*H207,2)</f>
        <v>0</v>
      </c>
      <c r="J207" s="174"/>
      <c r="K207" s="175">
        <f>ROUND(E207*J207,2)</f>
        <v>0</v>
      </c>
      <c r="L207" s="175">
        <v>21</v>
      </c>
      <c r="M207" s="175">
        <f>G207*(1+L207/100)</f>
        <v>0</v>
      </c>
      <c r="N207" s="175">
        <v>0.38313999999999998</v>
      </c>
      <c r="O207" s="175">
        <f>ROUND(E207*N207,2)</f>
        <v>23.56</v>
      </c>
      <c r="P207" s="175">
        <v>0</v>
      </c>
      <c r="Q207" s="175">
        <f>ROUND(E207*P207,2)</f>
        <v>0</v>
      </c>
      <c r="R207" s="175" t="s">
        <v>1362</v>
      </c>
      <c r="S207" s="175" t="s">
        <v>1363</v>
      </c>
      <c r="T207" s="176" t="s">
        <v>1364</v>
      </c>
      <c r="U207" s="160">
        <v>2.5999999999999999E-2</v>
      </c>
      <c r="V207" s="160">
        <f>ROUND(E207*U207,2)</f>
        <v>1.6</v>
      </c>
      <c r="W207" s="160"/>
      <c r="X207" s="160" t="s">
        <v>1365</v>
      </c>
      <c r="Y207" s="151"/>
      <c r="Z207" s="151"/>
      <c r="AA207" s="151"/>
      <c r="AB207" s="151"/>
      <c r="AC207" s="151"/>
      <c r="AD207" s="151"/>
      <c r="AE207" s="151"/>
      <c r="AF207" s="151"/>
      <c r="AG207" s="151" t="s">
        <v>1366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48" t="s">
        <v>1569</v>
      </c>
      <c r="D208" s="249"/>
      <c r="E208" s="249"/>
      <c r="F208" s="249"/>
      <c r="G208" s="249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1392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188" t="s">
        <v>1977</v>
      </c>
      <c r="D209" s="161"/>
      <c r="E209" s="162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1368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188" t="s">
        <v>1978</v>
      </c>
      <c r="D210" s="161"/>
      <c r="E210" s="162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1368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188" t="s">
        <v>1979</v>
      </c>
      <c r="D211" s="161"/>
      <c r="E211" s="162">
        <v>61.5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1368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22.5" outlineLevel="1">
      <c r="A212" s="170">
        <v>47</v>
      </c>
      <c r="B212" s="171" t="s">
        <v>1570</v>
      </c>
      <c r="C212" s="187" t="s">
        <v>1571</v>
      </c>
      <c r="D212" s="172" t="s">
        <v>1361</v>
      </c>
      <c r="E212" s="173">
        <v>94.3</v>
      </c>
      <c r="F212" s="174"/>
      <c r="G212" s="175">
        <f>ROUND(E212*F212,2)</f>
        <v>0</v>
      </c>
      <c r="H212" s="174"/>
      <c r="I212" s="175">
        <f>ROUND(E212*H212,2)</f>
        <v>0</v>
      </c>
      <c r="J212" s="174"/>
      <c r="K212" s="175">
        <f>ROUND(E212*J212,2)</f>
        <v>0</v>
      </c>
      <c r="L212" s="175">
        <v>21</v>
      </c>
      <c r="M212" s="175">
        <f>G212*(1+L212/100)</f>
        <v>0</v>
      </c>
      <c r="N212" s="175">
        <v>6.0999999999999997E-4</v>
      </c>
      <c r="O212" s="175">
        <f>ROUND(E212*N212,2)</f>
        <v>0.06</v>
      </c>
      <c r="P212" s="175">
        <v>0</v>
      </c>
      <c r="Q212" s="175">
        <f>ROUND(E212*P212,2)</f>
        <v>0</v>
      </c>
      <c r="R212" s="175" t="s">
        <v>1362</v>
      </c>
      <c r="S212" s="175" t="s">
        <v>1363</v>
      </c>
      <c r="T212" s="176" t="s">
        <v>1364</v>
      </c>
      <c r="U212" s="160">
        <v>2E-3</v>
      </c>
      <c r="V212" s="160">
        <f>ROUND(E212*U212,2)</f>
        <v>0.19</v>
      </c>
      <c r="W212" s="160"/>
      <c r="X212" s="160" t="s">
        <v>1365</v>
      </c>
      <c r="Y212" s="151"/>
      <c r="Z212" s="151"/>
      <c r="AA212" s="151"/>
      <c r="AB212" s="151"/>
      <c r="AC212" s="151"/>
      <c r="AD212" s="151"/>
      <c r="AE212" s="151"/>
      <c r="AF212" s="151"/>
      <c r="AG212" s="151" t="s">
        <v>1366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188" t="s">
        <v>1971</v>
      </c>
      <c r="D213" s="161"/>
      <c r="E213" s="162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1368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188" t="s">
        <v>1972</v>
      </c>
      <c r="D214" s="161"/>
      <c r="E214" s="162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1368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188" t="s">
        <v>1973</v>
      </c>
      <c r="D215" s="161"/>
      <c r="E215" s="162">
        <v>94.3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1368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ht="22.5" outlineLevel="1">
      <c r="A216" s="170">
        <v>48</v>
      </c>
      <c r="B216" s="171" t="s">
        <v>1572</v>
      </c>
      <c r="C216" s="187" t="s">
        <v>1573</v>
      </c>
      <c r="D216" s="172" t="s">
        <v>1361</v>
      </c>
      <c r="E216" s="173">
        <v>123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5">
        <f>G216*(1+L216/100)</f>
        <v>0</v>
      </c>
      <c r="N216" s="175">
        <v>5.0000000000000001E-4</v>
      </c>
      <c r="O216" s="175">
        <f>ROUND(E216*N216,2)</f>
        <v>0.06</v>
      </c>
      <c r="P216" s="175">
        <v>0</v>
      </c>
      <c r="Q216" s="175">
        <f>ROUND(E216*P216,2)</f>
        <v>0</v>
      </c>
      <c r="R216" s="175" t="s">
        <v>1362</v>
      </c>
      <c r="S216" s="175" t="s">
        <v>1363</v>
      </c>
      <c r="T216" s="176" t="s">
        <v>1364</v>
      </c>
      <c r="U216" s="160">
        <v>2E-3</v>
      </c>
      <c r="V216" s="160">
        <f>ROUND(E216*U216,2)</f>
        <v>0.25</v>
      </c>
      <c r="W216" s="160"/>
      <c r="X216" s="160" t="s">
        <v>1365</v>
      </c>
      <c r="Y216" s="151"/>
      <c r="Z216" s="151"/>
      <c r="AA216" s="151"/>
      <c r="AB216" s="151"/>
      <c r="AC216" s="151"/>
      <c r="AD216" s="151"/>
      <c r="AE216" s="151"/>
      <c r="AF216" s="151"/>
      <c r="AG216" s="151" t="s">
        <v>1366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188" t="s">
        <v>1980</v>
      </c>
      <c r="D217" s="161"/>
      <c r="E217" s="162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1368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188" t="s">
        <v>1981</v>
      </c>
      <c r="D218" s="161"/>
      <c r="E218" s="162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1"/>
      <c r="Z218" s="151"/>
      <c r="AA218" s="151"/>
      <c r="AB218" s="151"/>
      <c r="AC218" s="151"/>
      <c r="AD218" s="151"/>
      <c r="AE218" s="151"/>
      <c r="AF218" s="151"/>
      <c r="AG218" s="151" t="s">
        <v>1368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188" t="s">
        <v>1982</v>
      </c>
      <c r="D219" s="161"/>
      <c r="E219" s="162">
        <v>123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1368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>
      <c r="A220" s="170">
        <v>49</v>
      </c>
      <c r="B220" s="171" t="s">
        <v>1574</v>
      </c>
      <c r="C220" s="187" t="s">
        <v>1575</v>
      </c>
      <c r="D220" s="172" t="s">
        <v>1361</v>
      </c>
      <c r="E220" s="173">
        <v>123</v>
      </c>
      <c r="F220" s="174"/>
      <c r="G220" s="175">
        <f>ROUND(E220*F220,2)</f>
        <v>0</v>
      </c>
      <c r="H220" s="174"/>
      <c r="I220" s="175">
        <f>ROUND(E220*H220,2)</f>
        <v>0</v>
      </c>
      <c r="J220" s="174"/>
      <c r="K220" s="175">
        <f>ROUND(E220*J220,2)</f>
        <v>0</v>
      </c>
      <c r="L220" s="175">
        <v>21</v>
      </c>
      <c r="M220" s="175">
        <f>G220*(1+L220/100)</f>
        <v>0</v>
      </c>
      <c r="N220" s="175">
        <v>0.12966</v>
      </c>
      <c r="O220" s="175">
        <f>ROUND(E220*N220,2)</f>
        <v>15.95</v>
      </c>
      <c r="P220" s="175">
        <v>0</v>
      </c>
      <c r="Q220" s="175">
        <f>ROUND(E220*P220,2)</f>
        <v>0</v>
      </c>
      <c r="R220" s="175" t="s">
        <v>1362</v>
      </c>
      <c r="S220" s="175" t="s">
        <v>1363</v>
      </c>
      <c r="T220" s="176" t="s">
        <v>1364</v>
      </c>
      <c r="U220" s="160">
        <v>7.1999999999999995E-2</v>
      </c>
      <c r="V220" s="160">
        <f>ROUND(E220*U220,2)</f>
        <v>8.86</v>
      </c>
      <c r="W220" s="160"/>
      <c r="X220" s="160" t="s">
        <v>1365</v>
      </c>
      <c r="Y220" s="151"/>
      <c r="Z220" s="151"/>
      <c r="AA220" s="151"/>
      <c r="AB220" s="151"/>
      <c r="AC220" s="151"/>
      <c r="AD220" s="151"/>
      <c r="AE220" s="151"/>
      <c r="AF220" s="151"/>
      <c r="AG220" s="151" t="s">
        <v>1366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188" t="s">
        <v>1980</v>
      </c>
      <c r="D221" s="161"/>
      <c r="E221" s="162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1368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188" t="s">
        <v>1981</v>
      </c>
      <c r="D222" s="161"/>
      <c r="E222" s="162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1368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188" t="s">
        <v>1982</v>
      </c>
      <c r="D223" s="161"/>
      <c r="E223" s="162">
        <v>123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1368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22.5" outlineLevel="1">
      <c r="A224" s="170">
        <v>50</v>
      </c>
      <c r="B224" s="171" t="s">
        <v>1576</v>
      </c>
      <c r="C224" s="187" t="s">
        <v>1577</v>
      </c>
      <c r="D224" s="172" t="s">
        <v>1361</v>
      </c>
      <c r="E224" s="173">
        <v>94.3</v>
      </c>
      <c r="F224" s="174"/>
      <c r="G224" s="175">
        <f>ROUND(E224*F224,2)</f>
        <v>0</v>
      </c>
      <c r="H224" s="174"/>
      <c r="I224" s="175">
        <f>ROUND(E224*H224,2)</f>
        <v>0</v>
      </c>
      <c r="J224" s="174"/>
      <c r="K224" s="175">
        <f>ROUND(E224*J224,2)</f>
        <v>0</v>
      </c>
      <c r="L224" s="175">
        <v>21</v>
      </c>
      <c r="M224" s="175">
        <f>G224*(1+L224/100)</f>
        <v>0</v>
      </c>
      <c r="N224" s="175">
        <v>0.17946000000000001</v>
      </c>
      <c r="O224" s="175">
        <f>ROUND(E224*N224,2)</f>
        <v>16.920000000000002</v>
      </c>
      <c r="P224" s="175">
        <v>0</v>
      </c>
      <c r="Q224" s="175">
        <f>ROUND(E224*P224,2)</f>
        <v>0</v>
      </c>
      <c r="R224" s="175" t="s">
        <v>1362</v>
      </c>
      <c r="S224" s="175" t="s">
        <v>1363</v>
      </c>
      <c r="T224" s="176" t="s">
        <v>1364</v>
      </c>
      <c r="U224" s="160">
        <v>8.7999999999999995E-2</v>
      </c>
      <c r="V224" s="160">
        <f>ROUND(E224*U224,2)</f>
        <v>8.3000000000000007</v>
      </c>
      <c r="W224" s="160"/>
      <c r="X224" s="160" t="s">
        <v>1365</v>
      </c>
      <c r="Y224" s="151"/>
      <c r="Z224" s="151"/>
      <c r="AA224" s="151"/>
      <c r="AB224" s="151"/>
      <c r="AC224" s="151"/>
      <c r="AD224" s="151"/>
      <c r="AE224" s="151"/>
      <c r="AF224" s="151"/>
      <c r="AG224" s="151" t="s">
        <v>1366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188" t="s">
        <v>1971</v>
      </c>
      <c r="D225" s="161"/>
      <c r="E225" s="162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1368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188" t="s">
        <v>1972</v>
      </c>
      <c r="D226" s="161"/>
      <c r="E226" s="162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1368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188" t="s">
        <v>1973</v>
      </c>
      <c r="D227" s="161"/>
      <c r="E227" s="162">
        <v>94.3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1368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70">
        <v>51</v>
      </c>
      <c r="B228" s="171" t="s">
        <v>2058</v>
      </c>
      <c r="C228" s="187" t="s">
        <v>2059</v>
      </c>
      <c r="D228" s="172" t="s">
        <v>1361</v>
      </c>
      <c r="E228" s="173">
        <v>18</v>
      </c>
      <c r="F228" s="174"/>
      <c r="G228" s="175">
        <f>ROUND(E228*F228,2)</f>
        <v>0</v>
      </c>
      <c r="H228" s="174"/>
      <c r="I228" s="175">
        <f>ROUND(E228*H228,2)</f>
        <v>0</v>
      </c>
      <c r="J228" s="174"/>
      <c r="K228" s="175">
        <f>ROUND(E228*J228,2)</f>
        <v>0</v>
      </c>
      <c r="L228" s="175">
        <v>21</v>
      </c>
      <c r="M228" s="175">
        <f>G228*(1+L228/100)</f>
        <v>0</v>
      </c>
      <c r="N228" s="175">
        <v>8.3500000000000005E-2</v>
      </c>
      <c r="O228" s="175">
        <f>ROUND(E228*N228,2)</f>
        <v>1.5</v>
      </c>
      <c r="P228" s="175">
        <v>0</v>
      </c>
      <c r="Q228" s="175">
        <f>ROUND(E228*P228,2)</f>
        <v>0</v>
      </c>
      <c r="R228" s="175" t="s">
        <v>1362</v>
      </c>
      <c r="S228" s="175" t="s">
        <v>1363</v>
      </c>
      <c r="T228" s="176" t="s">
        <v>1364</v>
      </c>
      <c r="U228" s="160">
        <v>0.25</v>
      </c>
      <c r="V228" s="160">
        <f>ROUND(E228*U228,2)</f>
        <v>4.5</v>
      </c>
      <c r="W228" s="160"/>
      <c r="X228" s="160" t="s">
        <v>1365</v>
      </c>
      <c r="Y228" s="151"/>
      <c r="Z228" s="151"/>
      <c r="AA228" s="151"/>
      <c r="AB228" s="151"/>
      <c r="AC228" s="151"/>
      <c r="AD228" s="151"/>
      <c r="AE228" s="151"/>
      <c r="AF228" s="151"/>
      <c r="AG228" s="151" t="s">
        <v>1366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248" t="s">
        <v>2060</v>
      </c>
      <c r="D229" s="249"/>
      <c r="E229" s="249"/>
      <c r="F229" s="249"/>
      <c r="G229" s="249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1392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188" t="s">
        <v>1963</v>
      </c>
      <c r="D230" s="161"/>
      <c r="E230" s="162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1368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188" t="s">
        <v>1289</v>
      </c>
      <c r="D231" s="161"/>
      <c r="E231" s="162">
        <v>18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1"/>
      <c r="Z231" s="151"/>
      <c r="AA231" s="151"/>
      <c r="AB231" s="151"/>
      <c r="AC231" s="151"/>
      <c r="AD231" s="151"/>
      <c r="AE231" s="151"/>
      <c r="AF231" s="151"/>
      <c r="AG231" s="151" t="s">
        <v>1368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ht="22.5" outlineLevel="1">
      <c r="A232" s="178">
        <v>52</v>
      </c>
      <c r="B232" s="179" t="s">
        <v>1584</v>
      </c>
      <c r="C232" s="189" t="s">
        <v>1585</v>
      </c>
      <c r="D232" s="180" t="s">
        <v>1361</v>
      </c>
      <c r="E232" s="181">
        <v>61.5</v>
      </c>
      <c r="F232" s="182"/>
      <c r="G232" s="183">
        <f>ROUND(E232*F232,2)</f>
        <v>0</v>
      </c>
      <c r="H232" s="182"/>
      <c r="I232" s="183">
        <f>ROUND(E232*H232,2)</f>
        <v>0</v>
      </c>
      <c r="J232" s="182"/>
      <c r="K232" s="183">
        <f>ROUND(E232*J232,2)</f>
        <v>0</v>
      </c>
      <c r="L232" s="183">
        <v>21</v>
      </c>
      <c r="M232" s="183">
        <f>G232*(1+L232/100)</f>
        <v>0</v>
      </c>
      <c r="N232" s="183">
        <v>0.378</v>
      </c>
      <c r="O232" s="183">
        <f>ROUND(E232*N232,2)</f>
        <v>23.25</v>
      </c>
      <c r="P232" s="183">
        <v>0</v>
      </c>
      <c r="Q232" s="183">
        <f>ROUND(E232*P232,2)</f>
        <v>0</v>
      </c>
      <c r="R232" s="183" t="s">
        <v>1362</v>
      </c>
      <c r="S232" s="183" t="s">
        <v>1363</v>
      </c>
      <c r="T232" s="184" t="s">
        <v>1364</v>
      </c>
      <c r="U232" s="160">
        <v>2.5999999999999999E-2</v>
      </c>
      <c r="V232" s="160">
        <f>ROUND(E232*U232,2)</f>
        <v>1.6</v>
      </c>
      <c r="W232" s="160"/>
      <c r="X232" s="160" t="s">
        <v>1365</v>
      </c>
      <c r="Y232" s="151"/>
      <c r="Z232" s="151"/>
      <c r="AA232" s="151"/>
      <c r="AB232" s="151"/>
      <c r="AC232" s="151"/>
      <c r="AD232" s="151"/>
      <c r="AE232" s="151"/>
      <c r="AF232" s="151"/>
      <c r="AG232" s="151" t="s">
        <v>1419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22.5" outlineLevel="1">
      <c r="A233" s="178">
        <v>53</v>
      </c>
      <c r="B233" s="179" t="s">
        <v>1582</v>
      </c>
      <c r="C233" s="189" t="s">
        <v>1583</v>
      </c>
      <c r="D233" s="180" t="s">
        <v>1361</v>
      </c>
      <c r="E233" s="181">
        <v>77.900000000000006</v>
      </c>
      <c r="F233" s="182"/>
      <c r="G233" s="183">
        <f>ROUND(E233*F233,2)</f>
        <v>0</v>
      </c>
      <c r="H233" s="182"/>
      <c r="I233" s="183">
        <f>ROUND(E233*H233,2)</f>
        <v>0</v>
      </c>
      <c r="J233" s="182"/>
      <c r="K233" s="183">
        <f>ROUND(E233*J233,2)</f>
        <v>0</v>
      </c>
      <c r="L233" s="183">
        <v>21</v>
      </c>
      <c r="M233" s="183">
        <f>G233*(1+L233/100)</f>
        <v>0</v>
      </c>
      <c r="N233" s="183">
        <v>0.2016</v>
      </c>
      <c r="O233" s="183">
        <f>ROUND(E233*N233,2)</f>
        <v>15.7</v>
      </c>
      <c r="P233" s="183">
        <v>0</v>
      </c>
      <c r="Q233" s="183">
        <f>ROUND(E233*P233,2)</f>
        <v>0</v>
      </c>
      <c r="R233" s="183" t="s">
        <v>1362</v>
      </c>
      <c r="S233" s="183" t="s">
        <v>1363</v>
      </c>
      <c r="T233" s="184" t="s">
        <v>1364</v>
      </c>
      <c r="U233" s="160">
        <v>2.4E-2</v>
      </c>
      <c r="V233" s="160">
        <f>ROUND(E233*U233,2)</f>
        <v>1.87</v>
      </c>
      <c r="W233" s="160"/>
      <c r="X233" s="160" t="s">
        <v>1365</v>
      </c>
      <c r="Y233" s="151"/>
      <c r="Z233" s="151"/>
      <c r="AA233" s="151"/>
      <c r="AB233" s="151"/>
      <c r="AC233" s="151"/>
      <c r="AD233" s="151"/>
      <c r="AE233" s="151"/>
      <c r="AF233" s="151"/>
      <c r="AG233" s="151" t="s">
        <v>1419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ht="22.5" outlineLevel="1">
      <c r="A234" s="178">
        <v>54</v>
      </c>
      <c r="B234" s="179" t="s">
        <v>1580</v>
      </c>
      <c r="C234" s="189" t="s">
        <v>1581</v>
      </c>
      <c r="D234" s="180" t="s">
        <v>1361</v>
      </c>
      <c r="E234" s="181">
        <v>94.3</v>
      </c>
      <c r="F234" s="182"/>
      <c r="G234" s="183">
        <f>ROUND(E234*F234,2)</f>
        <v>0</v>
      </c>
      <c r="H234" s="182"/>
      <c r="I234" s="183">
        <f>ROUND(E234*H234,2)</f>
        <v>0</v>
      </c>
      <c r="J234" s="182"/>
      <c r="K234" s="183">
        <f>ROUND(E234*J234,2)</f>
        <v>0</v>
      </c>
      <c r="L234" s="183">
        <v>21</v>
      </c>
      <c r="M234" s="183">
        <f>G234*(1+L234/100)</f>
        <v>0</v>
      </c>
      <c r="N234" s="183">
        <v>0.1764</v>
      </c>
      <c r="O234" s="183">
        <f>ROUND(E234*N234,2)</f>
        <v>16.63</v>
      </c>
      <c r="P234" s="183">
        <v>0</v>
      </c>
      <c r="Q234" s="183">
        <f>ROUND(E234*P234,2)</f>
        <v>0</v>
      </c>
      <c r="R234" s="183" t="s">
        <v>1362</v>
      </c>
      <c r="S234" s="183" t="s">
        <v>1363</v>
      </c>
      <c r="T234" s="184" t="s">
        <v>1364</v>
      </c>
      <c r="U234" s="160">
        <v>2.4E-2</v>
      </c>
      <c r="V234" s="160">
        <f>ROUND(E234*U234,2)</f>
        <v>2.2599999999999998</v>
      </c>
      <c r="W234" s="160"/>
      <c r="X234" s="160" t="s">
        <v>1365</v>
      </c>
      <c r="Y234" s="151"/>
      <c r="Z234" s="151"/>
      <c r="AA234" s="151"/>
      <c r="AB234" s="151"/>
      <c r="AC234" s="151"/>
      <c r="AD234" s="151"/>
      <c r="AE234" s="151"/>
      <c r="AF234" s="151"/>
      <c r="AG234" s="151" t="s">
        <v>1419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ht="22.5" outlineLevel="1">
      <c r="A235" s="178">
        <v>55</v>
      </c>
      <c r="B235" s="179" t="s">
        <v>1578</v>
      </c>
      <c r="C235" s="189" t="s">
        <v>1579</v>
      </c>
      <c r="D235" s="180" t="s">
        <v>1361</v>
      </c>
      <c r="E235" s="181">
        <v>123</v>
      </c>
      <c r="F235" s="182"/>
      <c r="G235" s="183">
        <f>ROUND(E235*F235,2)</f>
        <v>0</v>
      </c>
      <c r="H235" s="182"/>
      <c r="I235" s="183">
        <f>ROUND(E235*H235,2)</f>
        <v>0</v>
      </c>
      <c r="J235" s="182"/>
      <c r="K235" s="183">
        <f>ROUND(E235*J235,2)</f>
        <v>0</v>
      </c>
      <c r="L235" s="183">
        <v>21</v>
      </c>
      <c r="M235" s="183">
        <f>G235*(1+L235/100)</f>
        <v>0</v>
      </c>
      <c r="N235" s="183">
        <v>0.126</v>
      </c>
      <c r="O235" s="183">
        <f>ROUND(E235*N235,2)</f>
        <v>15.5</v>
      </c>
      <c r="P235" s="183">
        <v>0</v>
      </c>
      <c r="Q235" s="183">
        <f>ROUND(E235*P235,2)</f>
        <v>0</v>
      </c>
      <c r="R235" s="183" t="s">
        <v>1362</v>
      </c>
      <c r="S235" s="183" t="s">
        <v>1363</v>
      </c>
      <c r="T235" s="184" t="s">
        <v>1364</v>
      </c>
      <c r="U235" s="160">
        <v>2.1000000000000001E-2</v>
      </c>
      <c r="V235" s="160">
        <f>ROUND(E235*U235,2)</f>
        <v>2.58</v>
      </c>
      <c r="W235" s="160"/>
      <c r="X235" s="160" t="s">
        <v>1365</v>
      </c>
      <c r="Y235" s="151"/>
      <c r="Z235" s="151"/>
      <c r="AA235" s="151"/>
      <c r="AB235" s="151"/>
      <c r="AC235" s="151"/>
      <c r="AD235" s="151"/>
      <c r="AE235" s="151"/>
      <c r="AF235" s="151"/>
      <c r="AG235" s="151" t="s">
        <v>1419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>
      <c r="A236" s="164" t="s">
        <v>1357</v>
      </c>
      <c r="B236" s="165" t="s">
        <v>1314</v>
      </c>
      <c r="C236" s="186" t="s">
        <v>1315</v>
      </c>
      <c r="D236" s="166"/>
      <c r="E236" s="167"/>
      <c r="F236" s="168"/>
      <c r="G236" s="168">
        <f>SUMIF(AG237:AG291,"&lt;&gt;NOR",G237:G291)</f>
        <v>0</v>
      </c>
      <c r="H236" s="168"/>
      <c r="I236" s="168">
        <f>SUM(I237:I291)</f>
        <v>0</v>
      </c>
      <c r="J236" s="168"/>
      <c r="K236" s="168">
        <f>SUM(K237:K291)</f>
        <v>0</v>
      </c>
      <c r="L236" s="168"/>
      <c r="M236" s="168">
        <f>SUM(M237:M291)</f>
        <v>0</v>
      </c>
      <c r="N236" s="168"/>
      <c r="O236" s="168">
        <f>SUM(O237:O291)</f>
        <v>29.22</v>
      </c>
      <c r="P236" s="168"/>
      <c r="Q236" s="168">
        <f>SUM(Q237:Q291)</f>
        <v>0</v>
      </c>
      <c r="R236" s="168"/>
      <c r="S236" s="168"/>
      <c r="T236" s="169"/>
      <c r="U236" s="163"/>
      <c r="V236" s="163">
        <f>SUM(V237:V291)</f>
        <v>156.53</v>
      </c>
      <c r="W236" s="163"/>
      <c r="X236" s="163"/>
      <c r="AG236" t="s">
        <v>1358</v>
      </c>
    </row>
    <row r="237" spans="1:60" outlineLevel="1">
      <c r="A237" s="170">
        <v>56</v>
      </c>
      <c r="B237" s="171" t="s">
        <v>1586</v>
      </c>
      <c r="C237" s="187" t="s">
        <v>1587</v>
      </c>
      <c r="D237" s="172" t="s">
        <v>1407</v>
      </c>
      <c r="E237" s="173">
        <v>203</v>
      </c>
      <c r="F237" s="174"/>
      <c r="G237" s="175">
        <f>ROUND(E237*F237,2)</f>
        <v>0</v>
      </c>
      <c r="H237" s="174"/>
      <c r="I237" s="175">
        <f>ROUND(E237*H237,2)</f>
        <v>0</v>
      </c>
      <c r="J237" s="174"/>
      <c r="K237" s="175">
        <f>ROUND(E237*J237,2)</f>
        <v>0</v>
      </c>
      <c r="L237" s="175">
        <v>21</v>
      </c>
      <c r="M237" s="175">
        <f>G237*(1+L237/100)</f>
        <v>0</v>
      </c>
      <c r="N237" s="175">
        <v>1.0000000000000001E-5</v>
      </c>
      <c r="O237" s="175">
        <f>ROUND(E237*N237,2)</f>
        <v>0</v>
      </c>
      <c r="P237" s="175">
        <v>0</v>
      </c>
      <c r="Q237" s="175">
        <f>ROUND(E237*P237,2)</f>
        <v>0</v>
      </c>
      <c r="R237" s="175" t="s">
        <v>1538</v>
      </c>
      <c r="S237" s="175" t="s">
        <v>1363</v>
      </c>
      <c r="T237" s="176" t="s">
        <v>1364</v>
      </c>
      <c r="U237" s="160">
        <v>9.7000000000000003E-2</v>
      </c>
      <c r="V237" s="160">
        <f>ROUND(E237*U237,2)</f>
        <v>19.690000000000001</v>
      </c>
      <c r="W237" s="160"/>
      <c r="X237" s="160" t="s">
        <v>1365</v>
      </c>
      <c r="Y237" s="151"/>
      <c r="Z237" s="151"/>
      <c r="AA237" s="151"/>
      <c r="AB237" s="151"/>
      <c r="AC237" s="151"/>
      <c r="AD237" s="151"/>
      <c r="AE237" s="151"/>
      <c r="AF237" s="151"/>
      <c r="AG237" s="151" t="s">
        <v>1366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48" t="s">
        <v>1588</v>
      </c>
      <c r="D238" s="249"/>
      <c r="E238" s="249"/>
      <c r="F238" s="249"/>
      <c r="G238" s="249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51"/>
      <c r="Z238" s="151"/>
      <c r="AA238" s="151"/>
      <c r="AB238" s="151"/>
      <c r="AC238" s="151"/>
      <c r="AD238" s="151"/>
      <c r="AE238" s="151"/>
      <c r="AF238" s="151"/>
      <c r="AG238" s="151" t="s">
        <v>1392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ht="22.5" outlineLevel="1">
      <c r="A239" s="170">
        <v>57</v>
      </c>
      <c r="B239" s="171" t="s">
        <v>1591</v>
      </c>
      <c r="C239" s="187" t="s">
        <v>1592</v>
      </c>
      <c r="D239" s="172" t="s">
        <v>1593</v>
      </c>
      <c r="E239" s="173">
        <v>6</v>
      </c>
      <c r="F239" s="174"/>
      <c r="G239" s="175">
        <f>ROUND(E239*F239,2)</f>
        <v>0</v>
      </c>
      <c r="H239" s="174"/>
      <c r="I239" s="175">
        <f>ROUND(E239*H239,2)</f>
        <v>0</v>
      </c>
      <c r="J239" s="174"/>
      <c r="K239" s="175">
        <f>ROUND(E239*J239,2)</f>
        <v>0</v>
      </c>
      <c r="L239" s="175">
        <v>21</v>
      </c>
      <c r="M239" s="175">
        <f>G239*(1+L239/100)</f>
        <v>0</v>
      </c>
      <c r="N239" s="175">
        <v>5.0000000000000002E-5</v>
      </c>
      <c r="O239" s="175">
        <f>ROUND(E239*N239,2)</f>
        <v>0</v>
      </c>
      <c r="P239" s="175">
        <v>0</v>
      </c>
      <c r="Q239" s="175">
        <f>ROUND(E239*P239,2)</f>
        <v>0</v>
      </c>
      <c r="R239" s="175" t="s">
        <v>1538</v>
      </c>
      <c r="S239" s="175" t="s">
        <v>1363</v>
      </c>
      <c r="T239" s="176" t="s">
        <v>1364</v>
      </c>
      <c r="U239" s="160">
        <v>0.42</v>
      </c>
      <c r="V239" s="160">
        <f>ROUND(E239*U239,2)</f>
        <v>2.52</v>
      </c>
      <c r="W239" s="160"/>
      <c r="X239" s="160" t="s">
        <v>1365</v>
      </c>
      <c r="Y239" s="151"/>
      <c r="Z239" s="151"/>
      <c r="AA239" s="151"/>
      <c r="AB239" s="151"/>
      <c r="AC239" s="151"/>
      <c r="AD239" s="151"/>
      <c r="AE239" s="151"/>
      <c r="AF239" s="151"/>
      <c r="AG239" s="151" t="s">
        <v>1366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48" t="s">
        <v>1554</v>
      </c>
      <c r="D240" s="249"/>
      <c r="E240" s="249"/>
      <c r="F240" s="249"/>
      <c r="G240" s="249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1392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ht="22.5" outlineLevel="1">
      <c r="A241" s="170">
        <v>58</v>
      </c>
      <c r="B241" s="171" t="s">
        <v>1594</v>
      </c>
      <c r="C241" s="187" t="s">
        <v>1595</v>
      </c>
      <c r="D241" s="172" t="s">
        <v>1593</v>
      </c>
      <c r="E241" s="173">
        <v>6</v>
      </c>
      <c r="F241" s="174"/>
      <c r="G241" s="175">
        <f>ROUND(E241*F241,2)</f>
        <v>0</v>
      </c>
      <c r="H241" s="174"/>
      <c r="I241" s="175">
        <f>ROUND(E241*H241,2)</f>
        <v>0</v>
      </c>
      <c r="J241" s="174"/>
      <c r="K241" s="175">
        <f>ROUND(E241*J241,2)</f>
        <v>0</v>
      </c>
      <c r="L241" s="175">
        <v>21</v>
      </c>
      <c r="M241" s="175">
        <f>G241*(1+L241/100)</f>
        <v>0</v>
      </c>
      <c r="N241" s="175">
        <v>1.0000000000000001E-5</v>
      </c>
      <c r="O241" s="175">
        <f>ROUND(E241*N241,2)</f>
        <v>0</v>
      </c>
      <c r="P241" s="175">
        <v>0</v>
      </c>
      <c r="Q241" s="175">
        <f>ROUND(E241*P241,2)</f>
        <v>0</v>
      </c>
      <c r="R241" s="175" t="s">
        <v>1538</v>
      </c>
      <c r="S241" s="175" t="s">
        <v>1363</v>
      </c>
      <c r="T241" s="176" t="s">
        <v>1364</v>
      </c>
      <c r="U241" s="160">
        <v>0.17599999999999999</v>
      </c>
      <c r="V241" s="160">
        <f>ROUND(E241*U241,2)</f>
        <v>1.06</v>
      </c>
      <c r="W241" s="160"/>
      <c r="X241" s="160" t="s">
        <v>1365</v>
      </c>
      <c r="Y241" s="151"/>
      <c r="Z241" s="151"/>
      <c r="AA241" s="151"/>
      <c r="AB241" s="151"/>
      <c r="AC241" s="151"/>
      <c r="AD241" s="151"/>
      <c r="AE241" s="151"/>
      <c r="AF241" s="151"/>
      <c r="AG241" s="151" t="s">
        <v>1366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48" t="s">
        <v>1554</v>
      </c>
      <c r="D242" s="249"/>
      <c r="E242" s="249"/>
      <c r="F242" s="249"/>
      <c r="G242" s="249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1392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>
      <c r="A243" s="170">
        <v>59</v>
      </c>
      <c r="B243" s="171" t="s">
        <v>1596</v>
      </c>
      <c r="C243" s="187" t="s">
        <v>1597</v>
      </c>
      <c r="D243" s="172" t="s">
        <v>1593</v>
      </c>
      <c r="E243" s="173">
        <v>6</v>
      </c>
      <c r="F243" s="174"/>
      <c r="G243" s="175">
        <f>ROUND(E243*F243,2)</f>
        <v>0</v>
      </c>
      <c r="H243" s="174"/>
      <c r="I243" s="175">
        <f>ROUND(E243*H243,2)</f>
        <v>0</v>
      </c>
      <c r="J243" s="174"/>
      <c r="K243" s="175">
        <f>ROUND(E243*J243,2)</f>
        <v>0</v>
      </c>
      <c r="L243" s="175">
        <v>21</v>
      </c>
      <c r="M243" s="175">
        <f>G243*(1+L243/100)</f>
        <v>0</v>
      </c>
      <c r="N243" s="175">
        <v>1.0000000000000001E-5</v>
      </c>
      <c r="O243" s="175">
        <f>ROUND(E243*N243,2)</f>
        <v>0</v>
      </c>
      <c r="P243" s="175">
        <v>0</v>
      </c>
      <c r="Q243" s="175">
        <f>ROUND(E243*P243,2)</f>
        <v>0</v>
      </c>
      <c r="R243" s="175" t="s">
        <v>1538</v>
      </c>
      <c r="S243" s="175" t="s">
        <v>1363</v>
      </c>
      <c r="T243" s="176" t="s">
        <v>1364</v>
      </c>
      <c r="U243" s="160">
        <v>0.15840000000000001</v>
      </c>
      <c r="V243" s="160">
        <f>ROUND(E243*U243,2)</f>
        <v>0.95</v>
      </c>
      <c r="W243" s="160"/>
      <c r="X243" s="160" t="s">
        <v>1365</v>
      </c>
      <c r="Y243" s="151"/>
      <c r="Z243" s="151"/>
      <c r="AA243" s="151"/>
      <c r="AB243" s="151"/>
      <c r="AC243" s="151"/>
      <c r="AD243" s="151"/>
      <c r="AE243" s="151"/>
      <c r="AF243" s="151"/>
      <c r="AG243" s="151" t="s">
        <v>1366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48" t="s">
        <v>1554</v>
      </c>
      <c r="D244" s="249"/>
      <c r="E244" s="249"/>
      <c r="F244" s="249"/>
      <c r="G244" s="249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51"/>
      <c r="Z244" s="151"/>
      <c r="AA244" s="151"/>
      <c r="AB244" s="151"/>
      <c r="AC244" s="151"/>
      <c r="AD244" s="151"/>
      <c r="AE244" s="151"/>
      <c r="AF244" s="151"/>
      <c r="AG244" s="151" t="s">
        <v>1392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33.75" outlineLevel="1">
      <c r="A245" s="170">
        <v>60</v>
      </c>
      <c r="B245" s="171" t="s">
        <v>1598</v>
      </c>
      <c r="C245" s="187" t="s">
        <v>1599</v>
      </c>
      <c r="D245" s="172" t="s">
        <v>1600</v>
      </c>
      <c r="E245" s="173">
        <v>8</v>
      </c>
      <c r="F245" s="174"/>
      <c r="G245" s="175">
        <f>ROUND(E245*F245,2)</f>
        <v>0</v>
      </c>
      <c r="H245" s="174"/>
      <c r="I245" s="175">
        <f>ROUND(E245*H245,2)</f>
        <v>0</v>
      </c>
      <c r="J245" s="174"/>
      <c r="K245" s="175">
        <f>ROUND(E245*J245,2)</f>
        <v>0</v>
      </c>
      <c r="L245" s="175">
        <v>21</v>
      </c>
      <c r="M245" s="175">
        <f>G245*(1+L245/100)</f>
        <v>0</v>
      </c>
      <c r="N245" s="175">
        <v>1.2999999999999999E-4</v>
      </c>
      <c r="O245" s="175">
        <f>ROUND(E245*N245,2)</f>
        <v>0</v>
      </c>
      <c r="P245" s="175">
        <v>0</v>
      </c>
      <c r="Q245" s="175">
        <f>ROUND(E245*P245,2)</f>
        <v>0</v>
      </c>
      <c r="R245" s="175" t="s">
        <v>1538</v>
      </c>
      <c r="S245" s="175" t="s">
        <v>1363</v>
      </c>
      <c r="T245" s="176" t="s">
        <v>1364</v>
      </c>
      <c r="U245" s="160">
        <v>7.5</v>
      </c>
      <c r="V245" s="160">
        <f>ROUND(E245*U245,2)</f>
        <v>60</v>
      </c>
      <c r="W245" s="160"/>
      <c r="X245" s="160" t="s">
        <v>1365</v>
      </c>
      <c r="Y245" s="151"/>
      <c r="Z245" s="151"/>
      <c r="AA245" s="151"/>
      <c r="AB245" s="151"/>
      <c r="AC245" s="151"/>
      <c r="AD245" s="151"/>
      <c r="AE245" s="151"/>
      <c r="AF245" s="151"/>
      <c r="AG245" s="151" t="s">
        <v>1366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48" t="s">
        <v>1601</v>
      </c>
      <c r="D246" s="249"/>
      <c r="E246" s="249"/>
      <c r="F246" s="249"/>
      <c r="G246" s="249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51"/>
      <c r="Z246" s="151"/>
      <c r="AA246" s="151"/>
      <c r="AB246" s="151"/>
      <c r="AC246" s="151"/>
      <c r="AD246" s="151"/>
      <c r="AE246" s="151"/>
      <c r="AF246" s="151"/>
      <c r="AG246" s="151" t="s">
        <v>1392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78">
        <v>61</v>
      </c>
      <c r="B247" s="179" t="s">
        <v>1604</v>
      </c>
      <c r="C247" s="189" t="s">
        <v>1605</v>
      </c>
      <c r="D247" s="180" t="s">
        <v>1407</v>
      </c>
      <c r="E247" s="181">
        <v>203</v>
      </c>
      <c r="F247" s="182"/>
      <c r="G247" s="183">
        <f>ROUND(E247*F247,2)</f>
        <v>0</v>
      </c>
      <c r="H247" s="182"/>
      <c r="I247" s="183">
        <f>ROUND(E247*H247,2)</f>
        <v>0</v>
      </c>
      <c r="J247" s="182"/>
      <c r="K247" s="183">
        <f>ROUND(E247*J247,2)</f>
        <v>0</v>
      </c>
      <c r="L247" s="183">
        <v>21</v>
      </c>
      <c r="M247" s="183">
        <f>G247*(1+L247/100)</f>
        <v>0</v>
      </c>
      <c r="N247" s="183">
        <v>0</v>
      </c>
      <c r="O247" s="183">
        <f>ROUND(E247*N247,2)</f>
        <v>0</v>
      </c>
      <c r="P247" s="183">
        <v>0</v>
      </c>
      <c r="Q247" s="183">
        <f>ROUND(E247*P247,2)</f>
        <v>0</v>
      </c>
      <c r="R247" s="183" t="s">
        <v>1538</v>
      </c>
      <c r="S247" s="183" t="s">
        <v>1363</v>
      </c>
      <c r="T247" s="184" t="s">
        <v>1364</v>
      </c>
      <c r="U247" s="160">
        <v>3.9E-2</v>
      </c>
      <c r="V247" s="160">
        <f>ROUND(E247*U247,2)</f>
        <v>7.92</v>
      </c>
      <c r="W247" s="160"/>
      <c r="X247" s="160" t="s">
        <v>1365</v>
      </c>
      <c r="Y247" s="151"/>
      <c r="Z247" s="151"/>
      <c r="AA247" s="151"/>
      <c r="AB247" s="151"/>
      <c r="AC247" s="151"/>
      <c r="AD247" s="151"/>
      <c r="AE247" s="151"/>
      <c r="AF247" s="151"/>
      <c r="AG247" s="151" t="s">
        <v>1366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70">
        <v>62</v>
      </c>
      <c r="B248" s="171" t="s">
        <v>1606</v>
      </c>
      <c r="C248" s="187" t="s">
        <v>1607</v>
      </c>
      <c r="D248" s="172" t="s">
        <v>1593</v>
      </c>
      <c r="E248" s="173">
        <v>26</v>
      </c>
      <c r="F248" s="174"/>
      <c r="G248" s="175">
        <f>ROUND(E248*F248,2)</f>
        <v>0</v>
      </c>
      <c r="H248" s="174"/>
      <c r="I248" s="175">
        <f>ROUND(E248*H248,2)</f>
        <v>0</v>
      </c>
      <c r="J248" s="174"/>
      <c r="K248" s="175">
        <f>ROUND(E248*J248,2)</f>
        <v>0</v>
      </c>
      <c r="L248" s="175">
        <v>21</v>
      </c>
      <c r="M248" s="175">
        <f>G248*(1+L248/100)</f>
        <v>0</v>
      </c>
      <c r="N248" s="175">
        <v>0</v>
      </c>
      <c r="O248" s="175">
        <f>ROUND(E248*N248,2)</f>
        <v>0</v>
      </c>
      <c r="P248" s="175">
        <v>0</v>
      </c>
      <c r="Q248" s="175">
        <f>ROUND(E248*P248,2)</f>
        <v>0</v>
      </c>
      <c r="R248" s="175" t="s">
        <v>1538</v>
      </c>
      <c r="S248" s="175" t="s">
        <v>1363</v>
      </c>
      <c r="T248" s="176" t="s">
        <v>1364</v>
      </c>
      <c r="U248" s="160">
        <v>0.79</v>
      </c>
      <c r="V248" s="160">
        <f>ROUND(E248*U248,2)</f>
        <v>20.54</v>
      </c>
      <c r="W248" s="160"/>
      <c r="X248" s="160" t="s">
        <v>1365</v>
      </c>
      <c r="Y248" s="151"/>
      <c r="Z248" s="151"/>
      <c r="AA248" s="151"/>
      <c r="AB248" s="151"/>
      <c r="AC248" s="151"/>
      <c r="AD248" s="151"/>
      <c r="AE248" s="151"/>
      <c r="AF248" s="151"/>
      <c r="AG248" s="151" t="s">
        <v>1366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48" t="s">
        <v>1608</v>
      </c>
      <c r="D249" s="249"/>
      <c r="E249" s="249"/>
      <c r="F249" s="249"/>
      <c r="G249" s="249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1392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188" t="s">
        <v>1933</v>
      </c>
      <c r="D250" s="161"/>
      <c r="E250" s="162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51"/>
      <c r="Z250" s="151"/>
      <c r="AA250" s="151"/>
      <c r="AB250" s="151"/>
      <c r="AC250" s="151"/>
      <c r="AD250" s="151"/>
      <c r="AE250" s="151"/>
      <c r="AF250" s="151"/>
      <c r="AG250" s="151" t="s">
        <v>1368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188" t="s">
        <v>2061</v>
      </c>
      <c r="D251" s="161"/>
      <c r="E251" s="162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1368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188" t="s">
        <v>2062</v>
      </c>
      <c r="D252" s="161"/>
      <c r="E252" s="162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1368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188" t="s">
        <v>1936</v>
      </c>
      <c r="D253" s="161"/>
      <c r="E253" s="162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51"/>
      <c r="Z253" s="151"/>
      <c r="AA253" s="151"/>
      <c r="AB253" s="151"/>
      <c r="AC253" s="151"/>
      <c r="AD253" s="151"/>
      <c r="AE253" s="151"/>
      <c r="AF253" s="151"/>
      <c r="AG253" s="151" t="s">
        <v>1368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188" t="s">
        <v>2063</v>
      </c>
      <c r="D254" s="161"/>
      <c r="E254" s="162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51"/>
      <c r="Z254" s="151"/>
      <c r="AA254" s="151"/>
      <c r="AB254" s="151"/>
      <c r="AC254" s="151"/>
      <c r="AD254" s="151"/>
      <c r="AE254" s="151"/>
      <c r="AF254" s="151"/>
      <c r="AG254" s="151" t="s">
        <v>1368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188" t="s">
        <v>2064</v>
      </c>
      <c r="D255" s="161"/>
      <c r="E255" s="162">
        <v>26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51"/>
      <c r="Z255" s="151"/>
      <c r="AA255" s="151"/>
      <c r="AB255" s="151"/>
      <c r="AC255" s="151"/>
      <c r="AD255" s="151"/>
      <c r="AE255" s="151"/>
      <c r="AF255" s="151"/>
      <c r="AG255" s="151" t="s">
        <v>1368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70">
        <v>63</v>
      </c>
      <c r="B256" s="171" t="s">
        <v>1614</v>
      </c>
      <c r="C256" s="187" t="s">
        <v>1615</v>
      </c>
      <c r="D256" s="172" t="s">
        <v>1593</v>
      </c>
      <c r="E256" s="173">
        <v>3</v>
      </c>
      <c r="F256" s="174"/>
      <c r="G256" s="175">
        <f>ROUND(E256*F256,2)</f>
        <v>0</v>
      </c>
      <c r="H256" s="174"/>
      <c r="I256" s="175">
        <f>ROUND(E256*H256,2)</f>
        <v>0</v>
      </c>
      <c r="J256" s="174"/>
      <c r="K256" s="175">
        <f>ROUND(E256*J256,2)</f>
        <v>0</v>
      </c>
      <c r="L256" s="175">
        <v>21</v>
      </c>
      <c r="M256" s="175">
        <f>G256*(1+L256/100)</f>
        <v>0</v>
      </c>
      <c r="N256" s="175">
        <v>0</v>
      </c>
      <c r="O256" s="175">
        <f>ROUND(E256*N256,2)</f>
        <v>0</v>
      </c>
      <c r="P256" s="175">
        <v>0</v>
      </c>
      <c r="Q256" s="175">
        <f>ROUND(E256*P256,2)</f>
        <v>0</v>
      </c>
      <c r="R256" s="175" t="s">
        <v>1538</v>
      </c>
      <c r="S256" s="175" t="s">
        <v>1363</v>
      </c>
      <c r="T256" s="176" t="s">
        <v>1364</v>
      </c>
      <c r="U256" s="160">
        <v>0.94599999999999995</v>
      </c>
      <c r="V256" s="160">
        <f>ROUND(E256*U256,2)</f>
        <v>2.84</v>
      </c>
      <c r="W256" s="160"/>
      <c r="X256" s="160" t="s">
        <v>1365</v>
      </c>
      <c r="Y256" s="151"/>
      <c r="Z256" s="151"/>
      <c r="AA256" s="151"/>
      <c r="AB256" s="151"/>
      <c r="AC256" s="151"/>
      <c r="AD256" s="151"/>
      <c r="AE256" s="151"/>
      <c r="AF256" s="151"/>
      <c r="AG256" s="151" t="s">
        <v>1366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248" t="s">
        <v>1608</v>
      </c>
      <c r="D257" s="249"/>
      <c r="E257" s="249"/>
      <c r="F257" s="249"/>
      <c r="G257" s="249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51"/>
      <c r="Z257" s="151"/>
      <c r="AA257" s="151"/>
      <c r="AB257" s="151"/>
      <c r="AC257" s="151"/>
      <c r="AD257" s="151"/>
      <c r="AE257" s="151"/>
      <c r="AF257" s="151"/>
      <c r="AG257" s="151" t="s">
        <v>1392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188" t="s">
        <v>2065</v>
      </c>
      <c r="D258" s="161"/>
      <c r="E258" s="162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51"/>
      <c r="Z258" s="151"/>
      <c r="AA258" s="151"/>
      <c r="AB258" s="151"/>
      <c r="AC258" s="151"/>
      <c r="AD258" s="151"/>
      <c r="AE258" s="151"/>
      <c r="AF258" s="151"/>
      <c r="AG258" s="151" t="s">
        <v>1368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58"/>
      <c r="B259" s="159"/>
      <c r="C259" s="188" t="s">
        <v>1299</v>
      </c>
      <c r="D259" s="161"/>
      <c r="E259" s="162">
        <v>3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51"/>
      <c r="Z259" s="151"/>
      <c r="AA259" s="151"/>
      <c r="AB259" s="151"/>
      <c r="AC259" s="151"/>
      <c r="AD259" s="151"/>
      <c r="AE259" s="151"/>
      <c r="AF259" s="151"/>
      <c r="AG259" s="151" t="s">
        <v>1368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ht="22.5" outlineLevel="1">
      <c r="A260" s="170">
        <v>64</v>
      </c>
      <c r="B260" s="171" t="s">
        <v>1617</v>
      </c>
      <c r="C260" s="187" t="s">
        <v>1618</v>
      </c>
      <c r="D260" s="172" t="s">
        <v>1593</v>
      </c>
      <c r="E260" s="173">
        <v>8</v>
      </c>
      <c r="F260" s="174"/>
      <c r="G260" s="175">
        <f>ROUND(E260*F260,2)</f>
        <v>0</v>
      </c>
      <c r="H260" s="174"/>
      <c r="I260" s="175">
        <f>ROUND(E260*H260,2)</f>
        <v>0</v>
      </c>
      <c r="J260" s="174"/>
      <c r="K260" s="175">
        <f>ROUND(E260*J260,2)</f>
        <v>0</v>
      </c>
      <c r="L260" s="175">
        <v>21</v>
      </c>
      <c r="M260" s="175">
        <f>G260*(1+L260/100)</f>
        <v>0</v>
      </c>
      <c r="N260" s="175">
        <v>0</v>
      </c>
      <c r="O260" s="175">
        <f>ROUND(E260*N260,2)</f>
        <v>0</v>
      </c>
      <c r="P260" s="175">
        <v>0</v>
      </c>
      <c r="Q260" s="175">
        <f>ROUND(E260*P260,2)</f>
        <v>0</v>
      </c>
      <c r="R260" s="175" t="s">
        <v>1538</v>
      </c>
      <c r="S260" s="175" t="s">
        <v>1363</v>
      </c>
      <c r="T260" s="176" t="s">
        <v>1364</v>
      </c>
      <c r="U260" s="160">
        <v>0.9</v>
      </c>
      <c r="V260" s="160">
        <f>ROUND(E260*U260,2)</f>
        <v>7.2</v>
      </c>
      <c r="W260" s="160"/>
      <c r="X260" s="160" t="s">
        <v>1365</v>
      </c>
      <c r="Y260" s="151"/>
      <c r="Z260" s="151"/>
      <c r="AA260" s="151"/>
      <c r="AB260" s="151"/>
      <c r="AC260" s="151"/>
      <c r="AD260" s="151"/>
      <c r="AE260" s="151"/>
      <c r="AF260" s="151"/>
      <c r="AG260" s="151" t="s">
        <v>1366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48" t="s">
        <v>1608</v>
      </c>
      <c r="D261" s="249"/>
      <c r="E261" s="249"/>
      <c r="F261" s="249"/>
      <c r="G261" s="249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51"/>
      <c r="Z261" s="151"/>
      <c r="AA261" s="151"/>
      <c r="AB261" s="151"/>
      <c r="AC261" s="151"/>
      <c r="AD261" s="151"/>
      <c r="AE261" s="151"/>
      <c r="AF261" s="151"/>
      <c r="AG261" s="151" t="s">
        <v>1392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1">
      <c r="A262" s="170">
        <v>65</v>
      </c>
      <c r="B262" s="171" t="s">
        <v>1619</v>
      </c>
      <c r="C262" s="187" t="s">
        <v>1620</v>
      </c>
      <c r="D262" s="172" t="s">
        <v>1593</v>
      </c>
      <c r="E262" s="173">
        <v>8</v>
      </c>
      <c r="F262" s="174"/>
      <c r="G262" s="175">
        <f>ROUND(E262*F262,2)</f>
        <v>0</v>
      </c>
      <c r="H262" s="174"/>
      <c r="I262" s="175">
        <f>ROUND(E262*H262,2)</f>
        <v>0</v>
      </c>
      <c r="J262" s="174"/>
      <c r="K262" s="175">
        <f>ROUND(E262*J262,2)</f>
        <v>0</v>
      </c>
      <c r="L262" s="175">
        <v>21</v>
      </c>
      <c r="M262" s="175">
        <f>G262*(1+L262/100)</f>
        <v>0</v>
      </c>
      <c r="N262" s="175">
        <v>0</v>
      </c>
      <c r="O262" s="175">
        <f>ROUND(E262*N262,2)</f>
        <v>0</v>
      </c>
      <c r="P262" s="175">
        <v>0</v>
      </c>
      <c r="Q262" s="175">
        <f>ROUND(E262*P262,2)</f>
        <v>0</v>
      </c>
      <c r="R262" s="175" t="s">
        <v>1538</v>
      </c>
      <c r="S262" s="175" t="s">
        <v>1363</v>
      </c>
      <c r="T262" s="176" t="s">
        <v>1364</v>
      </c>
      <c r="U262" s="160">
        <v>2.2519999999999998</v>
      </c>
      <c r="V262" s="160">
        <f>ROUND(E262*U262,2)</f>
        <v>18.02</v>
      </c>
      <c r="W262" s="160"/>
      <c r="X262" s="160" t="s">
        <v>1365</v>
      </c>
      <c r="Y262" s="151"/>
      <c r="Z262" s="151"/>
      <c r="AA262" s="151"/>
      <c r="AB262" s="151"/>
      <c r="AC262" s="151"/>
      <c r="AD262" s="151"/>
      <c r="AE262" s="151"/>
      <c r="AF262" s="151"/>
      <c r="AG262" s="151" t="s">
        <v>1366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48" t="s">
        <v>1608</v>
      </c>
      <c r="D263" s="249"/>
      <c r="E263" s="249"/>
      <c r="F263" s="249"/>
      <c r="G263" s="249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51"/>
      <c r="Z263" s="151"/>
      <c r="AA263" s="151"/>
      <c r="AB263" s="151"/>
      <c r="AC263" s="151"/>
      <c r="AD263" s="151"/>
      <c r="AE263" s="151"/>
      <c r="AF263" s="151"/>
      <c r="AG263" s="151" t="s">
        <v>1392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78">
        <v>66</v>
      </c>
      <c r="B264" s="179" t="s">
        <v>1621</v>
      </c>
      <c r="C264" s="189" t="s">
        <v>1622</v>
      </c>
      <c r="D264" s="180" t="s">
        <v>1593</v>
      </c>
      <c r="E264" s="181">
        <v>8</v>
      </c>
      <c r="F264" s="182"/>
      <c r="G264" s="183">
        <f>ROUND(E264*F264,2)</f>
        <v>0</v>
      </c>
      <c r="H264" s="182"/>
      <c r="I264" s="183">
        <f>ROUND(E264*H264,2)</f>
        <v>0</v>
      </c>
      <c r="J264" s="182"/>
      <c r="K264" s="183">
        <f>ROUND(E264*J264,2)</f>
        <v>0</v>
      </c>
      <c r="L264" s="183">
        <v>21</v>
      </c>
      <c r="M264" s="183">
        <f>G264*(1+L264/100)</f>
        <v>0</v>
      </c>
      <c r="N264" s="183">
        <v>7.0200000000000002E-3</v>
      </c>
      <c r="O264" s="183">
        <f>ROUND(E264*N264,2)</f>
        <v>0.06</v>
      </c>
      <c r="P264" s="183">
        <v>0</v>
      </c>
      <c r="Q264" s="183">
        <f>ROUND(E264*P264,2)</f>
        <v>0</v>
      </c>
      <c r="R264" s="183" t="s">
        <v>1538</v>
      </c>
      <c r="S264" s="183" t="s">
        <v>1363</v>
      </c>
      <c r="T264" s="184" t="s">
        <v>1364</v>
      </c>
      <c r="U264" s="160">
        <v>1.3140000000000001</v>
      </c>
      <c r="V264" s="160">
        <f>ROUND(E264*U264,2)</f>
        <v>10.51</v>
      </c>
      <c r="W264" s="160"/>
      <c r="X264" s="160" t="s">
        <v>1365</v>
      </c>
      <c r="Y264" s="151"/>
      <c r="Z264" s="151"/>
      <c r="AA264" s="151"/>
      <c r="AB264" s="151"/>
      <c r="AC264" s="151"/>
      <c r="AD264" s="151"/>
      <c r="AE264" s="151"/>
      <c r="AF264" s="151"/>
      <c r="AG264" s="151" t="s">
        <v>1366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78">
        <v>67</v>
      </c>
      <c r="B265" s="179" t="s">
        <v>1623</v>
      </c>
      <c r="C265" s="189" t="s">
        <v>1624</v>
      </c>
      <c r="D265" s="180" t="s">
        <v>1407</v>
      </c>
      <c r="E265" s="181">
        <v>203</v>
      </c>
      <c r="F265" s="182"/>
      <c r="G265" s="183">
        <f>ROUND(E265*F265,2)</f>
        <v>0</v>
      </c>
      <c r="H265" s="182"/>
      <c r="I265" s="183">
        <f>ROUND(E265*H265,2)</f>
        <v>0</v>
      </c>
      <c r="J265" s="182"/>
      <c r="K265" s="183">
        <f>ROUND(E265*J265,2)</f>
        <v>0</v>
      </c>
      <c r="L265" s="183">
        <v>21</v>
      </c>
      <c r="M265" s="183">
        <f>G265*(1+L265/100)</f>
        <v>0</v>
      </c>
      <c r="N265" s="183">
        <v>0</v>
      </c>
      <c r="O265" s="183">
        <f>ROUND(E265*N265,2)</f>
        <v>0</v>
      </c>
      <c r="P265" s="183">
        <v>0</v>
      </c>
      <c r="Q265" s="183">
        <f>ROUND(E265*P265,2)</f>
        <v>0</v>
      </c>
      <c r="R265" s="183" t="s">
        <v>1538</v>
      </c>
      <c r="S265" s="183" t="s">
        <v>1363</v>
      </c>
      <c r="T265" s="184" t="s">
        <v>1364</v>
      </c>
      <c r="U265" s="160">
        <v>2.5999999999999999E-2</v>
      </c>
      <c r="V265" s="160">
        <f>ROUND(E265*U265,2)</f>
        <v>5.28</v>
      </c>
      <c r="W265" s="160"/>
      <c r="X265" s="160" t="s">
        <v>1365</v>
      </c>
      <c r="Y265" s="151"/>
      <c r="Z265" s="151"/>
      <c r="AA265" s="151"/>
      <c r="AB265" s="151"/>
      <c r="AC265" s="151"/>
      <c r="AD265" s="151"/>
      <c r="AE265" s="151"/>
      <c r="AF265" s="151"/>
      <c r="AG265" s="151" t="s">
        <v>1366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ht="22.5" outlineLevel="1">
      <c r="A266" s="170">
        <v>68</v>
      </c>
      <c r="B266" s="171" t="s">
        <v>1625</v>
      </c>
      <c r="C266" s="187" t="s">
        <v>1626</v>
      </c>
      <c r="D266" s="172" t="s">
        <v>1593</v>
      </c>
      <c r="E266" s="173">
        <v>44.375799999999998</v>
      </c>
      <c r="F266" s="174"/>
      <c r="G266" s="175">
        <f>ROUND(E266*F266,2)</f>
        <v>0</v>
      </c>
      <c r="H266" s="174"/>
      <c r="I266" s="175">
        <f>ROUND(E266*H266,2)</f>
        <v>0</v>
      </c>
      <c r="J266" s="174"/>
      <c r="K266" s="175">
        <f>ROUND(E266*J266,2)</f>
        <v>0</v>
      </c>
      <c r="L266" s="175">
        <v>21</v>
      </c>
      <c r="M266" s="175">
        <f>G266*(1+L266/100)</f>
        <v>0</v>
      </c>
      <c r="N266" s="175">
        <v>4.2000000000000003E-2</v>
      </c>
      <c r="O266" s="175">
        <f>ROUND(E266*N266,2)</f>
        <v>1.86</v>
      </c>
      <c r="P266" s="175">
        <v>0</v>
      </c>
      <c r="Q266" s="175">
        <f>ROUND(E266*P266,2)</f>
        <v>0</v>
      </c>
      <c r="R266" s="175" t="s">
        <v>1520</v>
      </c>
      <c r="S266" s="175" t="s">
        <v>1363</v>
      </c>
      <c r="T266" s="176" t="s">
        <v>1364</v>
      </c>
      <c r="U266" s="160">
        <v>0</v>
      </c>
      <c r="V266" s="160">
        <f>ROUND(E266*U266,2)</f>
        <v>0</v>
      </c>
      <c r="W266" s="160"/>
      <c r="X266" s="160" t="s">
        <v>1521</v>
      </c>
      <c r="Y266" s="151"/>
      <c r="Z266" s="151"/>
      <c r="AA266" s="151"/>
      <c r="AB266" s="151"/>
      <c r="AC266" s="151"/>
      <c r="AD266" s="151"/>
      <c r="AE266" s="151"/>
      <c r="AF266" s="151"/>
      <c r="AG266" s="151" t="s">
        <v>1522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188" t="s">
        <v>2066</v>
      </c>
      <c r="D267" s="161"/>
      <c r="E267" s="162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1368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188" t="s">
        <v>2067</v>
      </c>
      <c r="D268" s="161"/>
      <c r="E268" s="162">
        <v>44.375799999999998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1368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78">
        <v>69</v>
      </c>
      <c r="B269" s="179" t="s">
        <v>1629</v>
      </c>
      <c r="C269" s="189" t="s">
        <v>1630</v>
      </c>
      <c r="D269" s="180" t="s">
        <v>1593</v>
      </c>
      <c r="E269" s="181">
        <v>6</v>
      </c>
      <c r="F269" s="182"/>
      <c r="G269" s="183">
        <f>ROUND(E269*F269,2)</f>
        <v>0</v>
      </c>
      <c r="H269" s="182"/>
      <c r="I269" s="183">
        <f>ROUND(E269*H269,2)</f>
        <v>0</v>
      </c>
      <c r="J269" s="182"/>
      <c r="K269" s="183">
        <f>ROUND(E269*J269,2)</f>
        <v>0</v>
      </c>
      <c r="L269" s="183">
        <v>21</v>
      </c>
      <c r="M269" s="183">
        <f>G269*(1+L269/100)</f>
        <v>0</v>
      </c>
      <c r="N269" s="183">
        <v>6.6E-4</v>
      </c>
      <c r="O269" s="183">
        <f>ROUND(E269*N269,2)</f>
        <v>0</v>
      </c>
      <c r="P269" s="183">
        <v>0</v>
      </c>
      <c r="Q269" s="183">
        <f>ROUND(E269*P269,2)</f>
        <v>0</v>
      </c>
      <c r="R269" s="183" t="s">
        <v>1520</v>
      </c>
      <c r="S269" s="183" t="s">
        <v>1363</v>
      </c>
      <c r="T269" s="184" t="s">
        <v>1364</v>
      </c>
      <c r="U269" s="160">
        <v>0</v>
      </c>
      <c r="V269" s="160">
        <f>ROUND(E269*U269,2)</f>
        <v>0</v>
      </c>
      <c r="W269" s="160"/>
      <c r="X269" s="160" t="s">
        <v>1521</v>
      </c>
      <c r="Y269" s="151"/>
      <c r="Z269" s="151"/>
      <c r="AA269" s="151"/>
      <c r="AB269" s="151"/>
      <c r="AC269" s="151"/>
      <c r="AD269" s="151"/>
      <c r="AE269" s="151"/>
      <c r="AF269" s="151"/>
      <c r="AG269" s="151" t="s">
        <v>1522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78">
        <v>70</v>
      </c>
      <c r="B270" s="179" t="s">
        <v>1631</v>
      </c>
      <c r="C270" s="189" t="s">
        <v>1632</v>
      </c>
      <c r="D270" s="180" t="s">
        <v>1593</v>
      </c>
      <c r="E270" s="181">
        <v>6</v>
      </c>
      <c r="F270" s="182"/>
      <c r="G270" s="183">
        <f>ROUND(E270*F270,2)</f>
        <v>0</v>
      </c>
      <c r="H270" s="182"/>
      <c r="I270" s="183">
        <f>ROUND(E270*H270,2)</f>
        <v>0</v>
      </c>
      <c r="J270" s="182"/>
      <c r="K270" s="183">
        <f>ROUND(E270*J270,2)</f>
        <v>0</v>
      </c>
      <c r="L270" s="183">
        <v>21</v>
      </c>
      <c r="M270" s="183">
        <f>G270*(1+L270/100)</f>
        <v>0</v>
      </c>
      <c r="N270" s="183">
        <v>2.5000000000000001E-4</v>
      </c>
      <c r="O270" s="183">
        <f>ROUND(E270*N270,2)</f>
        <v>0</v>
      </c>
      <c r="P270" s="183">
        <v>0</v>
      </c>
      <c r="Q270" s="183">
        <f>ROUND(E270*P270,2)</f>
        <v>0</v>
      </c>
      <c r="R270" s="183" t="s">
        <v>1520</v>
      </c>
      <c r="S270" s="183" t="s">
        <v>1363</v>
      </c>
      <c r="T270" s="184" t="s">
        <v>1364</v>
      </c>
      <c r="U270" s="160">
        <v>0</v>
      </c>
      <c r="V270" s="160">
        <f>ROUND(E270*U270,2)</f>
        <v>0</v>
      </c>
      <c r="W270" s="160"/>
      <c r="X270" s="160" t="s">
        <v>1521</v>
      </c>
      <c r="Y270" s="151"/>
      <c r="Z270" s="151"/>
      <c r="AA270" s="151"/>
      <c r="AB270" s="151"/>
      <c r="AC270" s="151"/>
      <c r="AD270" s="151"/>
      <c r="AE270" s="151"/>
      <c r="AF270" s="151"/>
      <c r="AG270" s="151" t="s">
        <v>1522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78">
        <v>71</v>
      </c>
      <c r="B271" s="179" t="s">
        <v>1633</v>
      </c>
      <c r="C271" s="189" t="s">
        <v>1634</v>
      </c>
      <c r="D271" s="180" t="s">
        <v>1593</v>
      </c>
      <c r="E271" s="181">
        <v>6</v>
      </c>
      <c r="F271" s="182"/>
      <c r="G271" s="183">
        <f>ROUND(E271*F271,2)</f>
        <v>0</v>
      </c>
      <c r="H271" s="182"/>
      <c r="I271" s="183">
        <f>ROUND(E271*H271,2)</f>
        <v>0</v>
      </c>
      <c r="J271" s="182"/>
      <c r="K271" s="183">
        <f>ROUND(E271*J271,2)</f>
        <v>0</v>
      </c>
      <c r="L271" s="183">
        <v>21</v>
      </c>
      <c r="M271" s="183">
        <f>G271*(1+L271/100)</f>
        <v>0</v>
      </c>
      <c r="N271" s="183">
        <v>6.0000000000000001E-3</v>
      </c>
      <c r="O271" s="183">
        <f>ROUND(E271*N271,2)</f>
        <v>0.04</v>
      </c>
      <c r="P271" s="183">
        <v>0</v>
      </c>
      <c r="Q271" s="183">
        <f>ROUND(E271*P271,2)</f>
        <v>0</v>
      </c>
      <c r="R271" s="183" t="s">
        <v>1520</v>
      </c>
      <c r="S271" s="183" t="s">
        <v>1363</v>
      </c>
      <c r="T271" s="184" t="s">
        <v>1364</v>
      </c>
      <c r="U271" s="160">
        <v>0</v>
      </c>
      <c r="V271" s="160">
        <f>ROUND(E271*U271,2)</f>
        <v>0</v>
      </c>
      <c r="W271" s="160"/>
      <c r="X271" s="160" t="s">
        <v>1521</v>
      </c>
      <c r="Y271" s="151"/>
      <c r="Z271" s="151"/>
      <c r="AA271" s="151"/>
      <c r="AB271" s="151"/>
      <c r="AC271" s="151"/>
      <c r="AD271" s="151"/>
      <c r="AE271" s="151"/>
      <c r="AF271" s="151"/>
      <c r="AG271" s="151" t="s">
        <v>1522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70">
        <v>72</v>
      </c>
      <c r="B272" s="171" t="s">
        <v>1635</v>
      </c>
      <c r="C272" s="187" t="s">
        <v>1636</v>
      </c>
      <c r="D272" s="172" t="s">
        <v>1593</v>
      </c>
      <c r="E272" s="173">
        <v>16</v>
      </c>
      <c r="F272" s="174"/>
      <c r="G272" s="175">
        <f>ROUND(E272*F272,2)</f>
        <v>0</v>
      </c>
      <c r="H272" s="174"/>
      <c r="I272" s="175">
        <f>ROUND(E272*H272,2)</f>
        <v>0</v>
      </c>
      <c r="J272" s="174"/>
      <c r="K272" s="175">
        <f>ROUND(E272*J272,2)</f>
        <v>0</v>
      </c>
      <c r="L272" s="175">
        <v>21</v>
      </c>
      <c r="M272" s="175">
        <f>G272*(1+L272/100)</f>
        <v>0</v>
      </c>
      <c r="N272" s="175">
        <v>1.1199999999999999E-3</v>
      </c>
      <c r="O272" s="175">
        <f>ROUND(E272*N272,2)</f>
        <v>0.02</v>
      </c>
      <c r="P272" s="175">
        <v>0</v>
      </c>
      <c r="Q272" s="175">
        <f>ROUND(E272*P272,2)</f>
        <v>0</v>
      </c>
      <c r="R272" s="175" t="s">
        <v>1520</v>
      </c>
      <c r="S272" s="175" t="s">
        <v>1637</v>
      </c>
      <c r="T272" s="176" t="s">
        <v>1364</v>
      </c>
      <c r="U272" s="160">
        <v>0</v>
      </c>
      <c r="V272" s="160">
        <f>ROUND(E272*U272,2)</f>
        <v>0</v>
      </c>
      <c r="W272" s="160"/>
      <c r="X272" s="160" t="s">
        <v>1521</v>
      </c>
      <c r="Y272" s="151"/>
      <c r="Z272" s="151"/>
      <c r="AA272" s="151"/>
      <c r="AB272" s="151"/>
      <c r="AC272" s="151"/>
      <c r="AD272" s="151"/>
      <c r="AE272" s="151"/>
      <c r="AF272" s="151"/>
      <c r="AG272" s="151" t="s">
        <v>1522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188" t="s">
        <v>2068</v>
      </c>
      <c r="D273" s="161"/>
      <c r="E273" s="162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51"/>
      <c r="Z273" s="151"/>
      <c r="AA273" s="151"/>
      <c r="AB273" s="151"/>
      <c r="AC273" s="151"/>
      <c r="AD273" s="151"/>
      <c r="AE273" s="151"/>
      <c r="AF273" s="151"/>
      <c r="AG273" s="151" t="s">
        <v>1368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188" t="s">
        <v>1285</v>
      </c>
      <c r="D274" s="161"/>
      <c r="E274" s="162">
        <v>16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1368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ht="22.5" outlineLevel="1">
      <c r="A275" s="178">
        <v>73</v>
      </c>
      <c r="B275" s="179" t="s">
        <v>1639</v>
      </c>
      <c r="C275" s="189" t="s">
        <v>1640</v>
      </c>
      <c r="D275" s="180" t="s">
        <v>1593</v>
      </c>
      <c r="E275" s="181">
        <v>3</v>
      </c>
      <c r="F275" s="182"/>
      <c r="G275" s="183">
        <f t="shared" ref="G275:G286" si="0">ROUND(E275*F275,2)</f>
        <v>0</v>
      </c>
      <c r="H275" s="182"/>
      <c r="I275" s="183">
        <f t="shared" ref="I275:I286" si="1">ROUND(E275*H275,2)</f>
        <v>0</v>
      </c>
      <c r="J275" s="182"/>
      <c r="K275" s="183">
        <f t="shared" ref="K275:K286" si="2">ROUND(E275*J275,2)</f>
        <v>0</v>
      </c>
      <c r="L275" s="183">
        <v>21</v>
      </c>
      <c r="M275" s="183">
        <f t="shared" ref="M275:M286" si="3">G275*(1+L275/100)</f>
        <v>0</v>
      </c>
      <c r="N275" s="183">
        <v>0.10199999999999999</v>
      </c>
      <c r="O275" s="183">
        <f t="shared" ref="O275:O286" si="4">ROUND(E275*N275,2)</f>
        <v>0.31</v>
      </c>
      <c r="P275" s="183">
        <v>0</v>
      </c>
      <c r="Q275" s="183">
        <f t="shared" ref="Q275:Q286" si="5">ROUND(E275*P275,2)</f>
        <v>0</v>
      </c>
      <c r="R275" s="183" t="s">
        <v>1520</v>
      </c>
      <c r="S275" s="183" t="s">
        <v>1363</v>
      </c>
      <c r="T275" s="184" t="s">
        <v>1364</v>
      </c>
      <c r="U275" s="160">
        <v>0</v>
      </c>
      <c r="V275" s="160">
        <f t="shared" ref="V275:V286" si="6">ROUND(E275*U275,2)</f>
        <v>0</v>
      </c>
      <c r="W275" s="160"/>
      <c r="X275" s="160" t="s">
        <v>1521</v>
      </c>
      <c r="Y275" s="151"/>
      <c r="Z275" s="151"/>
      <c r="AA275" s="151"/>
      <c r="AB275" s="151"/>
      <c r="AC275" s="151"/>
      <c r="AD275" s="151"/>
      <c r="AE275" s="151"/>
      <c r="AF275" s="151"/>
      <c r="AG275" s="151" t="s">
        <v>1522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ht="22.5" outlineLevel="1">
      <c r="A276" s="178">
        <v>74</v>
      </c>
      <c r="B276" s="179" t="s">
        <v>1850</v>
      </c>
      <c r="C276" s="189" t="s">
        <v>1851</v>
      </c>
      <c r="D276" s="180" t="s">
        <v>1593</v>
      </c>
      <c r="E276" s="181">
        <v>1</v>
      </c>
      <c r="F276" s="182"/>
      <c r="G276" s="183">
        <f t="shared" si="0"/>
        <v>0</v>
      </c>
      <c r="H276" s="182"/>
      <c r="I276" s="183">
        <f t="shared" si="1"/>
        <v>0</v>
      </c>
      <c r="J276" s="182"/>
      <c r="K276" s="183">
        <f t="shared" si="2"/>
        <v>0</v>
      </c>
      <c r="L276" s="183">
        <v>21</v>
      </c>
      <c r="M276" s="183">
        <f t="shared" si="3"/>
        <v>0</v>
      </c>
      <c r="N276" s="183">
        <v>0.158</v>
      </c>
      <c r="O276" s="183">
        <f t="shared" si="4"/>
        <v>0.16</v>
      </c>
      <c r="P276" s="183">
        <v>0</v>
      </c>
      <c r="Q276" s="183">
        <f t="shared" si="5"/>
        <v>0</v>
      </c>
      <c r="R276" s="183" t="s">
        <v>1520</v>
      </c>
      <c r="S276" s="183" t="s">
        <v>1363</v>
      </c>
      <c r="T276" s="184" t="s">
        <v>1364</v>
      </c>
      <c r="U276" s="160">
        <v>0</v>
      </c>
      <c r="V276" s="160">
        <f t="shared" si="6"/>
        <v>0</v>
      </c>
      <c r="W276" s="160"/>
      <c r="X276" s="160" t="s">
        <v>1521</v>
      </c>
      <c r="Y276" s="151"/>
      <c r="Z276" s="151"/>
      <c r="AA276" s="151"/>
      <c r="AB276" s="151"/>
      <c r="AC276" s="151"/>
      <c r="AD276" s="151"/>
      <c r="AE276" s="151"/>
      <c r="AF276" s="151"/>
      <c r="AG276" s="151" t="s">
        <v>1522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ht="22.5" outlineLevel="1">
      <c r="A277" s="178">
        <v>75</v>
      </c>
      <c r="B277" s="179" t="s">
        <v>1852</v>
      </c>
      <c r="C277" s="189" t="s">
        <v>1853</v>
      </c>
      <c r="D277" s="180" t="s">
        <v>1593</v>
      </c>
      <c r="E277" s="181">
        <v>4</v>
      </c>
      <c r="F277" s="182"/>
      <c r="G277" s="183">
        <f t="shared" si="0"/>
        <v>0</v>
      </c>
      <c r="H277" s="182"/>
      <c r="I277" s="183">
        <f t="shared" si="1"/>
        <v>0</v>
      </c>
      <c r="J277" s="182"/>
      <c r="K277" s="183">
        <f t="shared" si="2"/>
        <v>0</v>
      </c>
      <c r="L277" s="183">
        <v>21</v>
      </c>
      <c r="M277" s="183">
        <f t="shared" si="3"/>
        <v>0</v>
      </c>
      <c r="N277" s="183">
        <v>0.158</v>
      </c>
      <c r="O277" s="183">
        <f t="shared" si="4"/>
        <v>0.63</v>
      </c>
      <c r="P277" s="183">
        <v>0</v>
      </c>
      <c r="Q277" s="183">
        <f t="shared" si="5"/>
        <v>0</v>
      </c>
      <c r="R277" s="183" t="s">
        <v>1520</v>
      </c>
      <c r="S277" s="183" t="s">
        <v>1363</v>
      </c>
      <c r="T277" s="184" t="s">
        <v>1364</v>
      </c>
      <c r="U277" s="160">
        <v>0</v>
      </c>
      <c r="V277" s="160">
        <f t="shared" si="6"/>
        <v>0</v>
      </c>
      <c r="W277" s="160"/>
      <c r="X277" s="160" t="s">
        <v>1521</v>
      </c>
      <c r="Y277" s="151"/>
      <c r="Z277" s="151"/>
      <c r="AA277" s="151"/>
      <c r="AB277" s="151"/>
      <c r="AC277" s="151"/>
      <c r="AD277" s="151"/>
      <c r="AE277" s="151"/>
      <c r="AF277" s="151"/>
      <c r="AG277" s="151" t="s">
        <v>1522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78">
        <v>76</v>
      </c>
      <c r="B278" s="179" t="s">
        <v>1773</v>
      </c>
      <c r="C278" s="189" t="s">
        <v>1774</v>
      </c>
      <c r="D278" s="180" t="s">
        <v>1593</v>
      </c>
      <c r="E278" s="181">
        <v>3</v>
      </c>
      <c r="F278" s="182"/>
      <c r="G278" s="183">
        <f t="shared" si="0"/>
        <v>0</v>
      </c>
      <c r="H278" s="182"/>
      <c r="I278" s="183">
        <f t="shared" si="1"/>
        <v>0</v>
      </c>
      <c r="J278" s="182"/>
      <c r="K278" s="183">
        <f t="shared" si="2"/>
        <v>0</v>
      </c>
      <c r="L278" s="183">
        <v>21</v>
      </c>
      <c r="M278" s="183">
        <f t="shared" si="3"/>
        <v>0</v>
      </c>
      <c r="N278" s="183">
        <v>5.0999999999999997E-2</v>
      </c>
      <c r="O278" s="183">
        <f t="shared" si="4"/>
        <v>0.15</v>
      </c>
      <c r="P278" s="183">
        <v>0</v>
      </c>
      <c r="Q278" s="183">
        <f t="shared" si="5"/>
        <v>0</v>
      </c>
      <c r="R278" s="183" t="s">
        <v>1520</v>
      </c>
      <c r="S278" s="183" t="s">
        <v>1363</v>
      </c>
      <c r="T278" s="184" t="s">
        <v>1364</v>
      </c>
      <c r="U278" s="160">
        <v>0</v>
      </c>
      <c r="V278" s="160">
        <f t="shared" si="6"/>
        <v>0</v>
      </c>
      <c r="W278" s="160"/>
      <c r="X278" s="160" t="s">
        <v>1521</v>
      </c>
      <c r="Y278" s="151"/>
      <c r="Z278" s="151"/>
      <c r="AA278" s="151"/>
      <c r="AB278" s="151"/>
      <c r="AC278" s="151"/>
      <c r="AD278" s="151"/>
      <c r="AE278" s="151"/>
      <c r="AF278" s="151"/>
      <c r="AG278" s="151" t="s">
        <v>1522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78">
        <v>77</v>
      </c>
      <c r="B279" s="179" t="s">
        <v>1645</v>
      </c>
      <c r="C279" s="189" t="s">
        <v>1646</v>
      </c>
      <c r="D279" s="180" t="s">
        <v>1593</v>
      </c>
      <c r="E279" s="181">
        <v>7</v>
      </c>
      <c r="F279" s="182"/>
      <c r="G279" s="183">
        <f t="shared" si="0"/>
        <v>0</v>
      </c>
      <c r="H279" s="182"/>
      <c r="I279" s="183">
        <f t="shared" si="1"/>
        <v>0</v>
      </c>
      <c r="J279" s="182"/>
      <c r="K279" s="183">
        <f t="shared" si="2"/>
        <v>0</v>
      </c>
      <c r="L279" s="183">
        <v>21</v>
      </c>
      <c r="M279" s="183">
        <f t="shared" si="3"/>
        <v>0</v>
      </c>
      <c r="N279" s="183">
        <v>0.08</v>
      </c>
      <c r="O279" s="183">
        <f t="shared" si="4"/>
        <v>0.56000000000000005</v>
      </c>
      <c r="P279" s="183">
        <v>0</v>
      </c>
      <c r="Q279" s="183">
        <f t="shared" si="5"/>
        <v>0</v>
      </c>
      <c r="R279" s="183" t="s">
        <v>1520</v>
      </c>
      <c r="S279" s="183" t="s">
        <v>1363</v>
      </c>
      <c r="T279" s="184" t="s">
        <v>1364</v>
      </c>
      <c r="U279" s="160">
        <v>0</v>
      </c>
      <c r="V279" s="160">
        <f t="shared" si="6"/>
        <v>0</v>
      </c>
      <c r="W279" s="160"/>
      <c r="X279" s="160" t="s">
        <v>1521</v>
      </c>
      <c r="Y279" s="151"/>
      <c r="Z279" s="151"/>
      <c r="AA279" s="151"/>
      <c r="AB279" s="151"/>
      <c r="AC279" s="151"/>
      <c r="AD279" s="151"/>
      <c r="AE279" s="151"/>
      <c r="AF279" s="151"/>
      <c r="AG279" s="151" t="s">
        <v>1522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78">
        <v>78</v>
      </c>
      <c r="B280" s="179" t="s">
        <v>1647</v>
      </c>
      <c r="C280" s="189" t="s">
        <v>1648</v>
      </c>
      <c r="D280" s="180" t="s">
        <v>1593</v>
      </c>
      <c r="E280" s="181">
        <v>6</v>
      </c>
      <c r="F280" s="182"/>
      <c r="G280" s="183">
        <f t="shared" si="0"/>
        <v>0</v>
      </c>
      <c r="H280" s="182"/>
      <c r="I280" s="183">
        <f t="shared" si="1"/>
        <v>0</v>
      </c>
      <c r="J280" s="182"/>
      <c r="K280" s="183">
        <f t="shared" si="2"/>
        <v>0</v>
      </c>
      <c r="L280" s="183">
        <v>21</v>
      </c>
      <c r="M280" s="183">
        <f t="shared" si="3"/>
        <v>0</v>
      </c>
      <c r="N280" s="183">
        <v>6.8000000000000005E-2</v>
      </c>
      <c r="O280" s="183">
        <f t="shared" si="4"/>
        <v>0.41</v>
      </c>
      <c r="P280" s="183">
        <v>0</v>
      </c>
      <c r="Q280" s="183">
        <f t="shared" si="5"/>
        <v>0</v>
      </c>
      <c r="R280" s="183" t="s">
        <v>1520</v>
      </c>
      <c r="S280" s="183" t="s">
        <v>1363</v>
      </c>
      <c r="T280" s="184" t="s">
        <v>1364</v>
      </c>
      <c r="U280" s="160">
        <v>0</v>
      </c>
      <c r="V280" s="160">
        <f t="shared" si="6"/>
        <v>0</v>
      </c>
      <c r="W280" s="160"/>
      <c r="X280" s="160" t="s">
        <v>1521</v>
      </c>
      <c r="Y280" s="151"/>
      <c r="Z280" s="151"/>
      <c r="AA280" s="151"/>
      <c r="AB280" s="151"/>
      <c r="AC280" s="151"/>
      <c r="AD280" s="151"/>
      <c r="AE280" s="151"/>
      <c r="AF280" s="151"/>
      <c r="AG280" s="151" t="s">
        <v>1522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22.5" outlineLevel="1">
      <c r="A281" s="178">
        <v>79</v>
      </c>
      <c r="B281" s="179" t="s">
        <v>1649</v>
      </c>
      <c r="C281" s="189" t="s">
        <v>1650</v>
      </c>
      <c r="D281" s="180" t="s">
        <v>1593</v>
      </c>
      <c r="E281" s="181">
        <v>8</v>
      </c>
      <c r="F281" s="182"/>
      <c r="G281" s="183">
        <f t="shared" si="0"/>
        <v>0</v>
      </c>
      <c r="H281" s="182"/>
      <c r="I281" s="183">
        <f t="shared" si="1"/>
        <v>0</v>
      </c>
      <c r="J281" s="182"/>
      <c r="K281" s="183">
        <f t="shared" si="2"/>
        <v>0</v>
      </c>
      <c r="L281" s="183">
        <v>21</v>
      </c>
      <c r="M281" s="183">
        <f t="shared" si="3"/>
        <v>0</v>
      </c>
      <c r="N281" s="183">
        <v>0.58499999999999996</v>
      </c>
      <c r="O281" s="183">
        <f t="shared" si="4"/>
        <v>4.68</v>
      </c>
      <c r="P281" s="183">
        <v>0</v>
      </c>
      <c r="Q281" s="183">
        <f t="shared" si="5"/>
        <v>0</v>
      </c>
      <c r="R281" s="183" t="s">
        <v>1520</v>
      </c>
      <c r="S281" s="183" t="s">
        <v>1363</v>
      </c>
      <c r="T281" s="184" t="s">
        <v>1364</v>
      </c>
      <c r="U281" s="160">
        <v>0</v>
      </c>
      <c r="V281" s="160">
        <f t="shared" si="6"/>
        <v>0</v>
      </c>
      <c r="W281" s="160"/>
      <c r="X281" s="160" t="s">
        <v>1521</v>
      </c>
      <c r="Y281" s="151"/>
      <c r="Z281" s="151"/>
      <c r="AA281" s="151"/>
      <c r="AB281" s="151"/>
      <c r="AC281" s="151"/>
      <c r="AD281" s="151"/>
      <c r="AE281" s="151"/>
      <c r="AF281" s="151"/>
      <c r="AG281" s="151" t="s">
        <v>1522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ht="22.5" outlineLevel="1">
      <c r="A282" s="178">
        <v>80</v>
      </c>
      <c r="B282" s="179" t="s">
        <v>1651</v>
      </c>
      <c r="C282" s="189" t="s">
        <v>1652</v>
      </c>
      <c r="D282" s="180" t="s">
        <v>1593</v>
      </c>
      <c r="E282" s="181">
        <v>2</v>
      </c>
      <c r="F282" s="182"/>
      <c r="G282" s="183">
        <f t="shared" si="0"/>
        <v>0</v>
      </c>
      <c r="H282" s="182"/>
      <c r="I282" s="183">
        <f t="shared" si="1"/>
        <v>0</v>
      </c>
      <c r="J282" s="182"/>
      <c r="K282" s="183">
        <f t="shared" si="2"/>
        <v>0</v>
      </c>
      <c r="L282" s="183">
        <v>21</v>
      </c>
      <c r="M282" s="183">
        <f t="shared" si="3"/>
        <v>0</v>
      </c>
      <c r="N282" s="183">
        <v>0.25</v>
      </c>
      <c r="O282" s="183">
        <f t="shared" si="4"/>
        <v>0.5</v>
      </c>
      <c r="P282" s="183">
        <v>0</v>
      </c>
      <c r="Q282" s="183">
        <f t="shared" si="5"/>
        <v>0</v>
      </c>
      <c r="R282" s="183" t="s">
        <v>1520</v>
      </c>
      <c r="S282" s="183" t="s">
        <v>1363</v>
      </c>
      <c r="T282" s="184" t="s">
        <v>1364</v>
      </c>
      <c r="U282" s="160">
        <v>0</v>
      </c>
      <c r="V282" s="160">
        <f t="shared" si="6"/>
        <v>0</v>
      </c>
      <c r="W282" s="160"/>
      <c r="X282" s="160" t="s">
        <v>1521</v>
      </c>
      <c r="Y282" s="151"/>
      <c r="Z282" s="151"/>
      <c r="AA282" s="151"/>
      <c r="AB282" s="151"/>
      <c r="AC282" s="151"/>
      <c r="AD282" s="151"/>
      <c r="AE282" s="151"/>
      <c r="AF282" s="151"/>
      <c r="AG282" s="151" t="s">
        <v>1522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ht="22.5" outlineLevel="1">
      <c r="A283" s="178">
        <v>81</v>
      </c>
      <c r="B283" s="179" t="s">
        <v>1653</v>
      </c>
      <c r="C283" s="189" t="s">
        <v>1654</v>
      </c>
      <c r="D283" s="180" t="s">
        <v>1593</v>
      </c>
      <c r="E283" s="181">
        <v>8</v>
      </c>
      <c r="F283" s="182"/>
      <c r="G283" s="183">
        <f t="shared" si="0"/>
        <v>0</v>
      </c>
      <c r="H283" s="182"/>
      <c r="I283" s="183">
        <f t="shared" si="1"/>
        <v>0</v>
      </c>
      <c r="J283" s="182"/>
      <c r="K283" s="183">
        <f t="shared" si="2"/>
        <v>0</v>
      </c>
      <c r="L283" s="183">
        <v>21</v>
      </c>
      <c r="M283" s="183">
        <f t="shared" si="3"/>
        <v>0</v>
      </c>
      <c r="N283" s="183">
        <v>0.5</v>
      </c>
      <c r="O283" s="183">
        <f t="shared" si="4"/>
        <v>4</v>
      </c>
      <c r="P283" s="183">
        <v>0</v>
      </c>
      <c r="Q283" s="183">
        <f t="shared" si="5"/>
        <v>0</v>
      </c>
      <c r="R283" s="183" t="s">
        <v>1520</v>
      </c>
      <c r="S283" s="183" t="s">
        <v>1363</v>
      </c>
      <c r="T283" s="184" t="s">
        <v>1364</v>
      </c>
      <c r="U283" s="160">
        <v>0</v>
      </c>
      <c r="V283" s="160">
        <f t="shared" si="6"/>
        <v>0</v>
      </c>
      <c r="W283" s="160"/>
      <c r="X283" s="160" t="s">
        <v>1521</v>
      </c>
      <c r="Y283" s="151"/>
      <c r="Z283" s="151"/>
      <c r="AA283" s="151"/>
      <c r="AB283" s="151"/>
      <c r="AC283" s="151"/>
      <c r="AD283" s="151"/>
      <c r="AE283" s="151"/>
      <c r="AF283" s="151"/>
      <c r="AG283" s="151" t="s">
        <v>1522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ht="22.5" outlineLevel="1">
      <c r="A284" s="178">
        <v>82</v>
      </c>
      <c r="B284" s="179" t="s">
        <v>1655</v>
      </c>
      <c r="C284" s="189" t="s">
        <v>1656</v>
      </c>
      <c r="D284" s="180" t="s">
        <v>1593</v>
      </c>
      <c r="E284" s="181">
        <v>3</v>
      </c>
      <c r="F284" s="182"/>
      <c r="G284" s="183">
        <f t="shared" si="0"/>
        <v>0</v>
      </c>
      <c r="H284" s="182"/>
      <c r="I284" s="183">
        <f t="shared" si="1"/>
        <v>0</v>
      </c>
      <c r="J284" s="182"/>
      <c r="K284" s="183">
        <f t="shared" si="2"/>
        <v>0</v>
      </c>
      <c r="L284" s="183">
        <v>21</v>
      </c>
      <c r="M284" s="183">
        <f t="shared" si="3"/>
        <v>0</v>
      </c>
      <c r="N284" s="183">
        <v>1</v>
      </c>
      <c r="O284" s="183">
        <f t="shared" si="4"/>
        <v>3</v>
      </c>
      <c r="P284" s="183">
        <v>0</v>
      </c>
      <c r="Q284" s="183">
        <f t="shared" si="5"/>
        <v>0</v>
      </c>
      <c r="R284" s="183" t="s">
        <v>1520</v>
      </c>
      <c r="S284" s="183" t="s">
        <v>1363</v>
      </c>
      <c r="T284" s="184" t="s">
        <v>1364</v>
      </c>
      <c r="U284" s="160">
        <v>0</v>
      </c>
      <c r="V284" s="160">
        <f t="shared" si="6"/>
        <v>0</v>
      </c>
      <c r="W284" s="160"/>
      <c r="X284" s="160" t="s">
        <v>1521</v>
      </c>
      <c r="Y284" s="151"/>
      <c r="Z284" s="151"/>
      <c r="AA284" s="151"/>
      <c r="AB284" s="151"/>
      <c r="AC284" s="151"/>
      <c r="AD284" s="151"/>
      <c r="AE284" s="151"/>
      <c r="AF284" s="151"/>
      <c r="AG284" s="151" t="s">
        <v>1522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ht="22.5" outlineLevel="1">
      <c r="A285" s="178">
        <v>83</v>
      </c>
      <c r="B285" s="179" t="s">
        <v>1657</v>
      </c>
      <c r="C285" s="189" t="s">
        <v>1658</v>
      </c>
      <c r="D285" s="180" t="s">
        <v>1593</v>
      </c>
      <c r="E285" s="181">
        <v>8</v>
      </c>
      <c r="F285" s="182"/>
      <c r="G285" s="183">
        <f t="shared" si="0"/>
        <v>0</v>
      </c>
      <c r="H285" s="182"/>
      <c r="I285" s="183">
        <f t="shared" si="1"/>
        <v>0</v>
      </c>
      <c r="J285" s="182"/>
      <c r="K285" s="183">
        <f t="shared" si="2"/>
        <v>0</v>
      </c>
      <c r="L285" s="183">
        <v>21</v>
      </c>
      <c r="M285" s="183">
        <f t="shared" si="3"/>
        <v>0</v>
      </c>
      <c r="N285" s="183">
        <v>1.6</v>
      </c>
      <c r="O285" s="183">
        <f t="shared" si="4"/>
        <v>12.8</v>
      </c>
      <c r="P285" s="183">
        <v>0</v>
      </c>
      <c r="Q285" s="183">
        <f t="shared" si="5"/>
        <v>0</v>
      </c>
      <c r="R285" s="183" t="s">
        <v>1520</v>
      </c>
      <c r="S285" s="183" t="s">
        <v>1363</v>
      </c>
      <c r="T285" s="184" t="s">
        <v>1364</v>
      </c>
      <c r="U285" s="160">
        <v>0</v>
      </c>
      <c r="V285" s="160">
        <f t="shared" si="6"/>
        <v>0</v>
      </c>
      <c r="W285" s="160"/>
      <c r="X285" s="160" t="s">
        <v>1521</v>
      </c>
      <c r="Y285" s="151"/>
      <c r="Z285" s="151"/>
      <c r="AA285" s="151"/>
      <c r="AB285" s="151"/>
      <c r="AC285" s="151"/>
      <c r="AD285" s="151"/>
      <c r="AE285" s="151"/>
      <c r="AF285" s="151"/>
      <c r="AG285" s="151" t="s">
        <v>1522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ht="22.5" outlineLevel="1">
      <c r="A286" s="170">
        <v>84</v>
      </c>
      <c r="B286" s="171" t="s">
        <v>1659</v>
      </c>
      <c r="C286" s="187" t="s">
        <v>1660</v>
      </c>
      <c r="D286" s="172" t="s">
        <v>1593</v>
      </c>
      <c r="E286" s="173">
        <v>21</v>
      </c>
      <c r="F286" s="174"/>
      <c r="G286" s="175">
        <f t="shared" si="0"/>
        <v>0</v>
      </c>
      <c r="H286" s="174"/>
      <c r="I286" s="175">
        <f t="shared" si="1"/>
        <v>0</v>
      </c>
      <c r="J286" s="174"/>
      <c r="K286" s="175">
        <f t="shared" si="2"/>
        <v>0</v>
      </c>
      <c r="L286" s="175">
        <v>21</v>
      </c>
      <c r="M286" s="175">
        <f t="shared" si="3"/>
        <v>0</v>
      </c>
      <c r="N286" s="175">
        <v>2E-3</v>
      </c>
      <c r="O286" s="175">
        <f t="shared" si="4"/>
        <v>0.04</v>
      </c>
      <c r="P286" s="175">
        <v>0</v>
      </c>
      <c r="Q286" s="175">
        <f t="shared" si="5"/>
        <v>0</v>
      </c>
      <c r="R286" s="175" t="s">
        <v>1520</v>
      </c>
      <c r="S286" s="175" t="s">
        <v>1363</v>
      </c>
      <c r="T286" s="176" t="s">
        <v>1364</v>
      </c>
      <c r="U286" s="160">
        <v>0</v>
      </c>
      <c r="V286" s="160">
        <f t="shared" si="6"/>
        <v>0</v>
      </c>
      <c r="W286" s="160"/>
      <c r="X286" s="160" t="s">
        <v>1521</v>
      </c>
      <c r="Y286" s="151"/>
      <c r="Z286" s="151"/>
      <c r="AA286" s="151"/>
      <c r="AB286" s="151"/>
      <c r="AC286" s="151"/>
      <c r="AD286" s="151"/>
      <c r="AE286" s="151"/>
      <c r="AF286" s="151"/>
      <c r="AG286" s="151" t="s">
        <v>1522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188" t="s">
        <v>2069</v>
      </c>
      <c r="D287" s="161"/>
      <c r="E287" s="162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51"/>
      <c r="Z287" s="151"/>
      <c r="AA287" s="151"/>
      <c r="AB287" s="151"/>
      <c r="AC287" s="151"/>
      <c r="AD287" s="151"/>
      <c r="AE287" s="151"/>
      <c r="AF287" s="151"/>
      <c r="AG287" s="151" t="s">
        <v>1368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188" t="s">
        <v>1936</v>
      </c>
      <c r="D288" s="161"/>
      <c r="E288" s="162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51"/>
      <c r="Z288" s="151"/>
      <c r="AA288" s="151"/>
      <c r="AB288" s="151"/>
      <c r="AC288" s="151"/>
      <c r="AD288" s="151"/>
      <c r="AE288" s="151"/>
      <c r="AF288" s="151"/>
      <c r="AG288" s="151" t="s">
        <v>1368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188" t="s">
        <v>2063</v>
      </c>
      <c r="D289" s="161"/>
      <c r="E289" s="162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1368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188" t="s">
        <v>2065</v>
      </c>
      <c r="D290" s="161"/>
      <c r="E290" s="162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51"/>
      <c r="Z290" s="151"/>
      <c r="AA290" s="151"/>
      <c r="AB290" s="151"/>
      <c r="AC290" s="151"/>
      <c r="AD290" s="151"/>
      <c r="AE290" s="151"/>
      <c r="AF290" s="151"/>
      <c r="AG290" s="151" t="s">
        <v>1368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188" t="s">
        <v>1295</v>
      </c>
      <c r="D291" s="161"/>
      <c r="E291" s="162">
        <v>21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51"/>
      <c r="Z291" s="151"/>
      <c r="AA291" s="151"/>
      <c r="AB291" s="151"/>
      <c r="AC291" s="151"/>
      <c r="AD291" s="151"/>
      <c r="AE291" s="151"/>
      <c r="AF291" s="151"/>
      <c r="AG291" s="151" t="s">
        <v>1368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>
      <c r="A292" s="164" t="s">
        <v>1357</v>
      </c>
      <c r="B292" s="165" t="s">
        <v>1316</v>
      </c>
      <c r="C292" s="186" t="s">
        <v>1317</v>
      </c>
      <c r="D292" s="166"/>
      <c r="E292" s="167"/>
      <c r="F292" s="168"/>
      <c r="G292" s="168">
        <f>SUMIF(AG293:AG306,"&lt;&gt;NOR",G293:G306)</f>
        <v>0</v>
      </c>
      <c r="H292" s="168"/>
      <c r="I292" s="168">
        <f>SUM(I293:I306)</f>
        <v>0</v>
      </c>
      <c r="J292" s="168"/>
      <c r="K292" s="168">
        <f>SUM(K293:K306)</f>
        <v>0</v>
      </c>
      <c r="L292" s="168"/>
      <c r="M292" s="168">
        <f>SUM(M293:M306)</f>
        <v>0</v>
      </c>
      <c r="N292" s="168"/>
      <c r="O292" s="168">
        <f>SUM(O293:O306)</f>
        <v>0.18</v>
      </c>
      <c r="P292" s="168"/>
      <c r="Q292" s="168">
        <f>SUM(Q293:Q306)</f>
        <v>0</v>
      </c>
      <c r="R292" s="168"/>
      <c r="S292" s="168"/>
      <c r="T292" s="169"/>
      <c r="U292" s="163"/>
      <c r="V292" s="163">
        <f>SUM(V293:V306)</f>
        <v>21.4</v>
      </c>
      <c r="W292" s="163"/>
      <c r="X292" s="163"/>
      <c r="AG292" t="s">
        <v>1358</v>
      </c>
    </row>
    <row r="293" spans="1:60" outlineLevel="1">
      <c r="A293" s="170">
        <v>85</v>
      </c>
      <c r="B293" s="171" t="s">
        <v>1662</v>
      </c>
      <c r="C293" s="187" t="s">
        <v>1663</v>
      </c>
      <c r="D293" s="172" t="s">
        <v>1407</v>
      </c>
      <c r="E293" s="173">
        <v>41</v>
      </c>
      <c r="F293" s="174"/>
      <c r="G293" s="175">
        <f>ROUND(E293*F293,2)</f>
        <v>0</v>
      </c>
      <c r="H293" s="174"/>
      <c r="I293" s="175">
        <f>ROUND(E293*H293,2)</f>
        <v>0</v>
      </c>
      <c r="J293" s="174"/>
      <c r="K293" s="175">
        <f>ROUND(E293*J293,2)</f>
        <v>0</v>
      </c>
      <c r="L293" s="175">
        <v>21</v>
      </c>
      <c r="M293" s="175">
        <f>G293*(1+L293/100)</f>
        <v>0</v>
      </c>
      <c r="N293" s="175">
        <v>4.3E-3</v>
      </c>
      <c r="O293" s="175">
        <f>ROUND(E293*N293,2)</f>
        <v>0.18</v>
      </c>
      <c r="P293" s="175">
        <v>0</v>
      </c>
      <c r="Q293" s="175">
        <f>ROUND(E293*P293,2)</f>
        <v>0</v>
      </c>
      <c r="R293" s="175" t="s">
        <v>1362</v>
      </c>
      <c r="S293" s="175" t="s">
        <v>1363</v>
      </c>
      <c r="T293" s="176" t="s">
        <v>1364</v>
      </c>
      <c r="U293" s="160">
        <v>0.20799999999999999</v>
      </c>
      <c r="V293" s="160">
        <f>ROUND(E293*U293,2)</f>
        <v>8.5299999999999994</v>
      </c>
      <c r="W293" s="160"/>
      <c r="X293" s="160" t="s">
        <v>1365</v>
      </c>
      <c r="Y293" s="151"/>
      <c r="Z293" s="151"/>
      <c r="AA293" s="151"/>
      <c r="AB293" s="151"/>
      <c r="AC293" s="151"/>
      <c r="AD293" s="151"/>
      <c r="AE293" s="151"/>
      <c r="AF293" s="151"/>
      <c r="AG293" s="151" t="s">
        <v>1366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48" t="s">
        <v>1664</v>
      </c>
      <c r="D294" s="249"/>
      <c r="E294" s="249"/>
      <c r="F294" s="249"/>
      <c r="G294" s="249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51"/>
      <c r="Z294" s="151"/>
      <c r="AA294" s="151"/>
      <c r="AB294" s="151"/>
      <c r="AC294" s="151"/>
      <c r="AD294" s="151"/>
      <c r="AE294" s="151"/>
      <c r="AF294" s="151"/>
      <c r="AG294" s="151" t="s">
        <v>1392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188" t="s">
        <v>2070</v>
      </c>
      <c r="D295" s="161"/>
      <c r="E295" s="162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51"/>
      <c r="Z295" s="151"/>
      <c r="AA295" s="151"/>
      <c r="AB295" s="151"/>
      <c r="AC295" s="151"/>
      <c r="AD295" s="151"/>
      <c r="AE295" s="151"/>
      <c r="AF295" s="151"/>
      <c r="AG295" s="151" t="s">
        <v>1368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188" t="s">
        <v>2071</v>
      </c>
      <c r="D296" s="161"/>
      <c r="E296" s="162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1368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188" t="s">
        <v>2072</v>
      </c>
      <c r="D297" s="161"/>
      <c r="E297" s="162">
        <v>41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51"/>
      <c r="Z297" s="151"/>
      <c r="AA297" s="151"/>
      <c r="AB297" s="151"/>
      <c r="AC297" s="151"/>
      <c r="AD297" s="151"/>
      <c r="AE297" s="151"/>
      <c r="AF297" s="151"/>
      <c r="AG297" s="151" t="s">
        <v>1368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70">
        <v>86</v>
      </c>
      <c r="B298" s="171" t="s">
        <v>1668</v>
      </c>
      <c r="C298" s="187" t="s">
        <v>1669</v>
      </c>
      <c r="D298" s="172" t="s">
        <v>1407</v>
      </c>
      <c r="E298" s="173">
        <v>82</v>
      </c>
      <c r="F298" s="174"/>
      <c r="G298" s="175">
        <f>ROUND(E298*F298,2)</f>
        <v>0</v>
      </c>
      <c r="H298" s="174"/>
      <c r="I298" s="175">
        <f>ROUND(E298*H298,2)</f>
        <v>0</v>
      </c>
      <c r="J298" s="174"/>
      <c r="K298" s="175">
        <f>ROUND(E298*J298,2)</f>
        <v>0</v>
      </c>
      <c r="L298" s="175">
        <v>21</v>
      </c>
      <c r="M298" s="175">
        <f>G298*(1+L298/100)</f>
        <v>0</v>
      </c>
      <c r="N298" s="175">
        <v>0</v>
      </c>
      <c r="O298" s="175">
        <f>ROUND(E298*N298,2)</f>
        <v>0</v>
      </c>
      <c r="P298" s="175">
        <v>0</v>
      </c>
      <c r="Q298" s="175">
        <f>ROUND(E298*P298,2)</f>
        <v>0</v>
      </c>
      <c r="R298" s="175" t="s">
        <v>1362</v>
      </c>
      <c r="S298" s="175" t="s">
        <v>1363</v>
      </c>
      <c r="T298" s="176" t="s">
        <v>1364</v>
      </c>
      <c r="U298" s="160">
        <v>0.12</v>
      </c>
      <c r="V298" s="160">
        <f>ROUND(E298*U298,2)</f>
        <v>9.84</v>
      </c>
      <c r="W298" s="160"/>
      <c r="X298" s="160" t="s">
        <v>1365</v>
      </c>
      <c r="Y298" s="151"/>
      <c r="Z298" s="151"/>
      <c r="AA298" s="151"/>
      <c r="AB298" s="151"/>
      <c r="AC298" s="151"/>
      <c r="AD298" s="151"/>
      <c r="AE298" s="151"/>
      <c r="AF298" s="151"/>
      <c r="AG298" s="151" t="s">
        <v>1366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48" t="s">
        <v>1670</v>
      </c>
      <c r="D299" s="249"/>
      <c r="E299" s="249"/>
      <c r="F299" s="249"/>
      <c r="G299" s="249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51"/>
      <c r="Z299" s="151"/>
      <c r="AA299" s="151"/>
      <c r="AB299" s="151"/>
      <c r="AC299" s="151"/>
      <c r="AD299" s="151"/>
      <c r="AE299" s="151"/>
      <c r="AF299" s="151"/>
      <c r="AG299" s="151" t="s">
        <v>1392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188" t="s">
        <v>2073</v>
      </c>
      <c r="D300" s="161"/>
      <c r="E300" s="162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51"/>
      <c r="Z300" s="151"/>
      <c r="AA300" s="151"/>
      <c r="AB300" s="151"/>
      <c r="AC300" s="151"/>
      <c r="AD300" s="151"/>
      <c r="AE300" s="151"/>
      <c r="AF300" s="151"/>
      <c r="AG300" s="151" t="s">
        <v>1368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188" t="s">
        <v>2074</v>
      </c>
      <c r="D301" s="161"/>
      <c r="E301" s="162">
        <v>82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51"/>
      <c r="Z301" s="151"/>
      <c r="AA301" s="151"/>
      <c r="AB301" s="151"/>
      <c r="AC301" s="151"/>
      <c r="AD301" s="151"/>
      <c r="AE301" s="151"/>
      <c r="AF301" s="151"/>
      <c r="AG301" s="151" t="s">
        <v>1368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70">
        <v>87</v>
      </c>
      <c r="B302" s="171" t="s">
        <v>1673</v>
      </c>
      <c r="C302" s="187" t="s">
        <v>1674</v>
      </c>
      <c r="D302" s="172" t="s">
        <v>1407</v>
      </c>
      <c r="E302" s="173">
        <v>82</v>
      </c>
      <c r="F302" s="174"/>
      <c r="G302" s="175">
        <f>ROUND(E302*F302,2)</f>
        <v>0</v>
      </c>
      <c r="H302" s="174"/>
      <c r="I302" s="175">
        <f>ROUND(E302*H302,2)</f>
        <v>0</v>
      </c>
      <c r="J302" s="174"/>
      <c r="K302" s="175">
        <f>ROUND(E302*J302,2)</f>
        <v>0</v>
      </c>
      <c r="L302" s="175">
        <v>21</v>
      </c>
      <c r="M302" s="175">
        <f>G302*(1+L302/100)</f>
        <v>0</v>
      </c>
      <c r="N302" s="175">
        <v>0</v>
      </c>
      <c r="O302" s="175">
        <f>ROUND(E302*N302,2)</f>
        <v>0</v>
      </c>
      <c r="P302" s="175">
        <v>0</v>
      </c>
      <c r="Q302" s="175">
        <f>ROUND(E302*P302,2)</f>
        <v>0</v>
      </c>
      <c r="R302" s="175" t="s">
        <v>1362</v>
      </c>
      <c r="S302" s="175" t="s">
        <v>1363</v>
      </c>
      <c r="T302" s="176" t="s">
        <v>1364</v>
      </c>
      <c r="U302" s="160">
        <v>3.6999999999999998E-2</v>
      </c>
      <c r="V302" s="160">
        <f>ROUND(E302*U302,2)</f>
        <v>3.03</v>
      </c>
      <c r="W302" s="160"/>
      <c r="X302" s="160" t="s">
        <v>1365</v>
      </c>
      <c r="Y302" s="151"/>
      <c r="Z302" s="151"/>
      <c r="AA302" s="151"/>
      <c r="AB302" s="151"/>
      <c r="AC302" s="151"/>
      <c r="AD302" s="151"/>
      <c r="AE302" s="151"/>
      <c r="AF302" s="151"/>
      <c r="AG302" s="151" t="s">
        <v>1366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48" t="s">
        <v>1675</v>
      </c>
      <c r="D303" s="249"/>
      <c r="E303" s="249"/>
      <c r="F303" s="249"/>
      <c r="G303" s="249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51"/>
      <c r="Z303" s="151"/>
      <c r="AA303" s="151"/>
      <c r="AB303" s="151"/>
      <c r="AC303" s="151"/>
      <c r="AD303" s="151"/>
      <c r="AE303" s="151"/>
      <c r="AF303" s="151"/>
      <c r="AG303" s="151" t="s">
        <v>1392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188" t="s">
        <v>2075</v>
      </c>
      <c r="D304" s="161"/>
      <c r="E304" s="162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51"/>
      <c r="Z304" s="151"/>
      <c r="AA304" s="151"/>
      <c r="AB304" s="151"/>
      <c r="AC304" s="151"/>
      <c r="AD304" s="151"/>
      <c r="AE304" s="151"/>
      <c r="AF304" s="151"/>
      <c r="AG304" s="151" t="s">
        <v>1368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188" t="s">
        <v>2076</v>
      </c>
      <c r="D305" s="161"/>
      <c r="E305" s="162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51"/>
      <c r="Z305" s="151"/>
      <c r="AA305" s="151"/>
      <c r="AB305" s="151"/>
      <c r="AC305" s="151"/>
      <c r="AD305" s="151"/>
      <c r="AE305" s="151"/>
      <c r="AF305" s="151"/>
      <c r="AG305" s="151" t="s">
        <v>1368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188" t="s">
        <v>2074</v>
      </c>
      <c r="D306" s="161"/>
      <c r="E306" s="162">
        <v>82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51"/>
      <c r="Z306" s="151"/>
      <c r="AA306" s="151"/>
      <c r="AB306" s="151"/>
      <c r="AC306" s="151"/>
      <c r="AD306" s="151"/>
      <c r="AE306" s="151"/>
      <c r="AF306" s="151"/>
      <c r="AG306" s="151" t="s">
        <v>1368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>
      <c r="A307" s="164" t="s">
        <v>1357</v>
      </c>
      <c r="B307" s="165" t="s">
        <v>1318</v>
      </c>
      <c r="C307" s="186" t="s">
        <v>1319</v>
      </c>
      <c r="D307" s="166"/>
      <c r="E307" s="167"/>
      <c r="F307" s="168"/>
      <c r="G307" s="168">
        <f>SUMIF(AG308:AG311,"&lt;&gt;NOR",G308:G311)</f>
        <v>0</v>
      </c>
      <c r="H307" s="168"/>
      <c r="I307" s="168">
        <f>SUM(I308:I311)</f>
        <v>0</v>
      </c>
      <c r="J307" s="168"/>
      <c r="K307" s="168">
        <f>SUM(K308:K311)</f>
        <v>0</v>
      </c>
      <c r="L307" s="168"/>
      <c r="M307" s="168">
        <f>SUM(M308:M311)</f>
        <v>0</v>
      </c>
      <c r="N307" s="168"/>
      <c r="O307" s="168">
        <f>SUM(O308:O311)</f>
        <v>0</v>
      </c>
      <c r="P307" s="168"/>
      <c r="Q307" s="168">
        <f>SUM(Q308:Q311)</f>
        <v>0</v>
      </c>
      <c r="R307" s="168"/>
      <c r="S307" s="168"/>
      <c r="T307" s="169"/>
      <c r="U307" s="163"/>
      <c r="V307" s="163">
        <f>SUM(V308:V311)</f>
        <v>1.22</v>
      </c>
      <c r="W307" s="163"/>
      <c r="X307" s="163"/>
      <c r="AG307" t="s">
        <v>1358</v>
      </c>
    </row>
    <row r="308" spans="1:60" ht="22.5" outlineLevel="1">
      <c r="A308" s="170">
        <v>88</v>
      </c>
      <c r="B308" s="171" t="s">
        <v>2077</v>
      </c>
      <c r="C308" s="187" t="s">
        <v>2078</v>
      </c>
      <c r="D308" s="172" t="s">
        <v>1361</v>
      </c>
      <c r="E308" s="173">
        <v>18</v>
      </c>
      <c r="F308" s="174"/>
      <c r="G308" s="175">
        <f>ROUND(E308*F308,2)</f>
        <v>0</v>
      </c>
      <c r="H308" s="174"/>
      <c r="I308" s="175">
        <f>ROUND(E308*H308,2)</f>
        <v>0</v>
      </c>
      <c r="J308" s="174"/>
      <c r="K308" s="175">
        <f>ROUND(E308*J308,2)</f>
        <v>0</v>
      </c>
      <c r="L308" s="175">
        <v>21</v>
      </c>
      <c r="M308" s="175">
        <f>G308*(1+L308/100)</f>
        <v>0</v>
      </c>
      <c r="N308" s="175">
        <v>0</v>
      </c>
      <c r="O308" s="175">
        <f>ROUND(E308*N308,2)</f>
        <v>0</v>
      </c>
      <c r="P308" s="175">
        <v>0</v>
      </c>
      <c r="Q308" s="175">
        <f>ROUND(E308*P308,2)</f>
        <v>0</v>
      </c>
      <c r="R308" s="175" t="s">
        <v>1362</v>
      </c>
      <c r="S308" s="175" t="s">
        <v>1363</v>
      </c>
      <c r="T308" s="176" t="s">
        <v>1364</v>
      </c>
      <c r="U308" s="160">
        <v>6.8000000000000005E-2</v>
      </c>
      <c r="V308" s="160">
        <f>ROUND(E308*U308,2)</f>
        <v>1.22</v>
      </c>
      <c r="W308" s="160"/>
      <c r="X308" s="160" t="s">
        <v>1365</v>
      </c>
      <c r="Y308" s="151"/>
      <c r="Z308" s="151"/>
      <c r="AA308" s="151"/>
      <c r="AB308" s="151"/>
      <c r="AC308" s="151"/>
      <c r="AD308" s="151"/>
      <c r="AE308" s="151"/>
      <c r="AF308" s="151"/>
      <c r="AG308" s="151" t="s">
        <v>1366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ht="22.5" outlineLevel="1">
      <c r="A309" s="158"/>
      <c r="B309" s="159"/>
      <c r="C309" s="248" t="s">
        <v>2079</v>
      </c>
      <c r="D309" s="249"/>
      <c r="E309" s="249"/>
      <c r="F309" s="249"/>
      <c r="G309" s="249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51"/>
      <c r="Z309" s="151"/>
      <c r="AA309" s="151"/>
      <c r="AB309" s="151"/>
      <c r="AC309" s="151"/>
      <c r="AD309" s="151"/>
      <c r="AE309" s="151"/>
      <c r="AF309" s="151"/>
      <c r="AG309" s="151" t="s">
        <v>1392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77" t="str">
        <f>C309</f>
        <v>krajníků, desek nebo panelů od spojovacího materiálu s odklizením a uložením očištěných hmot a spojovacího materiálu na skládku na vzdálenost do 10 m</v>
      </c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188" t="s">
        <v>1963</v>
      </c>
      <c r="D310" s="161"/>
      <c r="E310" s="162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51"/>
      <c r="Z310" s="151"/>
      <c r="AA310" s="151"/>
      <c r="AB310" s="151"/>
      <c r="AC310" s="151"/>
      <c r="AD310" s="151"/>
      <c r="AE310" s="151"/>
      <c r="AF310" s="151"/>
      <c r="AG310" s="151" t="s">
        <v>1368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188" t="s">
        <v>1289</v>
      </c>
      <c r="D311" s="161"/>
      <c r="E311" s="162">
        <v>18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51"/>
      <c r="Z311" s="151"/>
      <c r="AA311" s="151"/>
      <c r="AB311" s="151"/>
      <c r="AC311" s="151"/>
      <c r="AD311" s="151"/>
      <c r="AE311" s="151"/>
      <c r="AF311" s="151"/>
      <c r="AG311" s="151" t="s">
        <v>1368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>
      <c r="A312" s="164" t="s">
        <v>1357</v>
      </c>
      <c r="B312" s="165" t="s">
        <v>1320</v>
      </c>
      <c r="C312" s="186" t="s">
        <v>1321</v>
      </c>
      <c r="D312" s="166"/>
      <c r="E312" s="167"/>
      <c r="F312" s="168"/>
      <c r="G312" s="168">
        <f>SUMIF(AG313:AG314,"&lt;&gt;NOR",G313:G314)</f>
        <v>0</v>
      </c>
      <c r="H312" s="168"/>
      <c r="I312" s="168">
        <f>SUM(I313:I314)</f>
        <v>0</v>
      </c>
      <c r="J312" s="168"/>
      <c r="K312" s="168">
        <f>SUM(K313:K314)</f>
        <v>0</v>
      </c>
      <c r="L312" s="168"/>
      <c r="M312" s="168">
        <f>SUM(M313:M314)</f>
        <v>0</v>
      </c>
      <c r="N312" s="168"/>
      <c r="O312" s="168">
        <f>SUM(O313:O314)</f>
        <v>0</v>
      </c>
      <c r="P312" s="168"/>
      <c r="Q312" s="168">
        <f>SUM(Q313:Q314)</f>
        <v>0</v>
      </c>
      <c r="R312" s="168"/>
      <c r="S312" s="168"/>
      <c r="T312" s="169"/>
      <c r="U312" s="163"/>
      <c r="V312" s="163">
        <f>SUM(V313:V314)</f>
        <v>145.71</v>
      </c>
      <c r="W312" s="163"/>
      <c r="X312" s="163"/>
      <c r="AG312" t="s">
        <v>1358</v>
      </c>
    </row>
    <row r="313" spans="1:60" ht="22.5" outlineLevel="1">
      <c r="A313" s="170">
        <v>89</v>
      </c>
      <c r="B313" s="171" t="s">
        <v>1677</v>
      </c>
      <c r="C313" s="187" t="s">
        <v>1678</v>
      </c>
      <c r="D313" s="172" t="s">
        <v>1527</v>
      </c>
      <c r="E313" s="173">
        <v>688.94732999999997</v>
      </c>
      <c r="F313" s="174"/>
      <c r="G313" s="175">
        <f>ROUND(E313*F313,2)</f>
        <v>0</v>
      </c>
      <c r="H313" s="174"/>
      <c r="I313" s="175">
        <f>ROUND(E313*H313,2)</f>
        <v>0</v>
      </c>
      <c r="J313" s="174"/>
      <c r="K313" s="175">
        <f>ROUND(E313*J313,2)</f>
        <v>0</v>
      </c>
      <c r="L313" s="175">
        <v>21</v>
      </c>
      <c r="M313" s="175">
        <f>G313*(1+L313/100)</f>
        <v>0</v>
      </c>
      <c r="N313" s="175">
        <v>0</v>
      </c>
      <c r="O313" s="175">
        <f>ROUND(E313*N313,2)</f>
        <v>0</v>
      </c>
      <c r="P313" s="175">
        <v>0</v>
      </c>
      <c r="Q313" s="175">
        <f>ROUND(E313*P313,2)</f>
        <v>0</v>
      </c>
      <c r="R313" s="175" t="s">
        <v>1538</v>
      </c>
      <c r="S313" s="175" t="s">
        <v>1363</v>
      </c>
      <c r="T313" s="176" t="s">
        <v>1364</v>
      </c>
      <c r="U313" s="160">
        <v>0.21149999999999999</v>
      </c>
      <c r="V313" s="160">
        <f>ROUND(E313*U313,2)</f>
        <v>145.71</v>
      </c>
      <c r="W313" s="160"/>
      <c r="X313" s="160" t="s">
        <v>1365</v>
      </c>
      <c r="Y313" s="151"/>
      <c r="Z313" s="151"/>
      <c r="AA313" s="151"/>
      <c r="AB313" s="151"/>
      <c r="AC313" s="151"/>
      <c r="AD313" s="151"/>
      <c r="AE313" s="151"/>
      <c r="AF313" s="151"/>
      <c r="AG313" s="151" t="s">
        <v>1366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248" t="s">
        <v>1679</v>
      </c>
      <c r="D314" s="249"/>
      <c r="E314" s="249"/>
      <c r="F314" s="249"/>
      <c r="G314" s="249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51"/>
      <c r="Z314" s="151"/>
      <c r="AA314" s="151"/>
      <c r="AB314" s="151"/>
      <c r="AC314" s="151"/>
      <c r="AD314" s="151"/>
      <c r="AE314" s="151"/>
      <c r="AF314" s="151"/>
      <c r="AG314" s="151" t="s">
        <v>1392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>
      <c r="A315" s="164" t="s">
        <v>1357</v>
      </c>
      <c r="B315" s="165" t="s">
        <v>1326</v>
      </c>
      <c r="C315" s="186" t="s">
        <v>1327</v>
      </c>
      <c r="D315" s="166"/>
      <c r="E315" s="167"/>
      <c r="F315" s="168"/>
      <c r="G315" s="168">
        <f>SUMIF(AG316:AG340,"&lt;&gt;NOR",G316:G340)</f>
        <v>0</v>
      </c>
      <c r="H315" s="168"/>
      <c r="I315" s="168">
        <f>SUM(I316:I340)</f>
        <v>0</v>
      </c>
      <c r="J315" s="168"/>
      <c r="K315" s="168">
        <f>SUM(K316:K340)</f>
        <v>0</v>
      </c>
      <c r="L315" s="168"/>
      <c r="M315" s="168">
        <f>SUM(M316:M340)</f>
        <v>0</v>
      </c>
      <c r="N315" s="168"/>
      <c r="O315" s="168">
        <f>SUM(O316:O340)</f>
        <v>0</v>
      </c>
      <c r="P315" s="168"/>
      <c r="Q315" s="168">
        <f>SUM(Q316:Q340)</f>
        <v>0</v>
      </c>
      <c r="R315" s="168"/>
      <c r="S315" s="168"/>
      <c r="T315" s="169"/>
      <c r="U315" s="163"/>
      <c r="V315" s="163">
        <f>SUM(V316:V340)</f>
        <v>32.79</v>
      </c>
      <c r="W315" s="163"/>
      <c r="X315" s="163"/>
      <c r="AG315" t="s">
        <v>1358</v>
      </c>
    </row>
    <row r="316" spans="1:60" outlineLevel="1">
      <c r="A316" s="170">
        <v>90</v>
      </c>
      <c r="B316" s="171" t="s">
        <v>1680</v>
      </c>
      <c r="C316" s="187" t="s">
        <v>1681</v>
      </c>
      <c r="D316" s="172" t="s">
        <v>1527</v>
      </c>
      <c r="E316" s="173">
        <v>151.11350999999999</v>
      </c>
      <c r="F316" s="174"/>
      <c r="G316" s="175">
        <f>ROUND(E316*F316,2)</f>
        <v>0</v>
      </c>
      <c r="H316" s="174"/>
      <c r="I316" s="175">
        <f>ROUND(E316*H316,2)</f>
        <v>0</v>
      </c>
      <c r="J316" s="174"/>
      <c r="K316" s="175">
        <f>ROUND(E316*J316,2)</f>
        <v>0</v>
      </c>
      <c r="L316" s="175">
        <v>21</v>
      </c>
      <c r="M316" s="175">
        <f>G316*(1+L316/100)</f>
        <v>0</v>
      </c>
      <c r="N316" s="175">
        <v>0</v>
      </c>
      <c r="O316" s="175">
        <f>ROUND(E316*N316,2)</f>
        <v>0</v>
      </c>
      <c r="P316" s="175">
        <v>0</v>
      </c>
      <c r="Q316" s="175">
        <f>ROUND(E316*P316,2)</f>
        <v>0</v>
      </c>
      <c r="R316" s="175" t="s">
        <v>1682</v>
      </c>
      <c r="S316" s="175" t="s">
        <v>1683</v>
      </c>
      <c r="T316" s="176" t="s">
        <v>1683</v>
      </c>
      <c r="U316" s="160">
        <v>0</v>
      </c>
      <c r="V316" s="160">
        <f>ROUND(E316*U316,2)</f>
        <v>0</v>
      </c>
      <c r="W316" s="160"/>
      <c r="X316" s="160" t="s">
        <v>1365</v>
      </c>
      <c r="Y316" s="151"/>
      <c r="Z316" s="151"/>
      <c r="AA316" s="151"/>
      <c r="AB316" s="151"/>
      <c r="AC316" s="151"/>
      <c r="AD316" s="151"/>
      <c r="AE316" s="151"/>
      <c r="AF316" s="151"/>
      <c r="AG316" s="151" t="s">
        <v>1366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>
      <c r="A317" s="158"/>
      <c r="B317" s="159"/>
      <c r="C317" s="188" t="s">
        <v>2080</v>
      </c>
      <c r="D317" s="161"/>
      <c r="E317" s="162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51"/>
      <c r="Z317" s="151"/>
      <c r="AA317" s="151"/>
      <c r="AB317" s="151"/>
      <c r="AC317" s="151"/>
      <c r="AD317" s="151"/>
      <c r="AE317" s="151"/>
      <c r="AF317" s="151"/>
      <c r="AG317" s="151" t="s">
        <v>1368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188" t="s">
        <v>2081</v>
      </c>
      <c r="D318" s="161"/>
      <c r="E318" s="162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51"/>
      <c r="Z318" s="151"/>
      <c r="AA318" s="151"/>
      <c r="AB318" s="151"/>
      <c r="AC318" s="151"/>
      <c r="AD318" s="151"/>
      <c r="AE318" s="151"/>
      <c r="AF318" s="151"/>
      <c r="AG318" s="151" t="s">
        <v>1368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188" t="s">
        <v>2082</v>
      </c>
      <c r="D319" s="161"/>
      <c r="E319" s="162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51"/>
      <c r="Z319" s="151"/>
      <c r="AA319" s="151"/>
      <c r="AB319" s="151"/>
      <c r="AC319" s="151"/>
      <c r="AD319" s="151"/>
      <c r="AE319" s="151"/>
      <c r="AF319" s="151"/>
      <c r="AG319" s="151" t="s">
        <v>1368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188" t="s">
        <v>2083</v>
      </c>
      <c r="D320" s="161"/>
      <c r="E320" s="162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51"/>
      <c r="Z320" s="151"/>
      <c r="AA320" s="151"/>
      <c r="AB320" s="151"/>
      <c r="AC320" s="151"/>
      <c r="AD320" s="151"/>
      <c r="AE320" s="151"/>
      <c r="AF320" s="151"/>
      <c r="AG320" s="151" t="s">
        <v>1368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188" t="s">
        <v>2084</v>
      </c>
      <c r="D321" s="161"/>
      <c r="E321" s="162">
        <v>100.33911000000001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51"/>
      <c r="Z321" s="151"/>
      <c r="AA321" s="151"/>
      <c r="AB321" s="151"/>
      <c r="AC321" s="151"/>
      <c r="AD321" s="151"/>
      <c r="AE321" s="151"/>
      <c r="AF321" s="151"/>
      <c r="AG321" s="151" t="s">
        <v>1368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188" t="s">
        <v>2085</v>
      </c>
      <c r="D322" s="161"/>
      <c r="E322" s="162">
        <v>50.7744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51"/>
      <c r="Z322" s="151"/>
      <c r="AA322" s="151"/>
      <c r="AB322" s="151"/>
      <c r="AC322" s="151"/>
      <c r="AD322" s="151"/>
      <c r="AE322" s="151"/>
      <c r="AF322" s="151"/>
      <c r="AG322" s="151" t="s">
        <v>1368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70">
        <v>91</v>
      </c>
      <c r="B323" s="171" t="s">
        <v>1689</v>
      </c>
      <c r="C323" s="187" t="s">
        <v>1690</v>
      </c>
      <c r="D323" s="172" t="s">
        <v>1527</v>
      </c>
      <c r="E323" s="173">
        <v>41.762599999999999</v>
      </c>
      <c r="F323" s="174"/>
      <c r="G323" s="175">
        <f>ROUND(E323*F323,2)</f>
        <v>0</v>
      </c>
      <c r="H323" s="174"/>
      <c r="I323" s="175">
        <f>ROUND(E323*H323,2)</f>
        <v>0</v>
      </c>
      <c r="J323" s="174"/>
      <c r="K323" s="175">
        <f>ROUND(E323*J323,2)</f>
        <v>0</v>
      </c>
      <c r="L323" s="175">
        <v>21</v>
      </c>
      <c r="M323" s="175">
        <f>G323*(1+L323/100)</f>
        <v>0</v>
      </c>
      <c r="N323" s="175">
        <v>0</v>
      </c>
      <c r="O323" s="175">
        <f>ROUND(E323*N323,2)</f>
        <v>0</v>
      </c>
      <c r="P323" s="175">
        <v>0</v>
      </c>
      <c r="Q323" s="175">
        <f>ROUND(E323*P323,2)</f>
        <v>0</v>
      </c>
      <c r="R323" s="175" t="s">
        <v>1682</v>
      </c>
      <c r="S323" s="175" t="s">
        <v>1683</v>
      </c>
      <c r="T323" s="176" t="s">
        <v>1683</v>
      </c>
      <c r="U323" s="160">
        <v>0</v>
      </c>
      <c r="V323" s="160">
        <f>ROUND(E323*U323,2)</f>
        <v>0</v>
      </c>
      <c r="W323" s="160"/>
      <c r="X323" s="160" t="s">
        <v>1365</v>
      </c>
      <c r="Y323" s="151"/>
      <c r="Z323" s="151"/>
      <c r="AA323" s="151"/>
      <c r="AB323" s="151"/>
      <c r="AC323" s="151"/>
      <c r="AD323" s="151"/>
      <c r="AE323" s="151"/>
      <c r="AF323" s="151"/>
      <c r="AG323" s="151" t="s">
        <v>1366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188" t="s">
        <v>2086</v>
      </c>
      <c r="D324" s="161"/>
      <c r="E324" s="162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51"/>
      <c r="Z324" s="151"/>
      <c r="AA324" s="151"/>
      <c r="AB324" s="151"/>
      <c r="AC324" s="151"/>
      <c r="AD324" s="151"/>
      <c r="AE324" s="151"/>
      <c r="AF324" s="151"/>
      <c r="AG324" s="151" t="s">
        <v>1368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58"/>
      <c r="B325" s="159"/>
      <c r="C325" s="188" t="s">
        <v>2087</v>
      </c>
      <c r="D325" s="161"/>
      <c r="E325" s="162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51"/>
      <c r="Z325" s="151"/>
      <c r="AA325" s="151"/>
      <c r="AB325" s="151"/>
      <c r="AC325" s="151"/>
      <c r="AD325" s="151"/>
      <c r="AE325" s="151"/>
      <c r="AF325" s="151"/>
      <c r="AG325" s="151" t="s">
        <v>1368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188" t="s">
        <v>2088</v>
      </c>
      <c r="D326" s="161"/>
      <c r="E326" s="162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51"/>
      <c r="Z326" s="151"/>
      <c r="AA326" s="151"/>
      <c r="AB326" s="151"/>
      <c r="AC326" s="151"/>
      <c r="AD326" s="151"/>
      <c r="AE326" s="151"/>
      <c r="AF326" s="151"/>
      <c r="AG326" s="151" t="s">
        <v>1368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188" t="s">
        <v>2089</v>
      </c>
      <c r="D327" s="161"/>
      <c r="E327" s="162">
        <v>41.762599999999999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51"/>
      <c r="Z327" s="151"/>
      <c r="AA327" s="151"/>
      <c r="AB327" s="151"/>
      <c r="AC327" s="151"/>
      <c r="AD327" s="151"/>
      <c r="AE327" s="151"/>
      <c r="AF327" s="151"/>
      <c r="AG327" s="151" t="s">
        <v>1368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ht="33.75" outlineLevel="1">
      <c r="A328" s="170">
        <v>92</v>
      </c>
      <c r="B328" s="171" t="s">
        <v>1695</v>
      </c>
      <c r="C328" s="187" t="s">
        <v>1696</v>
      </c>
      <c r="D328" s="172" t="s">
        <v>1527</v>
      </c>
      <c r="E328" s="173">
        <v>192.87611000000001</v>
      </c>
      <c r="F328" s="174"/>
      <c r="G328" s="175">
        <f>ROUND(E328*F328,2)</f>
        <v>0</v>
      </c>
      <c r="H328" s="174"/>
      <c r="I328" s="175">
        <f>ROUND(E328*H328,2)</f>
        <v>0</v>
      </c>
      <c r="J328" s="174"/>
      <c r="K328" s="175">
        <f>ROUND(E328*J328,2)</f>
        <v>0</v>
      </c>
      <c r="L328" s="175">
        <v>21</v>
      </c>
      <c r="M328" s="175">
        <f>G328*(1+L328/100)</f>
        <v>0</v>
      </c>
      <c r="N328" s="175">
        <v>0</v>
      </c>
      <c r="O328" s="175">
        <f>ROUND(E328*N328,2)</f>
        <v>0</v>
      </c>
      <c r="P328" s="175">
        <v>0</v>
      </c>
      <c r="Q328" s="175">
        <f>ROUND(E328*P328,2)</f>
        <v>0</v>
      </c>
      <c r="R328" s="175" t="s">
        <v>1697</v>
      </c>
      <c r="S328" s="175" t="s">
        <v>1363</v>
      </c>
      <c r="T328" s="176" t="s">
        <v>1364</v>
      </c>
      <c r="U328" s="160">
        <v>0</v>
      </c>
      <c r="V328" s="160">
        <f>ROUND(E328*U328,2)</f>
        <v>0</v>
      </c>
      <c r="W328" s="160"/>
      <c r="X328" s="160" t="s">
        <v>1365</v>
      </c>
      <c r="Y328" s="151"/>
      <c r="Z328" s="151"/>
      <c r="AA328" s="151"/>
      <c r="AB328" s="151"/>
      <c r="AC328" s="151"/>
      <c r="AD328" s="151"/>
      <c r="AE328" s="151"/>
      <c r="AF328" s="151"/>
      <c r="AG328" s="151" t="s">
        <v>1366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58"/>
      <c r="B329" s="159"/>
      <c r="C329" s="248" t="s">
        <v>1698</v>
      </c>
      <c r="D329" s="249"/>
      <c r="E329" s="249"/>
      <c r="F329" s="249"/>
      <c r="G329" s="249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51"/>
      <c r="Z329" s="151"/>
      <c r="AA329" s="151"/>
      <c r="AB329" s="151"/>
      <c r="AC329" s="151"/>
      <c r="AD329" s="151"/>
      <c r="AE329" s="151"/>
      <c r="AF329" s="151"/>
      <c r="AG329" s="151" t="s">
        <v>1392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188" t="s">
        <v>2090</v>
      </c>
      <c r="D330" s="161"/>
      <c r="E330" s="162">
        <v>41.762599999999999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51"/>
      <c r="Z330" s="151"/>
      <c r="AA330" s="151"/>
      <c r="AB330" s="151"/>
      <c r="AC330" s="151"/>
      <c r="AD330" s="151"/>
      <c r="AE330" s="151"/>
      <c r="AF330" s="151"/>
      <c r="AG330" s="151" t="s">
        <v>1368</v>
      </c>
      <c r="AH330" s="151">
        <v>5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188" t="s">
        <v>2091</v>
      </c>
      <c r="D331" s="161"/>
      <c r="E331" s="162">
        <v>151.11350999999999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51"/>
      <c r="Z331" s="151"/>
      <c r="AA331" s="151"/>
      <c r="AB331" s="151"/>
      <c r="AC331" s="151"/>
      <c r="AD331" s="151"/>
      <c r="AE331" s="151"/>
      <c r="AF331" s="151"/>
      <c r="AG331" s="151" t="s">
        <v>1368</v>
      </c>
      <c r="AH331" s="151">
        <v>5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ht="33.75" outlineLevel="1">
      <c r="A332" s="170">
        <v>93</v>
      </c>
      <c r="B332" s="171" t="s">
        <v>1701</v>
      </c>
      <c r="C332" s="187" t="s">
        <v>1702</v>
      </c>
      <c r="D332" s="172" t="s">
        <v>1527</v>
      </c>
      <c r="E332" s="173">
        <v>8679.4249500000005</v>
      </c>
      <c r="F332" s="174"/>
      <c r="G332" s="175">
        <f>ROUND(E332*F332,2)</f>
        <v>0</v>
      </c>
      <c r="H332" s="174"/>
      <c r="I332" s="175">
        <f>ROUND(E332*H332,2)</f>
        <v>0</v>
      </c>
      <c r="J332" s="174"/>
      <c r="K332" s="175">
        <f>ROUND(E332*J332,2)</f>
        <v>0</v>
      </c>
      <c r="L332" s="175">
        <v>21</v>
      </c>
      <c r="M332" s="175">
        <f>G332*(1+L332/100)</f>
        <v>0</v>
      </c>
      <c r="N332" s="175">
        <v>0</v>
      </c>
      <c r="O332" s="175">
        <f>ROUND(E332*N332,2)</f>
        <v>0</v>
      </c>
      <c r="P332" s="175">
        <v>0</v>
      </c>
      <c r="Q332" s="175">
        <f>ROUND(E332*P332,2)</f>
        <v>0</v>
      </c>
      <c r="R332" s="175" t="s">
        <v>1697</v>
      </c>
      <c r="S332" s="175" t="s">
        <v>1363</v>
      </c>
      <c r="T332" s="176" t="s">
        <v>1364</v>
      </c>
      <c r="U332" s="160">
        <v>0</v>
      </c>
      <c r="V332" s="160">
        <f>ROUND(E332*U332,2)</f>
        <v>0</v>
      </c>
      <c r="W332" s="160"/>
      <c r="X332" s="160" t="s">
        <v>1365</v>
      </c>
      <c r="Y332" s="151"/>
      <c r="Z332" s="151"/>
      <c r="AA332" s="151"/>
      <c r="AB332" s="151"/>
      <c r="AC332" s="151"/>
      <c r="AD332" s="151"/>
      <c r="AE332" s="151"/>
      <c r="AF332" s="151"/>
      <c r="AG332" s="151" t="s">
        <v>1366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48" t="s">
        <v>1698</v>
      </c>
      <c r="D333" s="249"/>
      <c r="E333" s="249"/>
      <c r="F333" s="249"/>
      <c r="G333" s="249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51"/>
      <c r="Z333" s="151"/>
      <c r="AA333" s="151"/>
      <c r="AB333" s="151"/>
      <c r="AC333" s="151"/>
      <c r="AD333" s="151"/>
      <c r="AE333" s="151"/>
      <c r="AF333" s="151"/>
      <c r="AG333" s="151" t="s">
        <v>1392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188" t="s">
        <v>2092</v>
      </c>
      <c r="D334" s="161"/>
      <c r="E334" s="162">
        <v>8679.4249500000005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51"/>
      <c r="Z334" s="151"/>
      <c r="AA334" s="151"/>
      <c r="AB334" s="151"/>
      <c r="AC334" s="151"/>
      <c r="AD334" s="151"/>
      <c r="AE334" s="151"/>
      <c r="AF334" s="151"/>
      <c r="AG334" s="151" t="s">
        <v>1368</v>
      </c>
      <c r="AH334" s="151">
        <v>5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70">
        <v>94</v>
      </c>
      <c r="B335" s="171" t="s">
        <v>1704</v>
      </c>
      <c r="C335" s="187" t="s">
        <v>1705</v>
      </c>
      <c r="D335" s="172" t="s">
        <v>1527</v>
      </c>
      <c r="E335" s="173">
        <v>192.87611000000001</v>
      </c>
      <c r="F335" s="174"/>
      <c r="G335" s="175">
        <f>ROUND(E335*F335,2)</f>
        <v>0</v>
      </c>
      <c r="H335" s="174"/>
      <c r="I335" s="175">
        <f>ROUND(E335*H335,2)</f>
        <v>0</v>
      </c>
      <c r="J335" s="174"/>
      <c r="K335" s="175">
        <f>ROUND(E335*J335,2)</f>
        <v>0</v>
      </c>
      <c r="L335" s="175">
        <v>21</v>
      </c>
      <c r="M335" s="175">
        <f>G335*(1+L335/100)</f>
        <v>0</v>
      </c>
      <c r="N335" s="175">
        <v>0</v>
      </c>
      <c r="O335" s="175">
        <f>ROUND(E335*N335,2)</f>
        <v>0</v>
      </c>
      <c r="P335" s="175">
        <v>0</v>
      </c>
      <c r="Q335" s="175">
        <f>ROUND(E335*P335,2)</f>
        <v>0</v>
      </c>
      <c r="R335" s="175" t="s">
        <v>1706</v>
      </c>
      <c r="S335" s="175" t="s">
        <v>1363</v>
      </c>
      <c r="T335" s="176" t="s">
        <v>1364</v>
      </c>
      <c r="U335" s="160">
        <v>0.16400000000000001</v>
      </c>
      <c r="V335" s="160">
        <f>ROUND(E335*U335,2)</f>
        <v>31.63</v>
      </c>
      <c r="W335" s="160"/>
      <c r="X335" s="160" t="s">
        <v>1365</v>
      </c>
      <c r="Y335" s="151"/>
      <c r="Z335" s="151"/>
      <c r="AA335" s="151"/>
      <c r="AB335" s="151"/>
      <c r="AC335" s="151"/>
      <c r="AD335" s="151"/>
      <c r="AE335" s="151"/>
      <c r="AF335" s="151"/>
      <c r="AG335" s="151" t="s">
        <v>1366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ht="22.5" outlineLevel="1">
      <c r="A336" s="158"/>
      <c r="B336" s="159"/>
      <c r="C336" s="248" t="s">
        <v>1707</v>
      </c>
      <c r="D336" s="249"/>
      <c r="E336" s="249"/>
      <c r="F336" s="249"/>
      <c r="G336" s="249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51"/>
      <c r="Z336" s="151"/>
      <c r="AA336" s="151"/>
      <c r="AB336" s="151"/>
      <c r="AC336" s="151"/>
      <c r="AD336" s="151"/>
      <c r="AE336" s="151"/>
      <c r="AF336" s="151"/>
      <c r="AG336" s="151" t="s">
        <v>1392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77" t="str">
        <f>C336</f>
        <v>se složením a hrubým urovnáním nebo s přeložením na jiný dopravní prostředek kromě lodi, vč. příplatku za každých dalších i započatých 1000 m přes 1000 m,</v>
      </c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58"/>
      <c r="B337" s="159"/>
      <c r="C337" s="188" t="s">
        <v>2093</v>
      </c>
      <c r="D337" s="161"/>
      <c r="E337" s="162">
        <v>192.87611000000001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51"/>
      <c r="Z337" s="151"/>
      <c r="AA337" s="151"/>
      <c r="AB337" s="151"/>
      <c r="AC337" s="151"/>
      <c r="AD337" s="151"/>
      <c r="AE337" s="151"/>
      <c r="AF337" s="151"/>
      <c r="AG337" s="151" t="s">
        <v>1368</v>
      </c>
      <c r="AH337" s="151">
        <v>5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70">
        <v>95</v>
      </c>
      <c r="B338" s="171" t="s">
        <v>1709</v>
      </c>
      <c r="C338" s="187" t="s">
        <v>1710</v>
      </c>
      <c r="D338" s="172" t="s">
        <v>1527</v>
      </c>
      <c r="E338" s="173">
        <v>192.87611000000001</v>
      </c>
      <c r="F338" s="174"/>
      <c r="G338" s="175">
        <f>ROUND(E338*F338,2)</f>
        <v>0</v>
      </c>
      <c r="H338" s="174"/>
      <c r="I338" s="175">
        <f>ROUND(E338*H338,2)</f>
        <v>0</v>
      </c>
      <c r="J338" s="174"/>
      <c r="K338" s="175">
        <f>ROUND(E338*J338,2)</f>
        <v>0</v>
      </c>
      <c r="L338" s="175">
        <v>21</v>
      </c>
      <c r="M338" s="175">
        <f>G338*(1+L338/100)</f>
        <v>0</v>
      </c>
      <c r="N338" s="175">
        <v>0</v>
      </c>
      <c r="O338" s="175">
        <f>ROUND(E338*N338,2)</f>
        <v>0</v>
      </c>
      <c r="P338" s="175">
        <v>0</v>
      </c>
      <c r="Q338" s="175">
        <f>ROUND(E338*P338,2)</f>
        <v>0</v>
      </c>
      <c r="R338" s="175" t="s">
        <v>1711</v>
      </c>
      <c r="S338" s="175" t="s">
        <v>1363</v>
      </c>
      <c r="T338" s="176" t="s">
        <v>1364</v>
      </c>
      <c r="U338" s="160">
        <v>6.0000000000000001E-3</v>
      </c>
      <c r="V338" s="160">
        <f>ROUND(E338*U338,2)</f>
        <v>1.1599999999999999</v>
      </c>
      <c r="W338" s="160"/>
      <c r="X338" s="160" t="s">
        <v>1365</v>
      </c>
      <c r="Y338" s="151"/>
      <c r="Z338" s="151"/>
      <c r="AA338" s="151"/>
      <c r="AB338" s="151"/>
      <c r="AC338" s="151"/>
      <c r="AD338" s="151"/>
      <c r="AE338" s="151"/>
      <c r="AF338" s="151"/>
      <c r="AG338" s="151" t="s">
        <v>1366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58"/>
      <c r="B339" s="159"/>
      <c r="C339" s="248" t="s">
        <v>1712</v>
      </c>
      <c r="D339" s="249"/>
      <c r="E339" s="249"/>
      <c r="F339" s="249"/>
      <c r="G339" s="249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51"/>
      <c r="Z339" s="151"/>
      <c r="AA339" s="151"/>
      <c r="AB339" s="151"/>
      <c r="AC339" s="151"/>
      <c r="AD339" s="151"/>
      <c r="AE339" s="151"/>
      <c r="AF339" s="151"/>
      <c r="AG339" s="151" t="s">
        <v>1392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188" t="s">
        <v>2093</v>
      </c>
      <c r="D340" s="161"/>
      <c r="E340" s="162">
        <v>192.87611000000001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51"/>
      <c r="Z340" s="151"/>
      <c r="AA340" s="151"/>
      <c r="AB340" s="151"/>
      <c r="AC340" s="151"/>
      <c r="AD340" s="151"/>
      <c r="AE340" s="151"/>
      <c r="AF340" s="151"/>
      <c r="AG340" s="151" t="s">
        <v>1368</v>
      </c>
      <c r="AH340" s="151">
        <v>5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>
      <c r="A341" s="3"/>
      <c r="B341" s="4"/>
      <c r="C341" s="190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AE341">
        <v>15</v>
      </c>
      <c r="AF341">
        <v>21</v>
      </c>
      <c r="AG341" t="s">
        <v>1344</v>
      </c>
    </row>
    <row r="342" spans="1:60">
      <c r="A342" s="154"/>
      <c r="B342" s="155" t="s">
        <v>1235</v>
      </c>
      <c r="C342" s="191"/>
      <c r="D342" s="156"/>
      <c r="E342" s="157"/>
      <c r="F342" s="157"/>
      <c r="G342" s="185">
        <f>G8+G169+G180+G186+G236+G292+G307+G312+G315</f>
        <v>0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AE342">
        <f>SUMIF(L7:L340,AE341,G7:G340)</f>
        <v>0</v>
      </c>
      <c r="AF342">
        <f>SUMIF(L7:L340,AF341,G7:G340)</f>
        <v>0</v>
      </c>
      <c r="AG342" t="s">
        <v>1713</v>
      </c>
    </row>
    <row r="343" spans="1:60">
      <c r="C343" s="192"/>
      <c r="D343" s="10"/>
      <c r="AG343" t="s">
        <v>1714</v>
      </c>
    </row>
    <row r="344" spans="1:60">
      <c r="D344" s="10"/>
    </row>
    <row r="345" spans="1:60">
      <c r="D345" s="10"/>
    </row>
    <row r="346" spans="1:60">
      <c r="D346" s="10"/>
    </row>
    <row r="347" spans="1:60">
      <c r="D347" s="10"/>
    </row>
    <row r="348" spans="1:60">
      <c r="D348" s="10"/>
    </row>
    <row r="349" spans="1:60">
      <c r="D349" s="10"/>
    </row>
    <row r="350" spans="1:60">
      <c r="D350" s="10"/>
    </row>
    <row r="351" spans="1:60">
      <c r="D351" s="10"/>
    </row>
    <row r="352" spans="1:60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52">
    <mergeCell ref="C11:G11"/>
    <mergeCell ref="A1:G1"/>
    <mergeCell ref="C2:G2"/>
    <mergeCell ref="C3:G3"/>
    <mergeCell ref="C4:G4"/>
    <mergeCell ref="C10:G10"/>
    <mergeCell ref="C89:G89"/>
    <mergeCell ref="C37:G37"/>
    <mergeCell ref="C46:G46"/>
    <mergeCell ref="C48:G48"/>
    <mergeCell ref="C50:G50"/>
    <mergeCell ref="C52:G52"/>
    <mergeCell ref="C54:G54"/>
    <mergeCell ref="C59:G59"/>
    <mergeCell ref="C63:G63"/>
    <mergeCell ref="C72:G72"/>
    <mergeCell ref="C76:G76"/>
    <mergeCell ref="C85:G85"/>
    <mergeCell ref="C173:G173"/>
    <mergeCell ref="C97:G97"/>
    <mergeCell ref="C101:G101"/>
    <mergeCell ref="C106:G106"/>
    <mergeCell ref="C113:G113"/>
    <mergeCell ref="C118:G118"/>
    <mergeCell ref="C133:G133"/>
    <mergeCell ref="C134:G134"/>
    <mergeCell ref="C240:G240"/>
    <mergeCell ref="C242:G242"/>
    <mergeCell ref="C244:G244"/>
    <mergeCell ref="C246:G246"/>
    <mergeCell ref="C141:G141"/>
    <mergeCell ref="C146:G146"/>
    <mergeCell ref="C150:G150"/>
    <mergeCell ref="C171:G171"/>
    <mergeCell ref="C249:G249"/>
    <mergeCell ref="C257:G257"/>
    <mergeCell ref="C329:G329"/>
    <mergeCell ref="C333:G333"/>
    <mergeCell ref="C261:G261"/>
    <mergeCell ref="C182:G182"/>
    <mergeCell ref="C203:G203"/>
    <mergeCell ref="C208:G208"/>
    <mergeCell ref="C229:G229"/>
    <mergeCell ref="C238:G238"/>
    <mergeCell ref="C336:G336"/>
    <mergeCell ref="C339:G339"/>
    <mergeCell ref="C263:G263"/>
    <mergeCell ref="C294:G294"/>
    <mergeCell ref="C299:G299"/>
    <mergeCell ref="C303:G303"/>
    <mergeCell ref="C309:G309"/>
    <mergeCell ref="C314:G314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1265</v>
      </c>
      <c r="C4" s="256" t="s">
        <v>1266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SUMIF(AG9:AG96,"&lt;&gt;NOR",G9:G96)</f>
        <v>0</v>
      </c>
      <c r="H8" s="168"/>
      <c r="I8" s="168">
        <f>SUM(I9:I96)</f>
        <v>0</v>
      </c>
      <c r="J8" s="168"/>
      <c r="K8" s="168">
        <f>SUM(K9:K96)</f>
        <v>0</v>
      </c>
      <c r="L8" s="168"/>
      <c r="M8" s="168">
        <f>SUM(M9:M96)</f>
        <v>0</v>
      </c>
      <c r="N8" s="168"/>
      <c r="O8" s="168">
        <f>SUM(O9:O96)</f>
        <v>635.46</v>
      </c>
      <c r="P8" s="168"/>
      <c r="Q8" s="168">
        <f>SUM(Q9:Q96)</f>
        <v>684.01</v>
      </c>
      <c r="R8" s="168"/>
      <c r="S8" s="168"/>
      <c r="T8" s="169"/>
      <c r="U8" s="163"/>
      <c r="V8" s="163">
        <f>SUM(V9:V96)</f>
        <v>1031.69</v>
      </c>
      <c r="W8" s="163"/>
      <c r="X8" s="163"/>
      <c r="AG8" t="s">
        <v>1358</v>
      </c>
    </row>
    <row r="9" spans="1:60" ht="33.75" outlineLevel="1">
      <c r="A9" s="170">
        <v>1</v>
      </c>
      <c r="B9" s="171" t="s">
        <v>1959</v>
      </c>
      <c r="C9" s="187" t="s">
        <v>1960</v>
      </c>
      <c r="D9" s="172" t="s">
        <v>1361</v>
      </c>
      <c r="E9" s="173">
        <v>714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0.40799999999999997</v>
      </c>
      <c r="Q9" s="175">
        <f>ROUND(E9*P9,2)</f>
        <v>291.31</v>
      </c>
      <c r="R9" s="175" t="s">
        <v>1362</v>
      </c>
      <c r="S9" s="175" t="s">
        <v>1363</v>
      </c>
      <c r="T9" s="176" t="s">
        <v>1364</v>
      </c>
      <c r="U9" s="160">
        <v>6.2E-2</v>
      </c>
      <c r="V9" s="160">
        <f>ROUND(E9*U9,2)</f>
        <v>44.27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48" t="s">
        <v>1961</v>
      </c>
      <c r="D10" s="249"/>
      <c r="E10" s="249"/>
      <c r="F10" s="249"/>
      <c r="G10" s="24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1392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50" t="s">
        <v>1962</v>
      </c>
      <c r="D11" s="251"/>
      <c r="E11" s="251"/>
      <c r="F11" s="251"/>
      <c r="G11" s="251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1493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188" t="s">
        <v>2094</v>
      </c>
      <c r="D12" s="161"/>
      <c r="E12" s="162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1368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188" t="s">
        <v>2095</v>
      </c>
      <c r="D13" s="161"/>
      <c r="E13" s="162">
        <v>714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1368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70">
        <v>2</v>
      </c>
      <c r="B14" s="171" t="s">
        <v>1359</v>
      </c>
      <c r="C14" s="187" t="s">
        <v>1360</v>
      </c>
      <c r="D14" s="172" t="s">
        <v>1361</v>
      </c>
      <c r="E14" s="173">
        <v>714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0</v>
      </c>
      <c r="O14" s="175">
        <f>ROUND(E14*N14,2)</f>
        <v>0</v>
      </c>
      <c r="P14" s="175">
        <v>0.55000000000000004</v>
      </c>
      <c r="Q14" s="175">
        <f>ROUND(E14*P14,2)</f>
        <v>392.7</v>
      </c>
      <c r="R14" s="175" t="s">
        <v>1362</v>
      </c>
      <c r="S14" s="175" t="s">
        <v>1363</v>
      </c>
      <c r="T14" s="176" t="s">
        <v>1364</v>
      </c>
      <c r="U14" s="160">
        <v>9.4500000000000001E-2</v>
      </c>
      <c r="V14" s="160">
        <f>ROUND(E14*U14,2)</f>
        <v>67.47</v>
      </c>
      <c r="W14" s="160"/>
      <c r="X14" s="160" t="s">
        <v>1365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1366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2094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2095</v>
      </c>
      <c r="D16" s="161"/>
      <c r="E16" s="162">
        <v>714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1368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0">
        <v>3</v>
      </c>
      <c r="B17" s="171" t="s">
        <v>1396</v>
      </c>
      <c r="C17" s="187" t="s">
        <v>1397</v>
      </c>
      <c r="D17" s="172" t="s">
        <v>1398</v>
      </c>
      <c r="E17" s="173">
        <v>48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 t="s">
        <v>1399</v>
      </c>
      <c r="S17" s="175" t="s">
        <v>1363</v>
      </c>
      <c r="T17" s="176" t="s">
        <v>1364</v>
      </c>
      <c r="U17" s="160">
        <v>0.20300000000000001</v>
      </c>
      <c r="V17" s="160">
        <f>ROUND(E17*U17,2)</f>
        <v>9.74</v>
      </c>
      <c r="W17" s="160"/>
      <c r="X17" s="160" t="s">
        <v>1365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1366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58"/>
      <c r="B18" s="159"/>
      <c r="C18" s="248" t="s">
        <v>1400</v>
      </c>
      <c r="D18" s="249"/>
      <c r="E18" s="249"/>
      <c r="F18" s="249"/>
      <c r="G18" s="249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1392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7" t="str">
        <f>C18</f>
        <v>na vzdálenost od hladiny vody v jímce po výšku roviny proložené osou nejvyššího bodu výtlačného potrubí. Včetně odpadní potrubí v délce do 20 m.</v>
      </c>
      <c r="BB18" s="151"/>
      <c r="BC18" s="151"/>
      <c r="BD18" s="151"/>
      <c r="BE18" s="151"/>
      <c r="BF18" s="151"/>
      <c r="BG18" s="151"/>
      <c r="BH18" s="151"/>
    </row>
    <row r="19" spans="1:60" ht="22.5" outlineLevel="1">
      <c r="A19" s="170">
        <v>4</v>
      </c>
      <c r="B19" s="171" t="s">
        <v>1401</v>
      </c>
      <c r="C19" s="187" t="s">
        <v>1402</v>
      </c>
      <c r="D19" s="172" t="s">
        <v>1403</v>
      </c>
      <c r="E19" s="173">
        <v>2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5" t="s">
        <v>1399</v>
      </c>
      <c r="S19" s="175" t="s">
        <v>1363</v>
      </c>
      <c r="T19" s="176" t="s">
        <v>1364</v>
      </c>
      <c r="U19" s="160">
        <v>0</v>
      </c>
      <c r="V19" s="160">
        <f>ROUND(E19*U19,2)</f>
        <v>0</v>
      </c>
      <c r="W19" s="160"/>
      <c r="X19" s="160" t="s">
        <v>1365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1366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>
      <c r="A20" s="158"/>
      <c r="B20" s="159"/>
      <c r="C20" s="248" t="s">
        <v>1404</v>
      </c>
      <c r="D20" s="249"/>
      <c r="E20" s="249"/>
      <c r="F20" s="249"/>
      <c r="G20" s="249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1392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7" t="str">
        <f>C20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20" s="151"/>
      <c r="BC20" s="151"/>
      <c r="BD20" s="151"/>
      <c r="BE20" s="151"/>
      <c r="BF20" s="151"/>
      <c r="BG20" s="151"/>
      <c r="BH20" s="151"/>
    </row>
    <row r="21" spans="1:60" ht="22.5" outlineLevel="1">
      <c r="A21" s="170">
        <v>5</v>
      </c>
      <c r="B21" s="171" t="s">
        <v>1405</v>
      </c>
      <c r="C21" s="187" t="s">
        <v>1406</v>
      </c>
      <c r="D21" s="172" t="s">
        <v>1407</v>
      </c>
      <c r="E21" s="173">
        <v>3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1.0699999999999999E-2</v>
      </c>
      <c r="O21" s="175">
        <f>ROUND(E21*N21,2)</f>
        <v>0.03</v>
      </c>
      <c r="P21" s="175">
        <v>0</v>
      </c>
      <c r="Q21" s="175">
        <f>ROUND(E21*P21,2)</f>
        <v>0</v>
      </c>
      <c r="R21" s="175" t="s">
        <v>1399</v>
      </c>
      <c r="S21" s="175" t="s">
        <v>1363</v>
      </c>
      <c r="T21" s="176" t="s">
        <v>1364</v>
      </c>
      <c r="U21" s="160">
        <v>0.90800000000000003</v>
      </c>
      <c r="V21" s="160">
        <f>ROUND(E21*U21,2)</f>
        <v>2.72</v>
      </c>
      <c r="W21" s="160"/>
      <c r="X21" s="160" t="s">
        <v>1365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1366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58"/>
      <c r="B22" s="159"/>
      <c r="C22" s="248" t="s">
        <v>1408</v>
      </c>
      <c r="D22" s="249"/>
      <c r="E22" s="249"/>
      <c r="F22" s="249"/>
      <c r="G22" s="249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1392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77" t="str">
        <f>C22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2" s="151"/>
      <c r="BC22" s="151"/>
      <c r="BD22" s="151"/>
      <c r="BE22" s="151"/>
      <c r="BF22" s="151"/>
      <c r="BG22" s="151"/>
      <c r="BH22" s="151"/>
    </row>
    <row r="23" spans="1:60" outlineLevel="1">
      <c r="A23" s="170">
        <v>6</v>
      </c>
      <c r="B23" s="171" t="s">
        <v>1983</v>
      </c>
      <c r="C23" s="187" t="s">
        <v>1984</v>
      </c>
      <c r="D23" s="172" t="s">
        <v>1407</v>
      </c>
      <c r="E23" s="173">
        <v>1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3.9739999999999998E-2</v>
      </c>
      <c r="O23" s="175">
        <f>ROUND(E23*N23,2)</f>
        <v>0.04</v>
      </c>
      <c r="P23" s="175">
        <v>0</v>
      </c>
      <c r="Q23" s="175">
        <f>ROUND(E23*P23,2)</f>
        <v>0</v>
      </c>
      <c r="R23" s="175" t="s">
        <v>1399</v>
      </c>
      <c r="S23" s="175" t="s">
        <v>1363</v>
      </c>
      <c r="T23" s="176" t="s">
        <v>1364</v>
      </c>
      <c r="U23" s="160">
        <v>0.753</v>
      </c>
      <c r="V23" s="160">
        <f>ROUND(E23*U23,2)</f>
        <v>0.75</v>
      </c>
      <c r="W23" s="160"/>
      <c r="X23" s="160" t="s">
        <v>1365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1366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>
      <c r="A24" s="158"/>
      <c r="B24" s="159"/>
      <c r="C24" s="248" t="s">
        <v>1408</v>
      </c>
      <c r="D24" s="249"/>
      <c r="E24" s="249"/>
      <c r="F24" s="249"/>
      <c r="G24" s="249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1392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7" t="str">
        <f>C24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4" s="151"/>
      <c r="BC24" s="151"/>
      <c r="BD24" s="151"/>
      <c r="BE24" s="151"/>
      <c r="BF24" s="151"/>
      <c r="BG24" s="151"/>
      <c r="BH24" s="151"/>
    </row>
    <row r="25" spans="1:60" outlineLevel="1">
      <c r="A25" s="170">
        <v>7</v>
      </c>
      <c r="B25" s="171" t="s">
        <v>1424</v>
      </c>
      <c r="C25" s="187" t="s">
        <v>1425</v>
      </c>
      <c r="D25" s="172" t="s">
        <v>1411</v>
      </c>
      <c r="E25" s="173">
        <v>13.2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 t="s">
        <v>1399</v>
      </c>
      <c r="S25" s="175" t="s">
        <v>1363</v>
      </c>
      <c r="T25" s="176" t="s">
        <v>1364</v>
      </c>
      <c r="U25" s="160">
        <v>1.7629999999999999</v>
      </c>
      <c r="V25" s="160">
        <f>ROUND(E25*U25,2)</f>
        <v>23.27</v>
      </c>
      <c r="W25" s="160"/>
      <c r="X25" s="160" t="s">
        <v>1365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1366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48" t="s">
        <v>1426</v>
      </c>
      <c r="D26" s="249"/>
      <c r="E26" s="249"/>
      <c r="F26" s="249"/>
      <c r="G26" s="24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1392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7" t="str">
        <f>C26</f>
        <v>Příplatek k cenám hloubených vykopávek za ztížení vykopávky v blízkosti podzemního vedení nebo výbušnin pro jakoukoliv třídu horniny.</v>
      </c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2096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2097</v>
      </c>
      <c r="D28" s="161"/>
      <c r="E28" s="162">
        <v>13.2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0">
        <v>8</v>
      </c>
      <c r="B29" s="171" t="s">
        <v>1429</v>
      </c>
      <c r="C29" s="187" t="s">
        <v>1430</v>
      </c>
      <c r="D29" s="172" t="s">
        <v>1411</v>
      </c>
      <c r="E29" s="173">
        <v>235.62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5" t="s">
        <v>1399</v>
      </c>
      <c r="S29" s="175" t="s">
        <v>1363</v>
      </c>
      <c r="T29" s="176" t="s">
        <v>1364</v>
      </c>
      <c r="U29" s="160">
        <v>0.156</v>
      </c>
      <c r="V29" s="160">
        <f>ROUND(E29*U29,2)</f>
        <v>36.76</v>
      </c>
      <c r="W29" s="160"/>
      <c r="X29" s="160" t="s">
        <v>1365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1366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33.75" outlineLevel="1">
      <c r="A30" s="158"/>
      <c r="B30" s="159"/>
      <c r="C30" s="248" t="s">
        <v>1431</v>
      </c>
      <c r="D30" s="249"/>
      <c r="E30" s="249"/>
      <c r="F30" s="249"/>
      <c r="G30" s="249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1392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77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188" t="s">
        <v>1432</v>
      </c>
      <c r="D31" s="161"/>
      <c r="E31" s="162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1368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188" t="s">
        <v>2098</v>
      </c>
      <c r="D32" s="161"/>
      <c r="E32" s="162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1368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188" t="s">
        <v>2099</v>
      </c>
      <c r="D33" s="161"/>
      <c r="E33" s="162">
        <v>235.62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1368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70">
        <v>9</v>
      </c>
      <c r="B34" s="171" t="s">
        <v>1436</v>
      </c>
      <c r="C34" s="187" t="s">
        <v>1437</v>
      </c>
      <c r="D34" s="172" t="s">
        <v>1411</v>
      </c>
      <c r="E34" s="173">
        <v>70.686000000000007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5" t="s">
        <v>1399</v>
      </c>
      <c r="S34" s="175" t="s">
        <v>1363</v>
      </c>
      <c r="T34" s="176" t="s">
        <v>1364</v>
      </c>
      <c r="U34" s="160">
        <v>8.4000000000000005E-2</v>
      </c>
      <c r="V34" s="160">
        <f>ROUND(E34*U34,2)</f>
        <v>5.94</v>
      </c>
      <c r="W34" s="160"/>
      <c r="X34" s="160" t="s">
        <v>1365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1366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33.75" outlineLevel="1">
      <c r="A35" s="158"/>
      <c r="B35" s="159"/>
      <c r="C35" s="248" t="s">
        <v>1431</v>
      </c>
      <c r="D35" s="249"/>
      <c r="E35" s="249"/>
      <c r="F35" s="249"/>
      <c r="G35" s="249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1392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77" t="str">
        <f>C35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188" t="s">
        <v>2100</v>
      </c>
      <c r="D36" s="161"/>
      <c r="E36" s="162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1368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188" t="s">
        <v>2101</v>
      </c>
      <c r="D37" s="161"/>
      <c r="E37" s="162">
        <v>70.686000000000007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1368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70">
        <v>10</v>
      </c>
      <c r="B38" s="171" t="s">
        <v>1440</v>
      </c>
      <c r="C38" s="187" t="s">
        <v>1441</v>
      </c>
      <c r="D38" s="172" t="s">
        <v>1411</v>
      </c>
      <c r="E38" s="173">
        <v>157.08000000000001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5" t="s">
        <v>1399</v>
      </c>
      <c r="S38" s="175" t="s">
        <v>1363</v>
      </c>
      <c r="T38" s="176" t="s">
        <v>1364</v>
      </c>
      <c r="U38" s="160">
        <v>0.29099999999999998</v>
      </c>
      <c r="V38" s="160">
        <f>ROUND(E38*U38,2)</f>
        <v>45.71</v>
      </c>
      <c r="W38" s="160"/>
      <c r="X38" s="160" t="s">
        <v>1365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1366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33.75" outlineLevel="1">
      <c r="A39" s="158"/>
      <c r="B39" s="159"/>
      <c r="C39" s="248" t="s">
        <v>1431</v>
      </c>
      <c r="D39" s="249"/>
      <c r="E39" s="249"/>
      <c r="F39" s="249"/>
      <c r="G39" s="249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1392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77" t="str">
        <f>C39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188" t="s">
        <v>1442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1368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188" t="s">
        <v>2102</v>
      </c>
      <c r="D41" s="161"/>
      <c r="E41" s="162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1368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188" t="s">
        <v>2103</v>
      </c>
      <c r="D42" s="161"/>
      <c r="E42" s="162">
        <v>157.08000000000001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1368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0">
        <v>11</v>
      </c>
      <c r="B43" s="171" t="s">
        <v>1446</v>
      </c>
      <c r="C43" s="187" t="s">
        <v>1447</v>
      </c>
      <c r="D43" s="172" t="s">
        <v>1411</v>
      </c>
      <c r="E43" s="173">
        <v>47.124000000000002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5" t="s">
        <v>1399</v>
      </c>
      <c r="S43" s="175" t="s">
        <v>1363</v>
      </c>
      <c r="T43" s="176" t="s">
        <v>1364</v>
      </c>
      <c r="U43" s="160">
        <v>0.14829999999999999</v>
      </c>
      <c r="V43" s="160">
        <f>ROUND(E43*U43,2)</f>
        <v>6.99</v>
      </c>
      <c r="W43" s="160"/>
      <c r="X43" s="160" t="s">
        <v>1365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1366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33.75" outlineLevel="1">
      <c r="A44" s="158"/>
      <c r="B44" s="159"/>
      <c r="C44" s="248" t="s">
        <v>1431</v>
      </c>
      <c r="D44" s="249"/>
      <c r="E44" s="249"/>
      <c r="F44" s="249"/>
      <c r="G44" s="249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1392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77" t="str">
        <f>C44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188" t="s">
        <v>2104</v>
      </c>
      <c r="D45" s="161"/>
      <c r="E45" s="162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1368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188" t="s">
        <v>2105</v>
      </c>
      <c r="D46" s="161"/>
      <c r="E46" s="162">
        <v>47.124000000000002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1368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0">
        <v>12</v>
      </c>
      <c r="B47" s="171" t="s">
        <v>1450</v>
      </c>
      <c r="C47" s="187" t="s">
        <v>1451</v>
      </c>
      <c r="D47" s="172" t="s">
        <v>1361</v>
      </c>
      <c r="E47" s="173">
        <v>714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5">
        <v>2.0200000000000001E-3</v>
      </c>
      <c r="O47" s="175">
        <f>ROUND(E47*N47,2)</f>
        <v>1.44</v>
      </c>
      <c r="P47" s="175">
        <v>0</v>
      </c>
      <c r="Q47" s="175">
        <f>ROUND(E47*P47,2)</f>
        <v>0</v>
      </c>
      <c r="R47" s="175" t="s">
        <v>1399</v>
      </c>
      <c r="S47" s="175" t="s">
        <v>1363</v>
      </c>
      <c r="T47" s="176" t="s">
        <v>1364</v>
      </c>
      <c r="U47" s="160">
        <v>0.45800000000000002</v>
      </c>
      <c r="V47" s="160">
        <f>ROUND(E47*U47,2)</f>
        <v>327.01</v>
      </c>
      <c r="W47" s="160"/>
      <c r="X47" s="160" t="s">
        <v>1365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1366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48" t="s">
        <v>1452</v>
      </c>
      <c r="D48" s="249"/>
      <c r="E48" s="249"/>
      <c r="F48" s="249"/>
      <c r="G48" s="249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1392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188" t="s">
        <v>2106</v>
      </c>
      <c r="D49" s="161"/>
      <c r="E49" s="162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1368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188" t="s">
        <v>2095</v>
      </c>
      <c r="D50" s="161"/>
      <c r="E50" s="162">
        <v>714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1368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70">
        <v>13</v>
      </c>
      <c r="B51" s="171" t="s">
        <v>1456</v>
      </c>
      <c r="C51" s="187" t="s">
        <v>1457</v>
      </c>
      <c r="D51" s="172" t="s">
        <v>1361</v>
      </c>
      <c r="E51" s="173">
        <v>714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5" t="s">
        <v>1399</v>
      </c>
      <c r="S51" s="175" t="s">
        <v>1363</v>
      </c>
      <c r="T51" s="176" t="s">
        <v>1364</v>
      </c>
      <c r="U51" s="160">
        <v>0.218</v>
      </c>
      <c r="V51" s="160">
        <f>ROUND(E51*U51,2)</f>
        <v>155.65</v>
      </c>
      <c r="W51" s="160"/>
      <c r="X51" s="160" t="s">
        <v>1365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1366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48" t="s">
        <v>1458</v>
      </c>
      <c r="D52" s="249"/>
      <c r="E52" s="249"/>
      <c r="F52" s="249"/>
      <c r="G52" s="249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1392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188" t="s">
        <v>2107</v>
      </c>
      <c r="D53" s="161"/>
      <c r="E53" s="162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1368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188" t="s">
        <v>2095</v>
      </c>
      <c r="D54" s="161"/>
      <c r="E54" s="162">
        <v>714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1368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0">
        <v>14</v>
      </c>
      <c r="B55" s="171" t="s">
        <v>2013</v>
      </c>
      <c r="C55" s="187" t="s">
        <v>2014</v>
      </c>
      <c r="D55" s="172" t="s">
        <v>1411</v>
      </c>
      <c r="E55" s="173">
        <v>215.98500000000001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5" t="s">
        <v>1399</v>
      </c>
      <c r="S55" s="175" t="s">
        <v>1363</v>
      </c>
      <c r="T55" s="176" t="s">
        <v>1364</v>
      </c>
      <c r="U55" s="160">
        <v>0.51900000000000002</v>
      </c>
      <c r="V55" s="160">
        <f>ROUND(E55*U55,2)</f>
        <v>112.1</v>
      </c>
      <c r="W55" s="160"/>
      <c r="X55" s="160" t="s">
        <v>1365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1366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48" t="s">
        <v>1462</v>
      </c>
      <c r="D56" s="249"/>
      <c r="E56" s="249"/>
      <c r="F56" s="249"/>
      <c r="G56" s="249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1392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77" t="str">
        <f>C56</f>
        <v>bez naložení do dopravní nádoby, ale s vyprázdněním dopravní nádoby na hromadu nebo na dopravní prostředek,</v>
      </c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2108</v>
      </c>
      <c r="D57" s="161"/>
      <c r="E57" s="162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188" t="s">
        <v>2109</v>
      </c>
      <c r="D58" s="161"/>
      <c r="E58" s="162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1368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188" t="s">
        <v>2110</v>
      </c>
      <c r="D59" s="161"/>
      <c r="E59" s="162">
        <v>215.98500000000001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1368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>
      <c r="A60" s="170">
        <v>15</v>
      </c>
      <c r="B60" s="171" t="s">
        <v>1466</v>
      </c>
      <c r="C60" s="187" t="s">
        <v>1467</v>
      </c>
      <c r="D60" s="172" t="s">
        <v>1411</v>
      </c>
      <c r="E60" s="173">
        <v>392.7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5" t="s">
        <v>1399</v>
      </c>
      <c r="S60" s="175" t="s">
        <v>1363</v>
      </c>
      <c r="T60" s="176" t="s">
        <v>1364</v>
      </c>
      <c r="U60" s="160">
        <v>1.0999999999999999E-2</v>
      </c>
      <c r="V60" s="160">
        <f>ROUND(E60*U60,2)</f>
        <v>4.32</v>
      </c>
      <c r="W60" s="160"/>
      <c r="X60" s="160" t="s">
        <v>1365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1366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48" t="s">
        <v>1468</v>
      </c>
      <c r="D61" s="249"/>
      <c r="E61" s="249"/>
      <c r="F61" s="249"/>
      <c r="G61" s="249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1392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188" t="s">
        <v>1473</v>
      </c>
      <c r="D62" s="161"/>
      <c r="E62" s="162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1368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188" t="s">
        <v>2111</v>
      </c>
      <c r="D63" s="161"/>
      <c r="E63" s="162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1368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188" t="s">
        <v>2112</v>
      </c>
      <c r="D64" s="161"/>
      <c r="E64" s="162">
        <v>392.7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1368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33.75" outlineLevel="1">
      <c r="A65" s="170">
        <v>16</v>
      </c>
      <c r="B65" s="171" t="s">
        <v>1476</v>
      </c>
      <c r="C65" s="187" t="s">
        <v>1477</v>
      </c>
      <c r="D65" s="172" t="s">
        <v>1411</v>
      </c>
      <c r="E65" s="173">
        <v>15708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5" t="s">
        <v>1399</v>
      </c>
      <c r="S65" s="175" t="s">
        <v>1363</v>
      </c>
      <c r="T65" s="176" t="s">
        <v>1364</v>
      </c>
      <c r="U65" s="160">
        <v>0</v>
      </c>
      <c r="V65" s="160">
        <f>ROUND(E65*U65,2)</f>
        <v>0</v>
      </c>
      <c r="W65" s="160"/>
      <c r="X65" s="160" t="s">
        <v>1365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1366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48" t="s">
        <v>1468</v>
      </c>
      <c r="D66" s="249"/>
      <c r="E66" s="249"/>
      <c r="F66" s="249"/>
      <c r="G66" s="249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1392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1473</v>
      </c>
      <c r="D67" s="161"/>
      <c r="E67" s="162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188" t="s">
        <v>2113</v>
      </c>
      <c r="D68" s="161"/>
      <c r="E68" s="162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1368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188" t="s">
        <v>2114</v>
      </c>
      <c r="D69" s="161"/>
      <c r="E69" s="162">
        <v>15708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1368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>
      <c r="A70" s="170">
        <v>17</v>
      </c>
      <c r="B70" s="171" t="s">
        <v>1482</v>
      </c>
      <c r="C70" s="187" t="s">
        <v>1483</v>
      </c>
      <c r="D70" s="172" t="s">
        <v>1411</v>
      </c>
      <c r="E70" s="173">
        <v>392.7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5" t="s">
        <v>1399</v>
      </c>
      <c r="S70" s="175" t="s">
        <v>1363</v>
      </c>
      <c r="T70" s="176" t="s">
        <v>1364</v>
      </c>
      <c r="U70" s="160">
        <v>8.9999999999999993E-3</v>
      </c>
      <c r="V70" s="160">
        <f>ROUND(E70*U70,2)</f>
        <v>3.53</v>
      </c>
      <c r="W70" s="160"/>
      <c r="X70" s="160" t="s">
        <v>1365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1366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2115</v>
      </c>
      <c r="D71" s="161"/>
      <c r="E71" s="162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188" t="s">
        <v>2116</v>
      </c>
      <c r="D72" s="161"/>
      <c r="E72" s="162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1368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188" t="s">
        <v>2117</v>
      </c>
      <c r="D73" s="161"/>
      <c r="E73" s="162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1368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188" t="s">
        <v>2112</v>
      </c>
      <c r="D74" s="161"/>
      <c r="E74" s="162">
        <v>392.7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1368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>
      <c r="A75" s="170">
        <v>18</v>
      </c>
      <c r="B75" s="171" t="s">
        <v>1489</v>
      </c>
      <c r="C75" s="187" t="s">
        <v>1490</v>
      </c>
      <c r="D75" s="172" t="s">
        <v>1411</v>
      </c>
      <c r="E75" s="173">
        <v>301.07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5" t="s">
        <v>1399</v>
      </c>
      <c r="S75" s="175" t="s">
        <v>1363</v>
      </c>
      <c r="T75" s="176" t="s">
        <v>1364</v>
      </c>
      <c r="U75" s="160">
        <v>0.20200000000000001</v>
      </c>
      <c r="V75" s="160">
        <f>ROUND(E75*U75,2)</f>
        <v>60.82</v>
      </c>
      <c r="W75" s="160"/>
      <c r="X75" s="160" t="s">
        <v>1365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1366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48" t="s">
        <v>1491</v>
      </c>
      <c r="D76" s="249"/>
      <c r="E76" s="249"/>
      <c r="F76" s="249"/>
      <c r="G76" s="249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1392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50" t="s">
        <v>1492</v>
      </c>
      <c r="D77" s="251"/>
      <c r="E77" s="251"/>
      <c r="F77" s="251"/>
      <c r="G77" s="251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1493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188" t="s">
        <v>2118</v>
      </c>
      <c r="D78" s="161"/>
      <c r="E78" s="162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1368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188" t="s">
        <v>2119</v>
      </c>
      <c r="D79" s="161"/>
      <c r="E79" s="162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1368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2120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2121</v>
      </c>
      <c r="D81" s="161"/>
      <c r="E81" s="162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188" t="s">
        <v>2122</v>
      </c>
      <c r="D82" s="161"/>
      <c r="E82" s="162">
        <v>301.07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1368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70">
        <v>19</v>
      </c>
      <c r="B83" s="171" t="s">
        <v>1499</v>
      </c>
      <c r="C83" s="187" t="s">
        <v>1500</v>
      </c>
      <c r="D83" s="172" t="s">
        <v>1411</v>
      </c>
      <c r="E83" s="173">
        <v>78.540000000000006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5" t="s">
        <v>1399</v>
      </c>
      <c r="S83" s="175" t="s">
        <v>1363</v>
      </c>
      <c r="T83" s="176" t="s">
        <v>1364</v>
      </c>
      <c r="U83" s="160">
        <v>1.587</v>
      </c>
      <c r="V83" s="160">
        <f>ROUND(E83*U83,2)</f>
        <v>124.64</v>
      </c>
      <c r="W83" s="160"/>
      <c r="X83" s="160" t="s">
        <v>1365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1366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>
      <c r="A84" s="158"/>
      <c r="B84" s="159"/>
      <c r="C84" s="248" t="s">
        <v>1501</v>
      </c>
      <c r="D84" s="249"/>
      <c r="E84" s="249"/>
      <c r="F84" s="249"/>
      <c r="G84" s="249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1392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77" t="str">
        <f>C84</f>
        <v>sypaninou z vhodných hornin tř. 1 - 4 nebo materiálem připraveným podél výkopu ve vzdálenosti do 3 m od jeho kraje, pro jakoukoliv hloubku výkopu a jakoukoliv míru zhutnění,</v>
      </c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2123</v>
      </c>
      <c r="D85" s="161"/>
      <c r="E85" s="162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188" t="s">
        <v>2124</v>
      </c>
      <c r="D86" s="161"/>
      <c r="E86" s="162">
        <v>78.540000000000006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1368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70">
        <v>20</v>
      </c>
      <c r="B87" s="171" t="s">
        <v>1515</v>
      </c>
      <c r="C87" s="187" t="s">
        <v>1516</v>
      </c>
      <c r="D87" s="172" t="s">
        <v>1411</v>
      </c>
      <c r="E87" s="173">
        <v>392.7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5" t="s">
        <v>1399</v>
      </c>
      <c r="S87" s="175" t="s">
        <v>1363</v>
      </c>
      <c r="T87" s="176" t="s">
        <v>1364</v>
      </c>
      <c r="U87" s="160">
        <v>0</v>
      </c>
      <c r="V87" s="160">
        <f>ROUND(E87*U87,2)</f>
        <v>0</v>
      </c>
      <c r="W87" s="160"/>
      <c r="X87" s="160" t="s">
        <v>1365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1366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188" t="s">
        <v>2111</v>
      </c>
      <c r="D88" s="161"/>
      <c r="E88" s="162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1368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188" t="s">
        <v>2112</v>
      </c>
      <c r="D89" s="161"/>
      <c r="E89" s="162">
        <v>392.7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1368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70">
        <v>21</v>
      </c>
      <c r="B90" s="171" t="s">
        <v>1525</v>
      </c>
      <c r="C90" s="187" t="s">
        <v>1526</v>
      </c>
      <c r="D90" s="172" t="s">
        <v>1527</v>
      </c>
      <c r="E90" s="173">
        <v>131.1618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5">
        <v>1</v>
      </c>
      <c r="O90" s="175">
        <f>ROUND(E90*N90,2)</f>
        <v>131.16</v>
      </c>
      <c r="P90" s="175">
        <v>0</v>
      </c>
      <c r="Q90" s="175">
        <f>ROUND(E90*P90,2)</f>
        <v>0</v>
      </c>
      <c r="R90" s="175" t="s">
        <v>1520</v>
      </c>
      <c r="S90" s="175" t="s">
        <v>1363</v>
      </c>
      <c r="T90" s="176" t="s">
        <v>1364</v>
      </c>
      <c r="U90" s="160">
        <v>0</v>
      </c>
      <c r="V90" s="160">
        <f>ROUND(E90*U90,2)</f>
        <v>0</v>
      </c>
      <c r="W90" s="160"/>
      <c r="X90" s="160" t="s">
        <v>1521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1522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188" t="s">
        <v>1528</v>
      </c>
      <c r="D91" s="161"/>
      <c r="E91" s="162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1368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188" t="s">
        <v>2125</v>
      </c>
      <c r="D92" s="161"/>
      <c r="E92" s="162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1368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188" t="s">
        <v>2126</v>
      </c>
      <c r="D93" s="161"/>
      <c r="E93" s="162">
        <v>131.1618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1368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70">
        <v>22</v>
      </c>
      <c r="B94" s="171" t="s">
        <v>1531</v>
      </c>
      <c r="C94" s="187" t="s">
        <v>1532</v>
      </c>
      <c r="D94" s="172" t="s">
        <v>1527</v>
      </c>
      <c r="E94" s="173">
        <v>502.7869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1</v>
      </c>
      <c r="O94" s="175">
        <f>ROUND(E94*N94,2)</f>
        <v>502.79</v>
      </c>
      <c r="P94" s="175">
        <v>0</v>
      </c>
      <c r="Q94" s="175">
        <f>ROUND(E94*P94,2)</f>
        <v>0</v>
      </c>
      <c r="R94" s="175" t="s">
        <v>1520</v>
      </c>
      <c r="S94" s="175" t="s">
        <v>1363</v>
      </c>
      <c r="T94" s="176" t="s">
        <v>1364</v>
      </c>
      <c r="U94" s="160">
        <v>0</v>
      </c>
      <c r="V94" s="160">
        <f>ROUND(E94*U94,2)</f>
        <v>0</v>
      </c>
      <c r="W94" s="160"/>
      <c r="X94" s="160" t="s">
        <v>1521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1522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188" t="s">
        <v>2127</v>
      </c>
      <c r="D95" s="161"/>
      <c r="E95" s="162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1368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188" t="s">
        <v>2128</v>
      </c>
      <c r="D96" s="161"/>
      <c r="E96" s="162">
        <v>502.7869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1368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>
      <c r="A97" s="164" t="s">
        <v>1357</v>
      </c>
      <c r="B97" s="165" t="s">
        <v>1297</v>
      </c>
      <c r="C97" s="186" t="s">
        <v>1311</v>
      </c>
      <c r="D97" s="166"/>
      <c r="E97" s="167"/>
      <c r="F97" s="168"/>
      <c r="G97" s="168">
        <f>SUMIF(AG98:AG106,"&lt;&gt;NOR",G98:G106)</f>
        <v>0</v>
      </c>
      <c r="H97" s="168"/>
      <c r="I97" s="168">
        <f>SUM(I98:I106)</f>
        <v>0</v>
      </c>
      <c r="J97" s="168"/>
      <c r="K97" s="168">
        <f>SUM(K98:K106)</f>
        <v>0</v>
      </c>
      <c r="L97" s="168"/>
      <c r="M97" s="168">
        <f>SUM(M98:M106)</f>
        <v>0</v>
      </c>
      <c r="N97" s="168"/>
      <c r="O97" s="168">
        <f>SUM(O98:O106)</f>
        <v>27.87</v>
      </c>
      <c r="P97" s="168"/>
      <c r="Q97" s="168">
        <f>SUM(Q98:Q106)</f>
        <v>0</v>
      </c>
      <c r="R97" s="168"/>
      <c r="S97" s="168"/>
      <c r="T97" s="169"/>
      <c r="U97" s="163"/>
      <c r="V97" s="163">
        <f>SUM(V98:V106)</f>
        <v>35.519999999999996</v>
      </c>
      <c r="W97" s="163"/>
      <c r="X97" s="163"/>
      <c r="AG97" t="s">
        <v>1358</v>
      </c>
    </row>
    <row r="98" spans="1:60" outlineLevel="1">
      <c r="A98" s="170">
        <v>23</v>
      </c>
      <c r="B98" s="171" t="s">
        <v>1536</v>
      </c>
      <c r="C98" s="187" t="s">
        <v>1537</v>
      </c>
      <c r="D98" s="172" t="s">
        <v>1407</v>
      </c>
      <c r="E98" s="173">
        <v>119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0.23382</v>
      </c>
      <c r="O98" s="175">
        <f>ROUND(E98*N98,2)</f>
        <v>27.82</v>
      </c>
      <c r="P98" s="175">
        <v>0</v>
      </c>
      <c r="Q98" s="175">
        <f>ROUND(E98*P98,2)</f>
        <v>0</v>
      </c>
      <c r="R98" s="175" t="s">
        <v>1538</v>
      </c>
      <c r="S98" s="175" t="s">
        <v>1539</v>
      </c>
      <c r="T98" s="176" t="s">
        <v>1364</v>
      </c>
      <c r="U98" s="160">
        <v>0.216</v>
      </c>
      <c r="V98" s="160">
        <f>ROUND(E98*U98,2)</f>
        <v>25.7</v>
      </c>
      <c r="W98" s="160"/>
      <c r="X98" s="160" t="s">
        <v>1365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1366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48" t="s">
        <v>1540</v>
      </c>
      <c r="D99" s="249"/>
      <c r="E99" s="249"/>
      <c r="F99" s="249"/>
      <c r="G99" s="249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1392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77" t="str">
        <f>C99</f>
        <v>se zřízením štěrkopískového lože pod trubky a s jejich obsypem v průměrném celkovém množství do 0,15 m3/m v otevřeném příkopu,</v>
      </c>
      <c r="BB99" s="151"/>
      <c r="BC99" s="151"/>
      <c r="BD99" s="151"/>
      <c r="BE99" s="151"/>
      <c r="BF99" s="151"/>
      <c r="BG99" s="151"/>
      <c r="BH99" s="151"/>
    </row>
    <row r="100" spans="1:60" outlineLevel="1">
      <c r="A100" s="170">
        <v>24</v>
      </c>
      <c r="B100" s="171" t="s">
        <v>1541</v>
      </c>
      <c r="C100" s="187" t="s">
        <v>1542</v>
      </c>
      <c r="D100" s="172" t="s">
        <v>1361</v>
      </c>
      <c r="E100" s="173">
        <v>130.9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5">
        <v>1.8000000000000001E-4</v>
      </c>
      <c r="O100" s="175">
        <f>ROUND(E100*N100,2)</f>
        <v>0.02</v>
      </c>
      <c r="P100" s="175">
        <v>0</v>
      </c>
      <c r="Q100" s="175">
        <f>ROUND(E100*P100,2)</f>
        <v>0</v>
      </c>
      <c r="R100" s="175" t="s">
        <v>1543</v>
      </c>
      <c r="S100" s="175" t="s">
        <v>1363</v>
      </c>
      <c r="T100" s="176" t="s">
        <v>1364</v>
      </c>
      <c r="U100" s="160">
        <v>7.4999999999999997E-2</v>
      </c>
      <c r="V100" s="160">
        <f>ROUND(E100*U100,2)</f>
        <v>9.82</v>
      </c>
      <c r="W100" s="160"/>
      <c r="X100" s="160" t="s">
        <v>1365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48" t="s">
        <v>1544</v>
      </c>
      <c r="D101" s="249"/>
      <c r="E101" s="249"/>
      <c r="F101" s="249"/>
      <c r="G101" s="249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1392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188" t="s">
        <v>2129</v>
      </c>
      <c r="D102" s="161"/>
      <c r="E102" s="162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1368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188" t="s">
        <v>2130</v>
      </c>
      <c r="D103" s="161"/>
      <c r="E103" s="162">
        <v>130.9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1368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>
      <c r="A104" s="170">
        <v>25</v>
      </c>
      <c r="B104" s="171" t="s">
        <v>1548</v>
      </c>
      <c r="C104" s="187" t="s">
        <v>1549</v>
      </c>
      <c r="D104" s="172" t="s">
        <v>1361</v>
      </c>
      <c r="E104" s="173">
        <v>143.99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5">
        <v>2.0000000000000001E-4</v>
      </c>
      <c r="O104" s="175">
        <f>ROUND(E104*N104,2)</f>
        <v>0.03</v>
      </c>
      <c r="P104" s="175">
        <v>0</v>
      </c>
      <c r="Q104" s="175">
        <f>ROUND(E104*P104,2)</f>
        <v>0</v>
      </c>
      <c r="R104" s="175" t="s">
        <v>1520</v>
      </c>
      <c r="S104" s="175" t="s">
        <v>1363</v>
      </c>
      <c r="T104" s="176" t="s">
        <v>1364</v>
      </c>
      <c r="U104" s="160">
        <v>0</v>
      </c>
      <c r="V104" s="160">
        <f>ROUND(E104*U104,2)</f>
        <v>0</v>
      </c>
      <c r="W104" s="160"/>
      <c r="X104" s="160" t="s">
        <v>1521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1522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188" t="s">
        <v>2131</v>
      </c>
      <c r="D105" s="161"/>
      <c r="E105" s="162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1368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188" t="s">
        <v>2132</v>
      </c>
      <c r="D106" s="161"/>
      <c r="E106" s="162">
        <v>143.99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1368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>
      <c r="A107" s="164" t="s">
        <v>1357</v>
      </c>
      <c r="B107" s="165" t="s">
        <v>1301</v>
      </c>
      <c r="C107" s="186" t="s">
        <v>1312</v>
      </c>
      <c r="D107" s="166"/>
      <c r="E107" s="167"/>
      <c r="F107" s="168"/>
      <c r="G107" s="168">
        <f>SUMIF(AG108:AG111,"&lt;&gt;NOR",G108:G111)</f>
        <v>0</v>
      </c>
      <c r="H107" s="168"/>
      <c r="I107" s="168">
        <f>SUM(I108:I111)</f>
        <v>0</v>
      </c>
      <c r="J107" s="168"/>
      <c r="K107" s="168">
        <f>SUM(K108:K111)</f>
        <v>0</v>
      </c>
      <c r="L107" s="168"/>
      <c r="M107" s="168">
        <f>SUM(M108:M111)</f>
        <v>0</v>
      </c>
      <c r="N107" s="168"/>
      <c r="O107" s="168">
        <f>SUM(O108:O111)</f>
        <v>24.75</v>
      </c>
      <c r="P107" s="168"/>
      <c r="Q107" s="168">
        <f>SUM(Q108:Q111)</f>
        <v>0</v>
      </c>
      <c r="R107" s="168"/>
      <c r="S107" s="168"/>
      <c r="T107" s="169"/>
      <c r="U107" s="163"/>
      <c r="V107" s="163">
        <f>SUM(V108:V111)</f>
        <v>17.239999999999998</v>
      </c>
      <c r="W107" s="163"/>
      <c r="X107" s="163"/>
      <c r="AG107" t="s">
        <v>1358</v>
      </c>
    </row>
    <row r="108" spans="1:60" outlineLevel="1">
      <c r="A108" s="170">
        <v>26</v>
      </c>
      <c r="B108" s="171" t="s">
        <v>1552</v>
      </c>
      <c r="C108" s="187" t="s">
        <v>1553</v>
      </c>
      <c r="D108" s="172" t="s">
        <v>1411</v>
      </c>
      <c r="E108" s="173">
        <v>13.09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1.8907700000000001</v>
      </c>
      <c r="O108" s="175">
        <f>ROUND(E108*N108,2)</f>
        <v>24.75</v>
      </c>
      <c r="P108" s="175">
        <v>0</v>
      </c>
      <c r="Q108" s="175">
        <f>ROUND(E108*P108,2)</f>
        <v>0</v>
      </c>
      <c r="R108" s="175" t="s">
        <v>1538</v>
      </c>
      <c r="S108" s="175" t="s">
        <v>1363</v>
      </c>
      <c r="T108" s="176" t="s">
        <v>1364</v>
      </c>
      <c r="U108" s="160">
        <v>1.3169999999999999</v>
      </c>
      <c r="V108" s="160">
        <f>ROUND(E108*U108,2)</f>
        <v>17.239999999999998</v>
      </c>
      <c r="W108" s="160"/>
      <c r="X108" s="160" t="s">
        <v>1365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48" t="s">
        <v>1554</v>
      </c>
      <c r="D109" s="249"/>
      <c r="E109" s="249"/>
      <c r="F109" s="249"/>
      <c r="G109" s="249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1392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188" t="s">
        <v>2133</v>
      </c>
      <c r="D110" s="161"/>
      <c r="E110" s="162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1368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188" t="s">
        <v>2134</v>
      </c>
      <c r="D111" s="161"/>
      <c r="E111" s="162">
        <v>13.09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1368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>
      <c r="A112" s="164" t="s">
        <v>1357</v>
      </c>
      <c r="B112" s="165" t="s">
        <v>1303</v>
      </c>
      <c r="C112" s="186" t="s">
        <v>1313</v>
      </c>
      <c r="D112" s="166"/>
      <c r="E112" s="167"/>
      <c r="F112" s="168"/>
      <c r="G112" s="168">
        <f>SUMIF(AG113:AG119,"&lt;&gt;NOR",G113:G119)</f>
        <v>0</v>
      </c>
      <c r="H112" s="168"/>
      <c r="I112" s="168">
        <f>SUM(I113:I119)</f>
        <v>0</v>
      </c>
      <c r="J112" s="168"/>
      <c r="K112" s="168">
        <f>SUM(K113:K119)</f>
        <v>0</v>
      </c>
      <c r="L112" s="168"/>
      <c r="M112" s="168">
        <f>SUM(M113:M119)</f>
        <v>0</v>
      </c>
      <c r="N112" s="168"/>
      <c r="O112" s="168">
        <f>SUM(O113:O119)</f>
        <v>453.21</v>
      </c>
      <c r="P112" s="168"/>
      <c r="Q112" s="168">
        <f>SUM(Q113:Q119)</f>
        <v>0</v>
      </c>
      <c r="R112" s="168"/>
      <c r="S112" s="168"/>
      <c r="T112" s="169"/>
      <c r="U112" s="163"/>
      <c r="V112" s="163">
        <f>SUM(V113:V119)</f>
        <v>197.78</v>
      </c>
      <c r="W112" s="163"/>
      <c r="X112" s="163"/>
      <c r="AG112" t="s">
        <v>1358</v>
      </c>
    </row>
    <row r="113" spans="1:60" ht="22.5" outlineLevel="1">
      <c r="A113" s="170">
        <v>27</v>
      </c>
      <c r="B113" s="171" t="s">
        <v>1562</v>
      </c>
      <c r="C113" s="187" t="s">
        <v>1563</v>
      </c>
      <c r="D113" s="172" t="s">
        <v>1361</v>
      </c>
      <c r="E113" s="173">
        <v>714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5">
        <v>0.55125000000000002</v>
      </c>
      <c r="O113" s="175">
        <f>ROUND(E113*N113,2)</f>
        <v>393.59</v>
      </c>
      <c r="P113" s="175">
        <v>0</v>
      </c>
      <c r="Q113" s="175">
        <f>ROUND(E113*P113,2)</f>
        <v>0</v>
      </c>
      <c r="R113" s="175" t="s">
        <v>1362</v>
      </c>
      <c r="S113" s="175" t="s">
        <v>1363</v>
      </c>
      <c r="T113" s="176" t="s">
        <v>1364</v>
      </c>
      <c r="U113" s="160">
        <v>2.7E-2</v>
      </c>
      <c r="V113" s="160">
        <f>ROUND(E113*U113,2)</f>
        <v>19.28</v>
      </c>
      <c r="W113" s="160"/>
      <c r="X113" s="160" t="s">
        <v>1365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1366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188" t="s">
        <v>2094</v>
      </c>
      <c r="D114" s="161"/>
      <c r="E114" s="162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1368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188" t="s">
        <v>2095</v>
      </c>
      <c r="D115" s="161"/>
      <c r="E115" s="162">
        <v>714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1368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70">
        <v>28</v>
      </c>
      <c r="B116" s="171" t="s">
        <v>2058</v>
      </c>
      <c r="C116" s="187" t="s">
        <v>2059</v>
      </c>
      <c r="D116" s="172" t="s">
        <v>1361</v>
      </c>
      <c r="E116" s="173">
        <v>714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5">
        <v>8.3500000000000005E-2</v>
      </c>
      <c r="O116" s="175">
        <f>ROUND(E116*N116,2)</f>
        <v>59.62</v>
      </c>
      <c r="P116" s="175">
        <v>0</v>
      </c>
      <c r="Q116" s="175">
        <f>ROUND(E116*P116,2)</f>
        <v>0</v>
      </c>
      <c r="R116" s="175" t="s">
        <v>1362</v>
      </c>
      <c r="S116" s="175" t="s">
        <v>1363</v>
      </c>
      <c r="T116" s="176" t="s">
        <v>1364</v>
      </c>
      <c r="U116" s="160">
        <v>0.25</v>
      </c>
      <c r="V116" s="160">
        <f>ROUND(E116*U116,2)</f>
        <v>178.5</v>
      </c>
      <c r="W116" s="160"/>
      <c r="X116" s="160" t="s">
        <v>1365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48" t="s">
        <v>2060</v>
      </c>
      <c r="D117" s="249"/>
      <c r="E117" s="249"/>
      <c r="F117" s="249"/>
      <c r="G117" s="249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1392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188" t="s">
        <v>2094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1368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2095</v>
      </c>
      <c r="D119" s="161"/>
      <c r="E119" s="162">
        <v>714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1368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>
      <c r="A120" s="164" t="s">
        <v>1357</v>
      </c>
      <c r="B120" s="165" t="s">
        <v>1314</v>
      </c>
      <c r="C120" s="186" t="s">
        <v>1315</v>
      </c>
      <c r="D120" s="166"/>
      <c r="E120" s="167"/>
      <c r="F120" s="168"/>
      <c r="G120" s="168">
        <f>SUMIF(AG121:AG171,"&lt;&gt;NOR",G121:G171)</f>
        <v>0</v>
      </c>
      <c r="H120" s="168"/>
      <c r="I120" s="168">
        <f>SUM(I121:I171)</f>
        <v>0</v>
      </c>
      <c r="J120" s="168"/>
      <c r="K120" s="168">
        <f>SUM(K121:K171)</f>
        <v>0</v>
      </c>
      <c r="L120" s="168"/>
      <c r="M120" s="168">
        <f>SUM(M121:M171)</f>
        <v>0</v>
      </c>
      <c r="N120" s="168"/>
      <c r="O120" s="168">
        <f>SUM(O121:O171)</f>
        <v>17.48</v>
      </c>
      <c r="P120" s="168"/>
      <c r="Q120" s="168">
        <f>SUM(Q121:Q171)</f>
        <v>0</v>
      </c>
      <c r="R120" s="168"/>
      <c r="S120" s="168"/>
      <c r="T120" s="169"/>
      <c r="U120" s="163"/>
      <c r="V120" s="163">
        <f>SUM(V121:V171)</f>
        <v>86</v>
      </c>
      <c r="W120" s="163"/>
      <c r="X120" s="163"/>
      <c r="AG120" t="s">
        <v>1358</v>
      </c>
    </row>
    <row r="121" spans="1:60" outlineLevel="1">
      <c r="A121" s="170">
        <v>29</v>
      </c>
      <c r="B121" s="171" t="s">
        <v>1586</v>
      </c>
      <c r="C121" s="187" t="s">
        <v>1587</v>
      </c>
      <c r="D121" s="172" t="s">
        <v>1407</v>
      </c>
      <c r="E121" s="173">
        <v>119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5">
        <v>1.0000000000000001E-5</v>
      </c>
      <c r="O121" s="175">
        <f>ROUND(E121*N121,2)</f>
        <v>0</v>
      </c>
      <c r="P121" s="175">
        <v>0</v>
      </c>
      <c r="Q121" s="175">
        <f>ROUND(E121*P121,2)</f>
        <v>0</v>
      </c>
      <c r="R121" s="175" t="s">
        <v>1538</v>
      </c>
      <c r="S121" s="175" t="s">
        <v>1363</v>
      </c>
      <c r="T121" s="176" t="s">
        <v>1364</v>
      </c>
      <c r="U121" s="160">
        <v>9.7000000000000003E-2</v>
      </c>
      <c r="V121" s="160">
        <f>ROUND(E121*U121,2)</f>
        <v>11.54</v>
      </c>
      <c r="W121" s="160"/>
      <c r="X121" s="160" t="s">
        <v>1365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1366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48" t="s">
        <v>1588</v>
      </c>
      <c r="D122" s="249"/>
      <c r="E122" s="249"/>
      <c r="F122" s="249"/>
      <c r="G122" s="249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1392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>
      <c r="A123" s="170">
        <v>30</v>
      </c>
      <c r="B123" s="171" t="s">
        <v>1591</v>
      </c>
      <c r="C123" s="187" t="s">
        <v>1592</v>
      </c>
      <c r="D123" s="172" t="s">
        <v>1593</v>
      </c>
      <c r="E123" s="173">
        <v>7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5">
        <v>5.0000000000000002E-5</v>
      </c>
      <c r="O123" s="175">
        <f>ROUND(E123*N123,2)</f>
        <v>0</v>
      </c>
      <c r="P123" s="175">
        <v>0</v>
      </c>
      <c r="Q123" s="175">
        <f>ROUND(E123*P123,2)</f>
        <v>0</v>
      </c>
      <c r="R123" s="175" t="s">
        <v>1538</v>
      </c>
      <c r="S123" s="175" t="s">
        <v>1363</v>
      </c>
      <c r="T123" s="176" t="s">
        <v>1364</v>
      </c>
      <c r="U123" s="160">
        <v>0.42</v>
      </c>
      <c r="V123" s="160">
        <f>ROUND(E123*U123,2)</f>
        <v>2.94</v>
      </c>
      <c r="W123" s="160"/>
      <c r="X123" s="160" t="s">
        <v>1365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1366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48" t="s">
        <v>1554</v>
      </c>
      <c r="D124" s="249"/>
      <c r="E124" s="249"/>
      <c r="F124" s="249"/>
      <c r="G124" s="249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1392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>
      <c r="A125" s="170">
        <v>31</v>
      </c>
      <c r="B125" s="171" t="s">
        <v>1594</v>
      </c>
      <c r="C125" s="187" t="s">
        <v>1595</v>
      </c>
      <c r="D125" s="172" t="s">
        <v>1593</v>
      </c>
      <c r="E125" s="173">
        <v>7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1.0000000000000001E-5</v>
      </c>
      <c r="O125" s="175">
        <f>ROUND(E125*N125,2)</f>
        <v>0</v>
      </c>
      <c r="P125" s="175">
        <v>0</v>
      </c>
      <c r="Q125" s="175">
        <f>ROUND(E125*P125,2)</f>
        <v>0</v>
      </c>
      <c r="R125" s="175" t="s">
        <v>1538</v>
      </c>
      <c r="S125" s="175" t="s">
        <v>1363</v>
      </c>
      <c r="T125" s="176" t="s">
        <v>1364</v>
      </c>
      <c r="U125" s="160">
        <v>0.17599999999999999</v>
      </c>
      <c r="V125" s="160">
        <f>ROUND(E125*U125,2)</f>
        <v>1.23</v>
      </c>
      <c r="W125" s="160"/>
      <c r="X125" s="160" t="s">
        <v>1365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1366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48" t="s">
        <v>1554</v>
      </c>
      <c r="D126" s="249"/>
      <c r="E126" s="249"/>
      <c r="F126" s="249"/>
      <c r="G126" s="249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1392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>
      <c r="A127" s="170">
        <v>32</v>
      </c>
      <c r="B127" s="171" t="s">
        <v>1596</v>
      </c>
      <c r="C127" s="187" t="s">
        <v>1597</v>
      </c>
      <c r="D127" s="172" t="s">
        <v>1593</v>
      </c>
      <c r="E127" s="173">
        <v>7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5">
        <v>1.0000000000000001E-5</v>
      </c>
      <c r="O127" s="175">
        <f>ROUND(E127*N127,2)</f>
        <v>0</v>
      </c>
      <c r="P127" s="175">
        <v>0</v>
      </c>
      <c r="Q127" s="175">
        <f>ROUND(E127*P127,2)</f>
        <v>0</v>
      </c>
      <c r="R127" s="175" t="s">
        <v>1538</v>
      </c>
      <c r="S127" s="175" t="s">
        <v>1363</v>
      </c>
      <c r="T127" s="176" t="s">
        <v>1364</v>
      </c>
      <c r="U127" s="160">
        <v>0.15840000000000001</v>
      </c>
      <c r="V127" s="160">
        <f>ROUND(E127*U127,2)</f>
        <v>1.1100000000000001</v>
      </c>
      <c r="W127" s="160"/>
      <c r="X127" s="160" t="s">
        <v>1365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1366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48" t="s">
        <v>1554</v>
      </c>
      <c r="D128" s="249"/>
      <c r="E128" s="249"/>
      <c r="F128" s="249"/>
      <c r="G128" s="249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1392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33.75" outlineLevel="1">
      <c r="A129" s="170">
        <v>33</v>
      </c>
      <c r="B129" s="171" t="s">
        <v>1598</v>
      </c>
      <c r="C129" s="187" t="s">
        <v>1599</v>
      </c>
      <c r="D129" s="172" t="s">
        <v>1600</v>
      </c>
      <c r="E129" s="173">
        <v>4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5">
        <v>1.2999999999999999E-4</v>
      </c>
      <c r="O129" s="175">
        <f>ROUND(E129*N129,2)</f>
        <v>0</v>
      </c>
      <c r="P129" s="175">
        <v>0</v>
      </c>
      <c r="Q129" s="175">
        <f>ROUND(E129*P129,2)</f>
        <v>0</v>
      </c>
      <c r="R129" s="175" t="s">
        <v>1538</v>
      </c>
      <c r="S129" s="175" t="s">
        <v>1363</v>
      </c>
      <c r="T129" s="176" t="s">
        <v>1364</v>
      </c>
      <c r="U129" s="160">
        <v>7.5</v>
      </c>
      <c r="V129" s="160">
        <f>ROUND(E129*U129,2)</f>
        <v>30</v>
      </c>
      <c r="W129" s="160"/>
      <c r="X129" s="160" t="s">
        <v>1365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1366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48" t="s">
        <v>1601</v>
      </c>
      <c r="D130" s="249"/>
      <c r="E130" s="249"/>
      <c r="F130" s="249"/>
      <c r="G130" s="249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1392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78">
        <v>34</v>
      </c>
      <c r="B131" s="179" t="s">
        <v>1604</v>
      </c>
      <c r="C131" s="189" t="s">
        <v>1605</v>
      </c>
      <c r="D131" s="180" t="s">
        <v>1407</v>
      </c>
      <c r="E131" s="181">
        <v>119</v>
      </c>
      <c r="F131" s="182"/>
      <c r="G131" s="183">
        <f>ROUND(E131*F131,2)</f>
        <v>0</v>
      </c>
      <c r="H131" s="182"/>
      <c r="I131" s="183">
        <f>ROUND(E131*H131,2)</f>
        <v>0</v>
      </c>
      <c r="J131" s="182"/>
      <c r="K131" s="183">
        <f>ROUND(E131*J131,2)</f>
        <v>0</v>
      </c>
      <c r="L131" s="183">
        <v>21</v>
      </c>
      <c r="M131" s="183">
        <f>G131*(1+L131/100)</f>
        <v>0</v>
      </c>
      <c r="N131" s="183">
        <v>0</v>
      </c>
      <c r="O131" s="183">
        <f>ROUND(E131*N131,2)</f>
        <v>0</v>
      </c>
      <c r="P131" s="183">
        <v>0</v>
      </c>
      <c r="Q131" s="183">
        <f>ROUND(E131*P131,2)</f>
        <v>0</v>
      </c>
      <c r="R131" s="183" t="s">
        <v>1538</v>
      </c>
      <c r="S131" s="183" t="s">
        <v>1363</v>
      </c>
      <c r="T131" s="184" t="s">
        <v>1364</v>
      </c>
      <c r="U131" s="160">
        <v>3.9E-2</v>
      </c>
      <c r="V131" s="160">
        <f>ROUND(E131*U131,2)</f>
        <v>4.6399999999999997</v>
      </c>
      <c r="W131" s="160"/>
      <c r="X131" s="160" t="s">
        <v>1365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1366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70">
        <v>35</v>
      </c>
      <c r="B132" s="171" t="s">
        <v>1606</v>
      </c>
      <c r="C132" s="187" t="s">
        <v>1607</v>
      </c>
      <c r="D132" s="172" t="s">
        <v>1593</v>
      </c>
      <c r="E132" s="173">
        <v>10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5">
        <v>0</v>
      </c>
      <c r="O132" s="175">
        <f>ROUND(E132*N132,2)</f>
        <v>0</v>
      </c>
      <c r="P132" s="175">
        <v>0</v>
      </c>
      <c r="Q132" s="175">
        <f>ROUND(E132*P132,2)</f>
        <v>0</v>
      </c>
      <c r="R132" s="175" t="s">
        <v>1538</v>
      </c>
      <c r="S132" s="175" t="s">
        <v>1363</v>
      </c>
      <c r="T132" s="176" t="s">
        <v>1364</v>
      </c>
      <c r="U132" s="160">
        <v>0.79</v>
      </c>
      <c r="V132" s="160">
        <f>ROUND(E132*U132,2)</f>
        <v>7.9</v>
      </c>
      <c r="W132" s="160"/>
      <c r="X132" s="160" t="s">
        <v>1365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1366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48" t="s">
        <v>1608</v>
      </c>
      <c r="D133" s="249"/>
      <c r="E133" s="249"/>
      <c r="F133" s="249"/>
      <c r="G133" s="249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1392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188" t="s">
        <v>2135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1368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1840</v>
      </c>
      <c r="D135" s="161"/>
      <c r="E135" s="162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188" t="s">
        <v>2136</v>
      </c>
      <c r="D136" s="161"/>
      <c r="E136" s="162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1368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188" t="s">
        <v>2137</v>
      </c>
      <c r="D137" s="161"/>
      <c r="E137" s="162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1368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1273</v>
      </c>
      <c r="D138" s="161"/>
      <c r="E138" s="162">
        <v>10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70">
        <v>36</v>
      </c>
      <c r="B139" s="171" t="s">
        <v>1614</v>
      </c>
      <c r="C139" s="187" t="s">
        <v>1615</v>
      </c>
      <c r="D139" s="172" t="s">
        <v>1593</v>
      </c>
      <c r="E139" s="173">
        <v>6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5">
        <v>0</v>
      </c>
      <c r="O139" s="175">
        <f>ROUND(E139*N139,2)</f>
        <v>0</v>
      </c>
      <c r="P139" s="175">
        <v>0</v>
      </c>
      <c r="Q139" s="175">
        <f>ROUND(E139*P139,2)</f>
        <v>0</v>
      </c>
      <c r="R139" s="175" t="s">
        <v>1538</v>
      </c>
      <c r="S139" s="175" t="s">
        <v>1363</v>
      </c>
      <c r="T139" s="176" t="s">
        <v>1364</v>
      </c>
      <c r="U139" s="160">
        <v>0.94599999999999995</v>
      </c>
      <c r="V139" s="160">
        <f>ROUND(E139*U139,2)</f>
        <v>5.68</v>
      </c>
      <c r="W139" s="160"/>
      <c r="X139" s="160" t="s">
        <v>1365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1366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48" t="s">
        <v>1608</v>
      </c>
      <c r="D140" s="249"/>
      <c r="E140" s="249"/>
      <c r="F140" s="249"/>
      <c r="G140" s="249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1392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188" t="s">
        <v>2138</v>
      </c>
      <c r="D141" s="161"/>
      <c r="E141" s="162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1368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188" t="s">
        <v>1603</v>
      </c>
      <c r="D142" s="161"/>
      <c r="E142" s="162">
        <v>6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1368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22.5" outlineLevel="1">
      <c r="A143" s="170">
        <v>37</v>
      </c>
      <c r="B143" s="171" t="s">
        <v>1617</v>
      </c>
      <c r="C143" s="187" t="s">
        <v>1618</v>
      </c>
      <c r="D143" s="172" t="s">
        <v>1593</v>
      </c>
      <c r="E143" s="173">
        <v>4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5">
        <v>0</v>
      </c>
      <c r="O143" s="175">
        <f>ROUND(E143*N143,2)</f>
        <v>0</v>
      </c>
      <c r="P143" s="175">
        <v>0</v>
      </c>
      <c r="Q143" s="175">
        <f>ROUND(E143*P143,2)</f>
        <v>0</v>
      </c>
      <c r="R143" s="175" t="s">
        <v>1538</v>
      </c>
      <c r="S143" s="175" t="s">
        <v>1363</v>
      </c>
      <c r="T143" s="176" t="s">
        <v>1364</v>
      </c>
      <c r="U143" s="160">
        <v>0.9</v>
      </c>
      <c r="V143" s="160">
        <f>ROUND(E143*U143,2)</f>
        <v>3.6</v>
      </c>
      <c r="W143" s="160"/>
      <c r="X143" s="160" t="s">
        <v>1365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1366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48" t="s">
        <v>1608</v>
      </c>
      <c r="D144" s="249"/>
      <c r="E144" s="249"/>
      <c r="F144" s="249"/>
      <c r="G144" s="249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1392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ht="22.5" outlineLevel="1">
      <c r="A145" s="170">
        <v>38</v>
      </c>
      <c r="B145" s="171" t="s">
        <v>1619</v>
      </c>
      <c r="C145" s="187" t="s">
        <v>1620</v>
      </c>
      <c r="D145" s="172" t="s">
        <v>1593</v>
      </c>
      <c r="E145" s="173">
        <v>4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5">
        <v>0</v>
      </c>
      <c r="O145" s="175">
        <f>ROUND(E145*N145,2)</f>
        <v>0</v>
      </c>
      <c r="P145" s="175">
        <v>0</v>
      </c>
      <c r="Q145" s="175">
        <f>ROUND(E145*P145,2)</f>
        <v>0</v>
      </c>
      <c r="R145" s="175" t="s">
        <v>1538</v>
      </c>
      <c r="S145" s="175" t="s">
        <v>1363</v>
      </c>
      <c r="T145" s="176" t="s">
        <v>1364</v>
      </c>
      <c r="U145" s="160">
        <v>2.2519999999999998</v>
      </c>
      <c r="V145" s="160">
        <f>ROUND(E145*U145,2)</f>
        <v>9.01</v>
      </c>
      <c r="W145" s="160"/>
      <c r="X145" s="160" t="s">
        <v>1365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1366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48" t="s">
        <v>1608</v>
      </c>
      <c r="D146" s="249"/>
      <c r="E146" s="249"/>
      <c r="F146" s="249"/>
      <c r="G146" s="249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1392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78">
        <v>39</v>
      </c>
      <c r="B147" s="179" t="s">
        <v>1621</v>
      </c>
      <c r="C147" s="189" t="s">
        <v>1622</v>
      </c>
      <c r="D147" s="180" t="s">
        <v>1593</v>
      </c>
      <c r="E147" s="181">
        <v>4</v>
      </c>
      <c r="F147" s="182"/>
      <c r="G147" s="183">
        <f>ROUND(E147*F147,2)</f>
        <v>0</v>
      </c>
      <c r="H147" s="182"/>
      <c r="I147" s="183">
        <f>ROUND(E147*H147,2)</f>
        <v>0</v>
      </c>
      <c r="J147" s="182"/>
      <c r="K147" s="183">
        <f>ROUND(E147*J147,2)</f>
        <v>0</v>
      </c>
      <c r="L147" s="183">
        <v>21</v>
      </c>
      <c r="M147" s="183">
        <f>G147*(1+L147/100)</f>
        <v>0</v>
      </c>
      <c r="N147" s="183">
        <v>7.0200000000000002E-3</v>
      </c>
      <c r="O147" s="183">
        <f>ROUND(E147*N147,2)</f>
        <v>0.03</v>
      </c>
      <c r="P147" s="183">
        <v>0</v>
      </c>
      <c r="Q147" s="183">
        <f>ROUND(E147*P147,2)</f>
        <v>0</v>
      </c>
      <c r="R147" s="183" t="s">
        <v>1538</v>
      </c>
      <c r="S147" s="183" t="s">
        <v>1363</v>
      </c>
      <c r="T147" s="184" t="s">
        <v>1364</v>
      </c>
      <c r="U147" s="160">
        <v>1.3140000000000001</v>
      </c>
      <c r="V147" s="160">
        <f>ROUND(E147*U147,2)</f>
        <v>5.26</v>
      </c>
      <c r="W147" s="160"/>
      <c r="X147" s="160" t="s">
        <v>1365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1366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78">
        <v>40</v>
      </c>
      <c r="B148" s="179" t="s">
        <v>1623</v>
      </c>
      <c r="C148" s="189" t="s">
        <v>1624</v>
      </c>
      <c r="D148" s="180" t="s">
        <v>1407</v>
      </c>
      <c r="E148" s="181">
        <v>119</v>
      </c>
      <c r="F148" s="182"/>
      <c r="G148" s="183">
        <f>ROUND(E148*F148,2)</f>
        <v>0</v>
      </c>
      <c r="H148" s="182"/>
      <c r="I148" s="183">
        <f>ROUND(E148*H148,2)</f>
        <v>0</v>
      </c>
      <c r="J148" s="182"/>
      <c r="K148" s="183">
        <f>ROUND(E148*J148,2)</f>
        <v>0</v>
      </c>
      <c r="L148" s="183">
        <v>21</v>
      </c>
      <c r="M148" s="183">
        <f>G148*(1+L148/100)</f>
        <v>0</v>
      </c>
      <c r="N148" s="183">
        <v>0</v>
      </c>
      <c r="O148" s="183">
        <f>ROUND(E148*N148,2)</f>
        <v>0</v>
      </c>
      <c r="P148" s="183">
        <v>0</v>
      </c>
      <c r="Q148" s="183">
        <f>ROUND(E148*P148,2)</f>
        <v>0</v>
      </c>
      <c r="R148" s="183" t="s">
        <v>1538</v>
      </c>
      <c r="S148" s="183" t="s">
        <v>1363</v>
      </c>
      <c r="T148" s="184" t="s">
        <v>1364</v>
      </c>
      <c r="U148" s="160">
        <v>2.5999999999999999E-2</v>
      </c>
      <c r="V148" s="160">
        <f>ROUND(E148*U148,2)</f>
        <v>3.09</v>
      </c>
      <c r="W148" s="160"/>
      <c r="X148" s="160" t="s">
        <v>1365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1366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ht="22.5" outlineLevel="1">
      <c r="A149" s="170">
        <v>41</v>
      </c>
      <c r="B149" s="171" t="s">
        <v>1625</v>
      </c>
      <c r="C149" s="187" t="s">
        <v>1626</v>
      </c>
      <c r="D149" s="172" t="s">
        <v>1593</v>
      </c>
      <c r="E149" s="173">
        <v>26.013400000000001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5">
        <v>4.2000000000000003E-2</v>
      </c>
      <c r="O149" s="175">
        <f>ROUND(E149*N149,2)</f>
        <v>1.0900000000000001</v>
      </c>
      <c r="P149" s="175">
        <v>0</v>
      </c>
      <c r="Q149" s="175">
        <f>ROUND(E149*P149,2)</f>
        <v>0</v>
      </c>
      <c r="R149" s="175" t="s">
        <v>1520</v>
      </c>
      <c r="S149" s="175" t="s">
        <v>1363</v>
      </c>
      <c r="T149" s="176" t="s">
        <v>1364</v>
      </c>
      <c r="U149" s="160">
        <v>0</v>
      </c>
      <c r="V149" s="160">
        <f>ROUND(E149*U149,2)</f>
        <v>0</v>
      </c>
      <c r="W149" s="160"/>
      <c r="X149" s="160" t="s">
        <v>1521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1522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188" t="s">
        <v>2139</v>
      </c>
      <c r="D150" s="161"/>
      <c r="E150" s="162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1368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188" t="s">
        <v>2140</v>
      </c>
      <c r="D151" s="161"/>
      <c r="E151" s="162">
        <v>26.013400000000001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1368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78">
        <v>42</v>
      </c>
      <c r="B152" s="179" t="s">
        <v>1629</v>
      </c>
      <c r="C152" s="189" t="s">
        <v>1630</v>
      </c>
      <c r="D152" s="180" t="s">
        <v>1593</v>
      </c>
      <c r="E152" s="181">
        <v>7</v>
      </c>
      <c r="F152" s="182"/>
      <c r="G152" s="183">
        <f>ROUND(E152*F152,2)</f>
        <v>0</v>
      </c>
      <c r="H152" s="182"/>
      <c r="I152" s="183">
        <f>ROUND(E152*H152,2)</f>
        <v>0</v>
      </c>
      <c r="J152" s="182"/>
      <c r="K152" s="183">
        <f>ROUND(E152*J152,2)</f>
        <v>0</v>
      </c>
      <c r="L152" s="183">
        <v>21</v>
      </c>
      <c r="M152" s="183">
        <f>G152*(1+L152/100)</f>
        <v>0</v>
      </c>
      <c r="N152" s="183">
        <v>6.6E-4</v>
      </c>
      <c r="O152" s="183">
        <f>ROUND(E152*N152,2)</f>
        <v>0</v>
      </c>
      <c r="P152" s="183">
        <v>0</v>
      </c>
      <c r="Q152" s="183">
        <f>ROUND(E152*P152,2)</f>
        <v>0</v>
      </c>
      <c r="R152" s="183" t="s">
        <v>1520</v>
      </c>
      <c r="S152" s="183" t="s">
        <v>1363</v>
      </c>
      <c r="T152" s="184" t="s">
        <v>1364</v>
      </c>
      <c r="U152" s="160">
        <v>0</v>
      </c>
      <c r="V152" s="160">
        <f>ROUND(E152*U152,2)</f>
        <v>0</v>
      </c>
      <c r="W152" s="160"/>
      <c r="X152" s="160" t="s">
        <v>1521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1522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78">
        <v>43</v>
      </c>
      <c r="B153" s="179" t="s">
        <v>1631</v>
      </c>
      <c r="C153" s="189" t="s">
        <v>1632</v>
      </c>
      <c r="D153" s="180" t="s">
        <v>1593</v>
      </c>
      <c r="E153" s="181">
        <v>7</v>
      </c>
      <c r="F153" s="182"/>
      <c r="G153" s="183">
        <f>ROUND(E153*F153,2)</f>
        <v>0</v>
      </c>
      <c r="H153" s="182"/>
      <c r="I153" s="183">
        <f>ROUND(E153*H153,2)</f>
        <v>0</v>
      </c>
      <c r="J153" s="182"/>
      <c r="K153" s="183">
        <f>ROUND(E153*J153,2)</f>
        <v>0</v>
      </c>
      <c r="L153" s="183">
        <v>21</v>
      </c>
      <c r="M153" s="183">
        <f>G153*(1+L153/100)</f>
        <v>0</v>
      </c>
      <c r="N153" s="183">
        <v>2.5000000000000001E-4</v>
      </c>
      <c r="O153" s="183">
        <f>ROUND(E153*N153,2)</f>
        <v>0</v>
      </c>
      <c r="P153" s="183">
        <v>0</v>
      </c>
      <c r="Q153" s="183">
        <f>ROUND(E153*P153,2)</f>
        <v>0</v>
      </c>
      <c r="R153" s="183" t="s">
        <v>1520</v>
      </c>
      <c r="S153" s="183" t="s">
        <v>1363</v>
      </c>
      <c r="T153" s="184" t="s">
        <v>1364</v>
      </c>
      <c r="U153" s="160">
        <v>0</v>
      </c>
      <c r="V153" s="160">
        <f>ROUND(E153*U153,2)</f>
        <v>0</v>
      </c>
      <c r="W153" s="160"/>
      <c r="X153" s="160" t="s">
        <v>1521</v>
      </c>
      <c r="Y153" s="151"/>
      <c r="Z153" s="151"/>
      <c r="AA153" s="151"/>
      <c r="AB153" s="151"/>
      <c r="AC153" s="151"/>
      <c r="AD153" s="151"/>
      <c r="AE153" s="151"/>
      <c r="AF153" s="151"/>
      <c r="AG153" s="151" t="s">
        <v>1522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78">
        <v>44</v>
      </c>
      <c r="B154" s="179" t="s">
        <v>1633</v>
      </c>
      <c r="C154" s="189" t="s">
        <v>1634</v>
      </c>
      <c r="D154" s="180" t="s">
        <v>1593</v>
      </c>
      <c r="E154" s="181">
        <v>7</v>
      </c>
      <c r="F154" s="182"/>
      <c r="G154" s="183">
        <f>ROUND(E154*F154,2)</f>
        <v>0</v>
      </c>
      <c r="H154" s="182"/>
      <c r="I154" s="183">
        <f>ROUND(E154*H154,2)</f>
        <v>0</v>
      </c>
      <c r="J154" s="182"/>
      <c r="K154" s="183">
        <f>ROUND(E154*J154,2)</f>
        <v>0</v>
      </c>
      <c r="L154" s="183">
        <v>21</v>
      </c>
      <c r="M154" s="183">
        <f>G154*(1+L154/100)</f>
        <v>0</v>
      </c>
      <c r="N154" s="183">
        <v>6.0000000000000001E-3</v>
      </c>
      <c r="O154" s="183">
        <f>ROUND(E154*N154,2)</f>
        <v>0.04</v>
      </c>
      <c r="P154" s="183">
        <v>0</v>
      </c>
      <c r="Q154" s="183">
        <f>ROUND(E154*P154,2)</f>
        <v>0</v>
      </c>
      <c r="R154" s="183" t="s">
        <v>1520</v>
      </c>
      <c r="S154" s="183" t="s">
        <v>1363</v>
      </c>
      <c r="T154" s="184" t="s">
        <v>1364</v>
      </c>
      <c r="U154" s="160">
        <v>0</v>
      </c>
      <c r="V154" s="160">
        <f>ROUND(E154*U154,2)</f>
        <v>0</v>
      </c>
      <c r="W154" s="160"/>
      <c r="X154" s="160" t="s">
        <v>1521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1522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70">
        <v>45</v>
      </c>
      <c r="B155" s="171" t="s">
        <v>1635</v>
      </c>
      <c r="C155" s="187" t="s">
        <v>1636</v>
      </c>
      <c r="D155" s="172" t="s">
        <v>1593</v>
      </c>
      <c r="E155" s="173">
        <v>8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5">
        <v>1.1199999999999999E-3</v>
      </c>
      <c r="O155" s="175">
        <f>ROUND(E155*N155,2)</f>
        <v>0.01</v>
      </c>
      <c r="P155" s="175">
        <v>0</v>
      </c>
      <c r="Q155" s="175">
        <f>ROUND(E155*P155,2)</f>
        <v>0</v>
      </c>
      <c r="R155" s="175" t="s">
        <v>1520</v>
      </c>
      <c r="S155" s="175" t="s">
        <v>1637</v>
      </c>
      <c r="T155" s="176" t="s">
        <v>1364</v>
      </c>
      <c r="U155" s="160">
        <v>0</v>
      </c>
      <c r="V155" s="160">
        <f>ROUND(E155*U155,2)</f>
        <v>0</v>
      </c>
      <c r="W155" s="160"/>
      <c r="X155" s="160" t="s">
        <v>1521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1522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188" t="s">
        <v>2141</v>
      </c>
      <c r="D156" s="161"/>
      <c r="E156" s="162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1368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188" t="s">
        <v>1314</v>
      </c>
      <c r="D157" s="161"/>
      <c r="E157" s="162">
        <v>8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1368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>
      <c r="A158" s="178">
        <v>46</v>
      </c>
      <c r="B158" s="179" t="s">
        <v>1850</v>
      </c>
      <c r="C158" s="189" t="s">
        <v>1851</v>
      </c>
      <c r="D158" s="180" t="s">
        <v>1593</v>
      </c>
      <c r="E158" s="181">
        <v>1</v>
      </c>
      <c r="F158" s="182"/>
      <c r="G158" s="183">
        <f t="shared" ref="G158:G167" si="0">ROUND(E158*F158,2)</f>
        <v>0</v>
      </c>
      <c r="H158" s="182"/>
      <c r="I158" s="183">
        <f t="shared" ref="I158:I167" si="1">ROUND(E158*H158,2)</f>
        <v>0</v>
      </c>
      <c r="J158" s="182"/>
      <c r="K158" s="183">
        <f t="shared" ref="K158:K167" si="2">ROUND(E158*J158,2)</f>
        <v>0</v>
      </c>
      <c r="L158" s="183">
        <v>21</v>
      </c>
      <c r="M158" s="183">
        <f t="shared" ref="M158:M167" si="3">G158*(1+L158/100)</f>
        <v>0</v>
      </c>
      <c r="N158" s="183">
        <v>0.158</v>
      </c>
      <c r="O158" s="183">
        <f t="shared" ref="O158:O167" si="4">ROUND(E158*N158,2)</f>
        <v>0.16</v>
      </c>
      <c r="P158" s="183">
        <v>0</v>
      </c>
      <c r="Q158" s="183">
        <f t="shared" ref="Q158:Q167" si="5">ROUND(E158*P158,2)</f>
        <v>0</v>
      </c>
      <c r="R158" s="183" t="s">
        <v>1520</v>
      </c>
      <c r="S158" s="183" t="s">
        <v>1363</v>
      </c>
      <c r="T158" s="184" t="s">
        <v>1364</v>
      </c>
      <c r="U158" s="160">
        <v>0</v>
      </c>
      <c r="V158" s="160">
        <f t="shared" ref="V158:V167" si="6">ROUND(E158*U158,2)</f>
        <v>0</v>
      </c>
      <c r="W158" s="160"/>
      <c r="X158" s="160" t="s">
        <v>1521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1522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1">
      <c r="A159" s="178">
        <v>47</v>
      </c>
      <c r="B159" s="179" t="s">
        <v>1852</v>
      </c>
      <c r="C159" s="189" t="s">
        <v>1853</v>
      </c>
      <c r="D159" s="180" t="s">
        <v>1593</v>
      </c>
      <c r="E159" s="181">
        <v>3</v>
      </c>
      <c r="F159" s="182"/>
      <c r="G159" s="183">
        <f t="shared" si="0"/>
        <v>0</v>
      </c>
      <c r="H159" s="182"/>
      <c r="I159" s="183">
        <f t="shared" si="1"/>
        <v>0</v>
      </c>
      <c r="J159" s="182"/>
      <c r="K159" s="183">
        <f t="shared" si="2"/>
        <v>0</v>
      </c>
      <c r="L159" s="183">
        <v>21</v>
      </c>
      <c r="M159" s="183">
        <f t="shared" si="3"/>
        <v>0</v>
      </c>
      <c r="N159" s="183">
        <v>0.158</v>
      </c>
      <c r="O159" s="183">
        <f t="shared" si="4"/>
        <v>0.47</v>
      </c>
      <c r="P159" s="183">
        <v>0</v>
      </c>
      <c r="Q159" s="183">
        <f t="shared" si="5"/>
        <v>0</v>
      </c>
      <c r="R159" s="183" t="s">
        <v>1520</v>
      </c>
      <c r="S159" s="183" t="s">
        <v>1363</v>
      </c>
      <c r="T159" s="184" t="s">
        <v>1364</v>
      </c>
      <c r="U159" s="160">
        <v>0</v>
      </c>
      <c r="V159" s="160">
        <f t="shared" si="6"/>
        <v>0</v>
      </c>
      <c r="W159" s="160"/>
      <c r="X159" s="160" t="s">
        <v>1521</v>
      </c>
      <c r="Y159" s="151"/>
      <c r="Z159" s="151"/>
      <c r="AA159" s="151"/>
      <c r="AB159" s="151"/>
      <c r="AC159" s="151"/>
      <c r="AD159" s="151"/>
      <c r="AE159" s="151"/>
      <c r="AF159" s="151"/>
      <c r="AG159" s="151" t="s">
        <v>1522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78">
        <v>48</v>
      </c>
      <c r="B160" s="179" t="s">
        <v>1643</v>
      </c>
      <c r="C160" s="189" t="s">
        <v>1644</v>
      </c>
      <c r="D160" s="180" t="s">
        <v>1593</v>
      </c>
      <c r="E160" s="181">
        <v>2</v>
      </c>
      <c r="F160" s="182"/>
      <c r="G160" s="183">
        <f t="shared" si="0"/>
        <v>0</v>
      </c>
      <c r="H160" s="182"/>
      <c r="I160" s="183">
        <f t="shared" si="1"/>
        <v>0</v>
      </c>
      <c r="J160" s="182"/>
      <c r="K160" s="183">
        <f t="shared" si="2"/>
        <v>0</v>
      </c>
      <c r="L160" s="183">
        <v>21</v>
      </c>
      <c r="M160" s="183">
        <f t="shared" si="3"/>
        <v>0</v>
      </c>
      <c r="N160" s="183">
        <v>3.9E-2</v>
      </c>
      <c r="O160" s="183">
        <f t="shared" si="4"/>
        <v>0.08</v>
      </c>
      <c r="P160" s="183">
        <v>0</v>
      </c>
      <c r="Q160" s="183">
        <f t="shared" si="5"/>
        <v>0</v>
      </c>
      <c r="R160" s="183" t="s">
        <v>1520</v>
      </c>
      <c r="S160" s="183" t="s">
        <v>1363</v>
      </c>
      <c r="T160" s="184" t="s">
        <v>1364</v>
      </c>
      <c r="U160" s="160">
        <v>0</v>
      </c>
      <c r="V160" s="160">
        <f t="shared" si="6"/>
        <v>0</v>
      </c>
      <c r="W160" s="160"/>
      <c r="X160" s="160" t="s">
        <v>1521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1522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78">
        <v>49</v>
      </c>
      <c r="B161" s="179" t="s">
        <v>1773</v>
      </c>
      <c r="C161" s="189" t="s">
        <v>1774</v>
      </c>
      <c r="D161" s="180" t="s">
        <v>1593</v>
      </c>
      <c r="E161" s="181">
        <v>4</v>
      </c>
      <c r="F161" s="182"/>
      <c r="G161" s="183">
        <f t="shared" si="0"/>
        <v>0</v>
      </c>
      <c r="H161" s="182"/>
      <c r="I161" s="183">
        <f t="shared" si="1"/>
        <v>0</v>
      </c>
      <c r="J161" s="182"/>
      <c r="K161" s="183">
        <f t="shared" si="2"/>
        <v>0</v>
      </c>
      <c r="L161" s="183">
        <v>21</v>
      </c>
      <c r="M161" s="183">
        <f t="shared" si="3"/>
        <v>0</v>
      </c>
      <c r="N161" s="183">
        <v>5.0999999999999997E-2</v>
      </c>
      <c r="O161" s="183">
        <f t="shared" si="4"/>
        <v>0.2</v>
      </c>
      <c r="P161" s="183">
        <v>0</v>
      </c>
      <c r="Q161" s="183">
        <f t="shared" si="5"/>
        <v>0</v>
      </c>
      <c r="R161" s="183" t="s">
        <v>1520</v>
      </c>
      <c r="S161" s="183" t="s">
        <v>1363</v>
      </c>
      <c r="T161" s="184" t="s">
        <v>1364</v>
      </c>
      <c r="U161" s="160">
        <v>0</v>
      </c>
      <c r="V161" s="160">
        <f t="shared" si="6"/>
        <v>0</v>
      </c>
      <c r="W161" s="160"/>
      <c r="X161" s="160" t="s">
        <v>1521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1522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78">
        <v>50</v>
      </c>
      <c r="B162" s="179" t="s">
        <v>1647</v>
      </c>
      <c r="C162" s="189" t="s">
        <v>1648</v>
      </c>
      <c r="D162" s="180" t="s">
        <v>1593</v>
      </c>
      <c r="E162" s="181">
        <v>2</v>
      </c>
      <c r="F162" s="182"/>
      <c r="G162" s="183">
        <f t="shared" si="0"/>
        <v>0</v>
      </c>
      <c r="H162" s="182"/>
      <c r="I162" s="183">
        <f t="shared" si="1"/>
        <v>0</v>
      </c>
      <c r="J162" s="182"/>
      <c r="K162" s="183">
        <f t="shared" si="2"/>
        <v>0</v>
      </c>
      <c r="L162" s="183">
        <v>21</v>
      </c>
      <c r="M162" s="183">
        <f t="shared" si="3"/>
        <v>0</v>
      </c>
      <c r="N162" s="183">
        <v>6.8000000000000005E-2</v>
      </c>
      <c r="O162" s="183">
        <f t="shared" si="4"/>
        <v>0.14000000000000001</v>
      </c>
      <c r="P162" s="183">
        <v>0</v>
      </c>
      <c r="Q162" s="183">
        <f t="shared" si="5"/>
        <v>0</v>
      </c>
      <c r="R162" s="183" t="s">
        <v>1520</v>
      </c>
      <c r="S162" s="183" t="s">
        <v>1363</v>
      </c>
      <c r="T162" s="184" t="s">
        <v>1364</v>
      </c>
      <c r="U162" s="160">
        <v>0</v>
      </c>
      <c r="V162" s="160">
        <f t="shared" si="6"/>
        <v>0</v>
      </c>
      <c r="W162" s="160"/>
      <c r="X162" s="160" t="s">
        <v>1521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1522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ht="22.5" outlineLevel="1">
      <c r="A163" s="178">
        <v>51</v>
      </c>
      <c r="B163" s="179" t="s">
        <v>1649</v>
      </c>
      <c r="C163" s="189" t="s">
        <v>1650</v>
      </c>
      <c r="D163" s="180" t="s">
        <v>1593</v>
      </c>
      <c r="E163" s="181">
        <v>4</v>
      </c>
      <c r="F163" s="182"/>
      <c r="G163" s="183">
        <f t="shared" si="0"/>
        <v>0</v>
      </c>
      <c r="H163" s="182"/>
      <c r="I163" s="183">
        <f t="shared" si="1"/>
        <v>0</v>
      </c>
      <c r="J163" s="182"/>
      <c r="K163" s="183">
        <f t="shared" si="2"/>
        <v>0</v>
      </c>
      <c r="L163" s="183">
        <v>21</v>
      </c>
      <c r="M163" s="183">
        <f t="shared" si="3"/>
        <v>0</v>
      </c>
      <c r="N163" s="183">
        <v>0.58499999999999996</v>
      </c>
      <c r="O163" s="183">
        <f t="shared" si="4"/>
        <v>2.34</v>
      </c>
      <c r="P163" s="183">
        <v>0</v>
      </c>
      <c r="Q163" s="183">
        <f t="shared" si="5"/>
        <v>0</v>
      </c>
      <c r="R163" s="183" t="s">
        <v>1520</v>
      </c>
      <c r="S163" s="183" t="s">
        <v>1363</v>
      </c>
      <c r="T163" s="184" t="s">
        <v>1364</v>
      </c>
      <c r="U163" s="160">
        <v>0</v>
      </c>
      <c r="V163" s="160">
        <f t="shared" si="6"/>
        <v>0</v>
      </c>
      <c r="W163" s="160"/>
      <c r="X163" s="160" t="s">
        <v>1521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1522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ht="22.5" outlineLevel="1">
      <c r="A164" s="178">
        <v>52</v>
      </c>
      <c r="B164" s="179" t="s">
        <v>1651</v>
      </c>
      <c r="C164" s="189" t="s">
        <v>1652</v>
      </c>
      <c r="D164" s="180" t="s">
        <v>1593</v>
      </c>
      <c r="E164" s="181">
        <v>2</v>
      </c>
      <c r="F164" s="182"/>
      <c r="G164" s="183">
        <f t="shared" si="0"/>
        <v>0</v>
      </c>
      <c r="H164" s="182"/>
      <c r="I164" s="183">
        <f t="shared" si="1"/>
        <v>0</v>
      </c>
      <c r="J164" s="182"/>
      <c r="K164" s="183">
        <f t="shared" si="2"/>
        <v>0</v>
      </c>
      <c r="L164" s="183">
        <v>21</v>
      </c>
      <c r="M164" s="183">
        <f t="shared" si="3"/>
        <v>0</v>
      </c>
      <c r="N164" s="183">
        <v>0.25</v>
      </c>
      <c r="O164" s="183">
        <f t="shared" si="4"/>
        <v>0.5</v>
      </c>
      <c r="P164" s="183">
        <v>0</v>
      </c>
      <c r="Q164" s="183">
        <f t="shared" si="5"/>
        <v>0</v>
      </c>
      <c r="R164" s="183" t="s">
        <v>1520</v>
      </c>
      <c r="S164" s="183" t="s">
        <v>1363</v>
      </c>
      <c r="T164" s="184" t="s">
        <v>1364</v>
      </c>
      <c r="U164" s="160">
        <v>0</v>
      </c>
      <c r="V164" s="160">
        <f t="shared" si="6"/>
        <v>0</v>
      </c>
      <c r="W164" s="160"/>
      <c r="X164" s="160" t="s">
        <v>1521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1522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ht="22.5" outlineLevel="1">
      <c r="A165" s="178">
        <v>53</v>
      </c>
      <c r="B165" s="179" t="s">
        <v>1655</v>
      </c>
      <c r="C165" s="189" t="s">
        <v>1656</v>
      </c>
      <c r="D165" s="180" t="s">
        <v>1593</v>
      </c>
      <c r="E165" s="181">
        <v>6</v>
      </c>
      <c r="F165" s="182"/>
      <c r="G165" s="183">
        <f t="shared" si="0"/>
        <v>0</v>
      </c>
      <c r="H165" s="182"/>
      <c r="I165" s="183">
        <f t="shared" si="1"/>
        <v>0</v>
      </c>
      <c r="J165" s="182"/>
      <c r="K165" s="183">
        <f t="shared" si="2"/>
        <v>0</v>
      </c>
      <c r="L165" s="183">
        <v>21</v>
      </c>
      <c r="M165" s="183">
        <f t="shared" si="3"/>
        <v>0</v>
      </c>
      <c r="N165" s="183">
        <v>1</v>
      </c>
      <c r="O165" s="183">
        <f t="shared" si="4"/>
        <v>6</v>
      </c>
      <c r="P165" s="183">
        <v>0</v>
      </c>
      <c r="Q165" s="183">
        <f t="shared" si="5"/>
        <v>0</v>
      </c>
      <c r="R165" s="183" t="s">
        <v>1520</v>
      </c>
      <c r="S165" s="183" t="s">
        <v>1363</v>
      </c>
      <c r="T165" s="184" t="s">
        <v>1364</v>
      </c>
      <c r="U165" s="160">
        <v>0</v>
      </c>
      <c r="V165" s="160">
        <f t="shared" si="6"/>
        <v>0</v>
      </c>
      <c r="W165" s="160"/>
      <c r="X165" s="160" t="s">
        <v>1521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1522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22.5" outlineLevel="1">
      <c r="A166" s="178">
        <v>54</v>
      </c>
      <c r="B166" s="179" t="s">
        <v>1657</v>
      </c>
      <c r="C166" s="189" t="s">
        <v>1658</v>
      </c>
      <c r="D166" s="180" t="s">
        <v>1593</v>
      </c>
      <c r="E166" s="181">
        <v>4</v>
      </c>
      <c r="F166" s="182"/>
      <c r="G166" s="183">
        <f t="shared" si="0"/>
        <v>0</v>
      </c>
      <c r="H166" s="182"/>
      <c r="I166" s="183">
        <f t="shared" si="1"/>
        <v>0</v>
      </c>
      <c r="J166" s="182"/>
      <c r="K166" s="183">
        <f t="shared" si="2"/>
        <v>0</v>
      </c>
      <c r="L166" s="183">
        <v>21</v>
      </c>
      <c r="M166" s="183">
        <f t="shared" si="3"/>
        <v>0</v>
      </c>
      <c r="N166" s="183">
        <v>1.6</v>
      </c>
      <c r="O166" s="183">
        <f t="shared" si="4"/>
        <v>6.4</v>
      </c>
      <c r="P166" s="183">
        <v>0</v>
      </c>
      <c r="Q166" s="183">
        <f t="shared" si="5"/>
        <v>0</v>
      </c>
      <c r="R166" s="183" t="s">
        <v>1520</v>
      </c>
      <c r="S166" s="183" t="s">
        <v>1363</v>
      </c>
      <c r="T166" s="184" t="s">
        <v>1364</v>
      </c>
      <c r="U166" s="160">
        <v>0</v>
      </c>
      <c r="V166" s="160">
        <f t="shared" si="6"/>
        <v>0</v>
      </c>
      <c r="W166" s="160"/>
      <c r="X166" s="160" t="s">
        <v>1521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1522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22.5" outlineLevel="1">
      <c r="A167" s="170">
        <v>55</v>
      </c>
      <c r="B167" s="171" t="s">
        <v>1659</v>
      </c>
      <c r="C167" s="187" t="s">
        <v>1660</v>
      </c>
      <c r="D167" s="172" t="s">
        <v>1593</v>
      </c>
      <c r="E167" s="173">
        <v>12</v>
      </c>
      <c r="F167" s="174"/>
      <c r="G167" s="175">
        <f t="shared" si="0"/>
        <v>0</v>
      </c>
      <c r="H167" s="174"/>
      <c r="I167" s="175">
        <f t="shared" si="1"/>
        <v>0</v>
      </c>
      <c r="J167" s="174"/>
      <c r="K167" s="175">
        <f t="shared" si="2"/>
        <v>0</v>
      </c>
      <c r="L167" s="175">
        <v>21</v>
      </c>
      <c r="M167" s="175">
        <f t="shared" si="3"/>
        <v>0</v>
      </c>
      <c r="N167" s="175">
        <v>2E-3</v>
      </c>
      <c r="O167" s="175">
        <f t="shared" si="4"/>
        <v>0.02</v>
      </c>
      <c r="P167" s="175">
        <v>0</v>
      </c>
      <c r="Q167" s="175">
        <f t="shared" si="5"/>
        <v>0</v>
      </c>
      <c r="R167" s="175" t="s">
        <v>1520</v>
      </c>
      <c r="S167" s="175" t="s">
        <v>1363</v>
      </c>
      <c r="T167" s="176" t="s">
        <v>1364</v>
      </c>
      <c r="U167" s="160">
        <v>0</v>
      </c>
      <c r="V167" s="160">
        <f t="shared" si="6"/>
        <v>0</v>
      </c>
      <c r="W167" s="160"/>
      <c r="X167" s="160" t="s">
        <v>1521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1522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188" t="s">
        <v>2142</v>
      </c>
      <c r="D168" s="161"/>
      <c r="E168" s="162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1368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188" t="s">
        <v>2137</v>
      </c>
      <c r="D169" s="161"/>
      <c r="E169" s="162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1368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188" t="s">
        <v>2138</v>
      </c>
      <c r="D170" s="161"/>
      <c r="E170" s="162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1368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188" t="s">
        <v>1277</v>
      </c>
      <c r="D171" s="161"/>
      <c r="E171" s="162">
        <v>12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1368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>
      <c r="A172" s="164" t="s">
        <v>1357</v>
      </c>
      <c r="B172" s="165" t="s">
        <v>1318</v>
      </c>
      <c r="C172" s="186" t="s">
        <v>1319</v>
      </c>
      <c r="D172" s="166"/>
      <c r="E172" s="167"/>
      <c r="F172" s="168"/>
      <c r="G172" s="168">
        <f>SUMIF(AG173:AG176,"&lt;&gt;NOR",G173:G176)</f>
        <v>0</v>
      </c>
      <c r="H172" s="168"/>
      <c r="I172" s="168">
        <f>SUM(I173:I176)</f>
        <v>0</v>
      </c>
      <c r="J172" s="168"/>
      <c r="K172" s="168">
        <f>SUM(K173:K176)</f>
        <v>0</v>
      </c>
      <c r="L172" s="168"/>
      <c r="M172" s="168">
        <f>SUM(M173:M176)</f>
        <v>0</v>
      </c>
      <c r="N172" s="168"/>
      <c r="O172" s="168">
        <f>SUM(O173:O176)</f>
        <v>0</v>
      </c>
      <c r="P172" s="168"/>
      <c r="Q172" s="168">
        <f>SUM(Q173:Q176)</f>
        <v>0</v>
      </c>
      <c r="R172" s="168"/>
      <c r="S172" s="168"/>
      <c r="T172" s="169"/>
      <c r="U172" s="163"/>
      <c r="V172" s="163">
        <f>SUM(V173:V176)</f>
        <v>48.55</v>
      </c>
      <c r="W172" s="163"/>
      <c r="X172" s="163"/>
      <c r="AG172" t="s">
        <v>1358</v>
      </c>
    </row>
    <row r="173" spans="1:60" ht="22.5" outlineLevel="1">
      <c r="A173" s="170">
        <v>56</v>
      </c>
      <c r="B173" s="171" t="s">
        <v>2077</v>
      </c>
      <c r="C173" s="187" t="s">
        <v>2078</v>
      </c>
      <c r="D173" s="172" t="s">
        <v>1361</v>
      </c>
      <c r="E173" s="173">
        <v>714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5">
        <v>0</v>
      </c>
      <c r="O173" s="175">
        <f>ROUND(E173*N173,2)</f>
        <v>0</v>
      </c>
      <c r="P173" s="175">
        <v>0</v>
      </c>
      <c r="Q173" s="175">
        <f>ROUND(E173*P173,2)</f>
        <v>0</v>
      </c>
      <c r="R173" s="175" t="s">
        <v>1362</v>
      </c>
      <c r="S173" s="175" t="s">
        <v>1363</v>
      </c>
      <c r="T173" s="176" t="s">
        <v>1364</v>
      </c>
      <c r="U173" s="160">
        <v>6.8000000000000005E-2</v>
      </c>
      <c r="V173" s="160">
        <f>ROUND(E173*U173,2)</f>
        <v>48.55</v>
      </c>
      <c r="W173" s="160"/>
      <c r="X173" s="160" t="s">
        <v>1365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1366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>
      <c r="A174" s="158"/>
      <c r="B174" s="159"/>
      <c r="C174" s="248" t="s">
        <v>2079</v>
      </c>
      <c r="D174" s="249"/>
      <c r="E174" s="249"/>
      <c r="F174" s="249"/>
      <c r="G174" s="249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1392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77" t="str">
        <f>C174</f>
        <v>krajníků, desek nebo panelů od spojovacího materiálu s odklizením a uložením očištěných hmot a spojovacího materiálu na skládku na vzdálenost do 10 m</v>
      </c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188" t="s">
        <v>2094</v>
      </c>
      <c r="D175" s="161"/>
      <c r="E175" s="162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1368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188" t="s">
        <v>2095</v>
      </c>
      <c r="D176" s="161"/>
      <c r="E176" s="162">
        <v>714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1368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>
      <c r="A177" s="164" t="s">
        <v>1357</v>
      </c>
      <c r="B177" s="165" t="s">
        <v>1320</v>
      </c>
      <c r="C177" s="186" t="s">
        <v>1321</v>
      </c>
      <c r="D177" s="166"/>
      <c r="E177" s="167"/>
      <c r="F177" s="168"/>
      <c r="G177" s="168">
        <f>SUMIF(AG178:AG179,"&lt;&gt;NOR",G178:G179)</f>
        <v>0</v>
      </c>
      <c r="H177" s="168"/>
      <c r="I177" s="168">
        <f>SUM(I178:I179)</f>
        <v>0</v>
      </c>
      <c r="J177" s="168"/>
      <c r="K177" s="168">
        <f>SUM(K178:K179)</f>
        <v>0</v>
      </c>
      <c r="L177" s="168"/>
      <c r="M177" s="168">
        <f>SUM(M178:M179)</f>
        <v>0</v>
      </c>
      <c r="N177" s="168"/>
      <c r="O177" s="168">
        <f>SUM(O178:O179)</f>
        <v>0</v>
      </c>
      <c r="P177" s="168"/>
      <c r="Q177" s="168">
        <f>SUM(Q178:Q179)</f>
        <v>0</v>
      </c>
      <c r="R177" s="168"/>
      <c r="S177" s="168"/>
      <c r="T177" s="169"/>
      <c r="U177" s="163"/>
      <c r="V177" s="163">
        <f>SUM(V178:V179)</f>
        <v>245.09</v>
      </c>
      <c r="W177" s="163"/>
      <c r="X177" s="163"/>
      <c r="AG177" t="s">
        <v>1358</v>
      </c>
    </row>
    <row r="178" spans="1:60" ht="22.5" outlineLevel="1">
      <c r="A178" s="170">
        <v>57</v>
      </c>
      <c r="B178" s="171" t="s">
        <v>1677</v>
      </c>
      <c r="C178" s="187" t="s">
        <v>1678</v>
      </c>
      <c r="D178" s="172" t="s">
        <v>1527</v>
      </c>
      <c r="E178" s="173">
        <v>1158.7956099999999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21</v>
      </c>
      <c r="M178" s="175">
        <f>G178*(1+L178/100)</f>
        <v>0</v>
      </c>
      <c r="N178" s="175">
        <v>0</v>
      </c>
      <c r="O178" s="175">
        <f>ROUND(E178*N178,2)</f>
        <v>0</v>
      </c>
      <c r="P178" s="175">
        <v>0</v>
      </c>
      <c r="Q178" s="175">
        <f>ROUND(E178*P178,2)</f>
        <v>0</v>
      </c>
      <c r="R178" s="175" t="s">
        <v>1538</v>
      </c>
      <c r="S178" s="175" t="s">
        <v>1363</v>
      </c>
      <c r="T178" s="176" t="s">
        <v>1364</v>
      </c>
      <c r="U178" s="160">
        <v>0.21149999999999999</v>
      </c>
      <c r="V178" s="160">
        <f>ROUND(E178*U178,2)</f>
        <v>245.09</v>
      </c>
      <c r="W178" s="160"/>
      <c r="X178" s="160" t="s">
        <v>1365</v>
      </c>
      <c r="Y178" s="151"/>
      <c r="Z178" s="151"/>
      <c r="AA178" s="151"/>
      <c r="AB178" s="151"/>
      <c r="AC178" s="151"/>
      <c r="AD178" s="151"/>
      <c r="AE178" s="151"/>
      <c r="AF178" s="151"/>
      <c r="AG178" s="151" t="s">
        <v>1366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48" t="s">
        <v>1679</v>
      </c>
      <c r="D179" s="249"/>
      <c r="E179" s="249"/>
      <c r="F179" s="249"/>
      <c r="G179" s="249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1392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>
      <c r="A180" s="164" t="s">
        <v>1357</v>
      </c>
      <c r="B180" s="165" t="s">
        <v>1326</v>
      </c>
      <c r="C180" s="186" t="s">
        <v>1327</v>
      </c>
      <c r="D180" s="166"/>
      <c r="E180" s="167"/>
      <c r="F180" s="168"/>
      <c r="G180" s="168">
        <f>SUMIF(AG181:AG192,"&lt;&gt;NOR",G181:G192)</f>
        <v>0</v>
      </c>
      <c r="H180" s="168"/>
      <c r="I180" s="168">
        <f>SUM(I181:I192)</f>
        <v>0</v>
      </c>
      <c r="J180" s="168"/>
      <c r="K180" s="168">
        <f>SUM(K181:K192)</f>
        <v>0</v>
      </c>
      <c r="L180" s="168"/>
      <c r="M180" s="168">
        <f>SUM(M181:M192)</f>
        <v>0</v>
      </c>
      <c r="N180" s="168"/>
      <c r="O180" s="168">
        <f>SUM(O181:O192)</f>
        <v>0</v>
      </c>
      <c r="P180" s="168"/>
      <c r="Q180" s="168">
        <f>SUM(Q181:Q192)</f>
        <v>0</v>
      </c>
      <c r="R180" s="168"/>
      <c r="S180" s="168"/>
      <c r="T180" s="169"/>
      <c r="U180" s="163"/>
      <c r="V180" s="163">
        <f>SUM(V181:V192)</f>
        <v>116.28</v>
      </c>
      <c r="W180" s="163"/>
      <c r="X180" s="163"/>
      <c r="AG180" t="s">
        <v>1358</v>
      </c>
    </row>
    <row r="181" spans="1:60" outlineLevel="1">
      <c r="A181" s="170">
        <v>58</v>
      </c>
      <c r="B181" s="171" t="s">
        <v>1680</v>
      </c>
      <c r="C181" s="187" t="s">
        <v>1681</v>
      </c>
      <c r="D181" s="172" t="s">
        <v>1527</v>
      </c>
      <c r="E181" s="173">
        <v>684.01199999999994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5">
        <v>0</v>
      </c>
      <c r="O181" s="175">
        <f>ROUND(E181*N181,2)</f>
        <v>0</v>
      </c>
      <c r="P181" s="175">
        <v>0</v>
      </c>
      <c r="Q181" s="175">
        <f>ROUND(E181*P181,2)</f>
        <v>0</v>
      </c>
      <c r="R181" s="175" t="s">
        <v>1682</v>
      </c>
      <c r="S181" s="175" t="s">
        <v>1683</v>
      </c>
      <c r="T181" s="176" t="s">
        <v>1683</v>
      </c>
      <c r="U181" s="160">
        <v>0</v>
      </c>
      <c r="V181" s="160">
        <f>ROUND(E181*U181,2)</f>
        <v>0</v>
      </c>
      <c r="W181" s="160"/>
      <c r="X181" s="160" t="s">
        <v>1365</v>
      </c>
      <c r="Y181" s="151"/>
      <c r="Z181" s="151"/>
      <c r="AA181" s="151"/>
      <c r="AB181" s="151"/>
      <c r="AC181" s="151"/>
      <c r="AD181" s="151"/>
      <c r="AE181" s="151"/>
      <c r="AF181" s="151"/>
      <c r="AG181" s="151" t="s">
        <v>1366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188" t="s">
        <v>2143</v>
      </c>
      <c r="D182" s="161"/>
      <c r="E182" s="162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1368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188" t="s">
        <v>2144</v>
      </c>
      <c r="D183" s="161"/>
      <c r="E183" s="162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1368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188" t="s">
        <v>2145</v>
      </c>
      <c r="D184" s="161"/>
      <c r="E184" s="162">
        <v>684.01199999999994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1368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ht="33.75" outlineLevel="1">
      <c r="A185" s="170">
        <v>59</v>
      </c>
      <c r="B185" s="171" t="s">
        <v>1695</v>
      </c>
      <c r="C185" s="187" t="s">
        <v>1696</v>
      </c>
      <c r="D185" s="172" t="s">
        <v>1527</v>
      </c>
      <c r="E185" s="173">
        <v>684.01199999999994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5">
        <v>0</v>
      </c>
      <c r="O185" s="175">
        <f>ROUND(E185*N185,2)</f>
        <v>0</v>
      </c>
      <c r="P185" s="175">
        <v>0</v>
      </c>
      <c r="Q185" s="175">
        <f>ROUND(E185*P185,2)</f>
        <v>0</v>
      </c>
      <c r="R185" s="175" t="s">
        <v>1697</v>
      </c>
      <c r="S185" s="175" t="s">
        <v>1363</v>
      </c>
      <c r="T185" s="176" t="s">
        <v>1364</v>
      </c>
      <c r="U185" s="160">
        <v>0</v>
      </c>
      <c r="V185" s="160">
        <f>ROUND(E185*U185,2)</f>
        <v>0</v>
      </c>
      <c r="W185" s="160"/>
      <c r="X185" s="160" t="s">
        <v>1365</v>
      </c>
      <c r="Y185" s="151"/>
      <c r="Z185" s="151"/>
      <c r="AA185" s="151"/>
      <c r="AB185" s="151"/>
      <c r="AC185" s="151"/>
      <c r="AD185" s="151"/>
      <c r="AE185" s="151"/>
      <c r="AF185" s="151"/>
      <c r="AG185" s="151" t="s">
        <v>1366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48" t="s">
        <v>1698</v>
      </c>
      <c r="D186" s="249"/>
      <c r="E186" s="249"/>
      <c r="F186" s="249"/>
      <c r="G186" s="249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1392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ht="33.75" outlineLevel="1">
      <c r="A187" s="170">
        <v>60</v>
      </c>
      <c r="B187" s="171" t="s">
        <v>1701</v>
      </c>
      <c r="C187" s="187" t="s">
        <v>1702</v>
      </c>
      <c r="D187" s="172" t="s">
        <v>1527</v>
      </c>
      <c r="E187" s="173">
        <v>30780.54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5">
        <v>0</v>
      </c>
      <c r="O187" s="175">
        <f>ROUND(E187*N187,2)</f>
        <v>0</v>
      </c>
      <c r="P187" s="175">
        <v>0</v>
      </c>
      <c r="Q187" s="175">
        <f>ROUND(E187*P187,2)</f>
        <v>0</v>
      </c>
      <c r="R187" s="175" t="s">
        <v>1697</v>
      </c>
      <c r="S187" s="175" t="s">
        <v>1363</v>
      </c>
      <c r="T187" s="176" t="s">
        <v>1364</v>
      </c>
      <c r="U187" s="160">
        <v>0</v>
      </c>
      <c r="V187" s="160">
        <f>ROUND(E187*U187,2)</f>
        <v>0</v>
      </c>
      <c r="W187" s="160"/>
      <c r="X187" s="160" t="s">
        <v>1365</v>
      </c>
      <c r="Y187" s="151"/>
      <c r="Z187" s="151"/>
      <c r="AA187" s="151"/>
      <c r="AB187" s="151"/>
      <c r="AC187" s="151"/>
      <c r="AD187" s="151"/>
      <c r="AE187" s="151"/>
      <c r="AF187" s="151"/>
      <c r="AG187" s="151" t="s">
        <v>1366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48" t="s">
        <v>1698</v>
      </c>
      <c r="D188" s="249"/>
      <c r="E188" s="249"/>
      <c r="F188" s="249"/>
      <c r="G188" s="249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1392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70">
        <v>61</v>
      </c>
      <c r="B189" s="171" t="s">
        <v>1704</v>
      </c>
      <c r="C189" s="187" t="s">
        <v>1705</v>
      </c>
      <c r="D189" s="172" t="s">
        <v>1527</v>
      </c>
      <c r="E189" s="173">
        <v>684.01199999999994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5">
        <v>0</v>
      </c>
      <c r="O189" s="175">
        <f>ROUND(E189*N189,2)</f>
        <v>0</v>
      </c>
      <c r="P189" s="175">
        <v>0</v>
      </c>
      <c r="Q189" s="175">
        <f>ROUND(E189*P189,2)</f>
        <v>0</v>
      </c>
      <c r="R189" s="175" t="s">
        <v>1706</v>
      </c>
      <c r="S189" s="175" t="s">
        <v>1363</v>
      </c>
      <c r="T189" s="176" t="s">
        <v>1364</v>
      </c>
      <c r="U189" s="160">
        <v>0.16400000000000001</v>
      </c>
      <c r="V189" s="160">
        <f>ROUND(E189*U189,2)</f>
        <v>112.18</v>
      </c>
      <c r="W189" s="160"/>
      <c r="X189" s="160" t="s">
        <v>1365</v>
      </c>
      <c r="Y189" s="151"/>
      <c r="Z189" s="151"/>
      <c r="AA189" s="151"/>
      <c r="AB189" s="151"/>
      <c r="AC189" s="151"/>
      <c r="AD189" s="151"/>
      <c r="AE189" s="151"/>
      <c r="AF189" s="151"/>
      <c r="AG189" s="151" t="s">
        <v>1366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>
      <c r="A190" s="158"/>
      <c r="B190" s="159"/>
      <c r="C190" s="248" t="s">
        <v>1707</v>
      </c>
      <c r="D190" s="249"/>
      <c r="E190" s="249"/>
      <c r="F190" s="249"/>
      <c r="G190" s="249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1392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77" t="str">
        <f>C190</f>
        <v>se složením a hrubým urovnáním nebo s přeložením na jiný dopravní prostředek kromě lodi, vč. příplatku za každých dalších i započatých 1000 m přes 1000 m,</v>
      </c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70">
        <v>62</v>
      </c>
      <c r="B191" s="171" t="s">
        <v>1709</v>
      </c>
      <c r="C191" s="187" t="s">
        <v>1710</v>
      </c>
      <c r="D191" s="172" t="s">
        <v>1527</v>
      </c>
      <c r="E191" s="173">
        <v>684.01199999999994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5">
        <v>0</v>
      </c>
      <c r="O191" s="175">
        <f>ROUND(E191*N191,2)</f>
        <v>0</v>
      </c>
      <c r="P191" s="175">
        <v>0</v>
      </c>
      <c r="Q191" s="175">
        <f>ROUND(E191*P191,2)</f>
        <v>0</v>
      </c>
      <c r="R191" s="175" t="s">
        <v>1711</v>
      </c>
      <c r="S191" s="175" t="s">
        <v>1363</v>
      </c>
      <c r="T191" s="176" t="s">
        <v>1364</v>
      </c>
      <c r="U191" s="160">
        <v>6.0000000000000001E-3</v>
      </c>
      <c r="V191" s="160">
        <f>ROUND(E191*U191,2)</f>
        <v>4.0999999999999996</v>
      </c>
      <c r="W191" s="160"/>
      <c r="X191" s="160" t="s">
        <v>1365</v>
      </c>
      <c r="Y191" s="151"/>
      <c r="Z191" s="151"/>
      <c r="AA191" s="151"/>
      <c r="AB191" s="151"/>
      <c r="AC191" s="151"/>
      <c r="AD191" s="151"/>
      <c r="AE191" s="151"/>
      <c r="AF191" s="151"/>
      <c r="AG191" s="151" t="s">
        <v>1366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48" t="s">
        <v>1712</v>
      </c>
      <c r="D192" s="249"/>
      <c r="E192" s="249"/>
      <c r="F192" s="249"/>
      <c r="G192" s="249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1392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33">
      <c r="A193" s="3"/>
      <c r="B193" s="4"/>
      <c r="C193" s="190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AE193">
        <v>15</v>
      </c>
      <c r="AF193">
        <v>21</v>
      </c>
      <c r="AG193" t="s">
        <v>1344</v>
      </c>
    </row>
    <row r="194" spans="1:33">
      <c r="A194" s="154"/>
      <c r="B194" s="155" t="s">
        <v>1235</v>
      </c>
      <c r="C194" s="191"/>
      <c r="D194" s="156"/>
      <c r="E194" s="157"/>
      <c r="F194" s="157"/>
      <c r="G194" s="185">
        <f>G8+G97+G107+G112+G120+G172+G177+G180</f>
        <v>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AE194">
        <f>SUMIF(L7:L192,AE193,G7:G192)</f>
        <v>0</v>
      </c>
      <c r="AF194">
        <f>SUMIF(L7:L192,AF193,G7:G192)</f>
        <v>0</v>
      </c>
      <c r="AG194" t="s">
        <v>1713</v>
      </c>
    </row>
    <row r="195" spans="1:33">
      <c r="C195" s="192"/>
      <c r="D195" s="10"/>
      <c r="AG195" t="s">
        <v>1714</v>
      </c>
    </row>
    <row r="196" spans="1:33">
      <c r="D196" s="10"/>
    </row>
    <row r="197" spans="1:33">
      <c r="D197" s="10"/>
    </row>
    <row r="198" spans="1:33">
      <c r="D198" s="10"/>
    </row>
    <row r="199" spans="1:33">
      <c r="D199" s="10"/>
    </row>
    <row r="200" spans="1:33">
      <c r="D200" s="10"/>
    </row>
    <row r="201" spans="1:33">
      <c r="D201" s="10"/>
    </row>
    <row r="202" spans="1:33">
      <c r="D202" s="10"/>
    </row>
    <row r="203" spans="1:33">
      <c r="D203" s="10"/>
    </row>
    <row r="204" spans="1:33">
      <c r="D204" s="10"/>
    </row>
    <row r="205" spans="1:33">
      <c r="D205" s="10"/>
    </row>
    <row r="206" spans="1:33">
      <c r="D206" s="10"/>
    </row>
    <row r="207" spans="1:33">
      <c r="D207" s="10"/>
    </row>
    <row r="208" spans="1:33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42">
    <mergeCell ref="C11:G11"/>
    <mergeCell ref="A1:G1"/>
    <mergeCell ref="C2:G2"/>
    <mergeCell ref="C3:G3"/>
    <mergeCell ref="C4:G4"/>
    <mergeCell ref="C10:G10"/>
    <mergeCell ref="C56:G56"/>
    <mergeCell ref="C18:G18"/>
    <mergeCell ref="C20:G20"/>
    <mergeCell ref="C22:G22"/>
    <mergeCell ref="C24:G24"/>
    <mergeCell ref="C26:G26"/>
    <mergeCell ref="C30:G30"/>
    <mergeCell ref="C35:G35"/>
    <mergeCell ref="C39:G39"/>
    <mergeCell ref="C44:G44"/>
    <mergeCell ref="C48:G48"/>
    <mergeCell ref="C52:G52"/>
    <mergeCell ref="C126:G126"/>
    <mergeCell ref="C61:G61"/>
    <mergeCell ref="C66:G66"/>
    <mergeCell ref="C76:G76"/>
    <mergeCell ref="C77:G77"/>
    <mergeCell ref="C84:G84"/>
    <mergeCell ref="C99:G99"/>
    <mergeCell ref="C101:G101"/>
    <mergeCell ref="C179:G179"/>
    <mergeCell ref="C186:G186"/>
    <mergeCell ref="C109:G109"/>
    <mergeCell ref="C117:G117"/>
    <mergeCell ref="C122:G122"/>
    <mergeCell ref="C124:G124"/>
    <mergeCell ref="C188:G188"/>
    <mergeCell ref="C190:G190"/>
    <mergeCell ref="C192:G192"/>
    <mergeCell ref="C128:G128"/>
    <mergeCell ref="C130:G130"/>
    <mergeCell ref="C133:G133"/>
    <mergeCell ref="C140:G140"/>
    <mergeCell ref="C144:G144"/>
    <mergeCell ref="C146:G146"/>
    <mergeCell ref="C174:G174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1267</v>
      </c>
      <c r="C4" s="256" t="s">
        <v>1268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SUMIF(AG9:AG140,"&lt;&gt;NOR",G9:G140)</f>
        <v>0</v>
      </c>
      <c r="H8" s="168"/>
      <c r="I8" s="168">
        <f>SUM(I9:I140)</f>
        <v>0</v>
      </c>
      <c r="J8" s="168"/>
      <c r="K8" s="168">
        <f>SUM(K9:K140)</f>
        <v>0</v>
      </c>
      <c r="L8" s="168"/>
      <c r="M8" s="168">
        <f>SUM(M9:M140)</f>
        <v>0</v>
      </c>
      <c r="N8" s="168"/>
      <c r="O8" s="168">
        <f>SUM(O9:O140)</f>
        <v>386.33000000000004</v>
      </c>
      <c r="P8" s="168"/>
      <c r="Q8" s="168">
        <f>SUM(Q9:Q140)</f>
        <v>277.12</v>
      </c>
      <c r="R8" s="168"/>
      <c r="S8" s="168"/>
      <c r="T8" s="169"/>
      <c r="U8" s="163"/>
      <c r="V8" s="163">
        <f>SUM(V9:V140)</f>
        <v>590.16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1359</v>
      </c>
      <c r="C9" s="187" t="s">
        <v>1360</v>
      </c>
      <c r="D9" s="172" t="s">
        <v>1361</v>
      </c>
      <c r="E9" s="173">
        <v>77.400000000000006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0.55000000000000004</v>
      </c>
      <c r="Q9" s="175">
        <f>ROUND(E9*P9,2)</f>
        <v>42.57</v>
      </c>
      <c r="R9" s="175" t="s">
        <v>1362</v>
      </c>
      <c r="S9" s="175" t="s">
        <v>1363</v>
      </c>
      <c r="T9" s="176" t="s">
        <v>1364</v>
      </c>
      <c r="U9" s="160">
        <v>9.4500000000000001E-2</v>
      </c>
      <c r="V9" s="160">
        <f>ROUND(E9*U9,2)</f>
        <v>7.31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188" t="s">
        <v>2146</v>
      </c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1368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188" t="s">
        <v>2147</v>
      </c>
      <c r="D11" s="161"/>
      <c r="E11" s="162">
        <v>77.400000000000006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1368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0">
        <v>2</v>
      </c>
      <c r="B12" s="171" t="s">
        <v>1371</v>
      </c>
      <c r="C12" s="187" t="s">
        <v>1372</v>
      </c>
      <c r="D12" s="172" t="s">
        <v>1361</v>
      </c>
      <c r="E12" s="173">
        <v>77.400000000000006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0.77</v>
      </c>
      <c r="Q12" s="175">
        <f>ROUND(E12*P12,2)</f>
        <v>59.6</v>
      </c>
      <c r="R12" s="175" t="s">
        <v>1362</v>
      </c>
      <c r="S12" s="175" t="s">
        <v>1363</v>
      </c>
      <c r="T12" s="176" t="s">
        <v>1364</v>
      </c>
      <c r="U12" s="160">
        <v>0.13100000000000001</v>
      </c>
      <c r="V12" s="160">
        <f>ROUND(E12*U12,2)</f>
        <v>10.14</v>
      </c>
      <c r="W12" s="160"/>
      <c r="X12" s="160" t="s">
        <v>1365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1366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188" t="s">
        <v>1373</v>
      </c>
      <c r="D13" s="161"/>
      <c r="E13" s="162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1368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188" t="s">
        <v>2146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1368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2147</v>
      </c>
      <c r="D15" s="161"/>
      <c r="E15" s="162">
        <v>77.400000000000006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170">
        <v>3</v>
      </c>
      <c r="B16" s="171" t="s">
        <v>1374</v>
      </c>
      <c r="C16" s="187" t="s">
        <v>1375</v>
      </c>
      <c r="D16" s="172" t="s">
        <v>1361</v>
      </c>
      <c r="E16" s="173">
        <v>129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0</v>
      </c>
      <c r="O16" s="175">
        <f>ROUND(E16*N16,2)</f>
        <v>0</v>
      </c>
      <c r="P16" s="175">
        <v>0.154</v>
      </c>
      <c r="Q16" s="175">
        <f>ROUND(E16*P16,2)</f>
        <v>19.87</v>
      </c>
      <c r="R16" s="175" t="s">
        <v>1362</v>
      </c>
      <c r="S16" s="175" t="s">
        <v>1363</v>
      </c>
      <c r="T16" s="176" t="s">
        <v>1364</v>
      </c>
      <c r="U16" s="160">
        <v>5.3800000000000001E-2</v>
      </c>
      <c r="V16" s="160">
        <f>ROUND(E16*U16,2)</f>
        <v>6.94</v>
      </c>
      <c r="W16" s="160"/>
      <c r="X16" s="160" t="s">
        <v>1365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1366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188" t="s">
        <v>2148</v>
      </c>
      <c r="D17" s="161"/>
      <c r="E17" s="162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1368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188" t="s">
        <v>2149</v>
      </c>
      <c r="D18" s="161"/>
      <c r="E18" s="162">
        <v>129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1368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>
      <c r="A19" s="170">
        <v>4</v>
      </c>
      <c r="B19" s="171" t="s">
        <v>1379</v>
      </c>
      <c r="C19" s="187" t="s">
        <v>1380</v>
      </c>
      <c r="D19" s="172" t="s">
        <v>1361</v>
      </c>
      <c r="E19" s="173">
        <v>111.8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0.17599999999999999</v>
      </c>
      <c r="Q19" s="175">
        <f>ROUND(E19*P19,2)</f>
        <v>19.68</v>
      </c>
      <c r="R19" s="175" t="s">
        <v>1362</v>
      </c>
      <c r="S19" s="175" t="s">
        <v>1363</v>
      </c>
      <c r="T19" s="176" t="s">
        <v>1364</v>
      </c>
      <c r="U19" s="160">
        <v>5.9200000000000003E-2</v>
      </c>
      <c r="V19" s="160">
        <f>ROUND(E19*U19,2)</f>
        <v>6.62</v>
      </c>
      <c r="W19" s="160"/>
      <c r="X19" s="160" t="s">
        <v>1365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1366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2150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2151</v>
      </c>
      <c r="D21" s="161"/>
      <c r="E21" s="162">
        <v>111.8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1368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0">
        <v>5</v>
      </c>
      <c r="B22" s="171" t="s">
        <v>1384</v>
      </c>
      <c r="C22" s="187" t="s">
        <v>1385</v>
      </c>
      <c r="D22" s="172" t="s">
        <v>1361</v>
      </c>
      <c r="E22" s="173">
        <v>94.6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0.38313999999999998</v>
      </c>
      <c r="Q22" s="175">
        <f>ROUND(E22*P22,2)</f>
        <v>36.25</v>
      </c>
      <c r="R22" s="175" t="s">
        <v>1362</v>
      </c>
      <c r="S22" s="175" t="s">
        <v>1363</v>
      </c>
      <c r="T22" s="176" t="s">
        <v>1364</v>
      </c>
      <c r="U22" s="160">
        <v>1.7000000000000001E-2</v>
      </c>
      <c r="V22" s="160">
        <f>ROUND(E22*U22,2)</f>
        <v>1.61</v>
      </c>
      <c r="W22" s="160"/>
      <c r="X22" s="160" t="s">
        <v>1365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1366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2152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188" t="s">
        <v>2153</v>
      </c>
      <c r="D24" s="161"/>
      <c r="E24" s="162">
        <v>94.6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1368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>
      <c r="A25" s="170">
        <v>6</v>
      </c>
      <c r="B25" s="171" t="s">
        <v>1723</v>
      </c>
      <c r="C25" s="187" t="s">
        <v>1724</v>
      </c>
      <c r="D25" s="172" t="s">
        <v>1361</v>
      </c>
      <c r="E25" s="173">
        <v>129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0.11</v>
      </c>
      <c r="Q25" s="175">
        <f>ROUND(E25*P25,2)</f>
        <v>14.19</v>
      </c>
      <c r="R25" s="175" t="s">
        <v>1362</v>
      </c>
      <c r="S25" s="175" t="s">
        <v>1363</v>
      </c>
      <c r="T25" s="176" t="s">
        <v>1364</v>
      </c>
      <c r="U25" s="160">
        <v>0.08</v>
      </c>
      <c r="V25" s="160">
        <f>ROUND(E25*U25,2)</f>
        <v>10.32</v>
      </c>
      <c r="W25" s="160"/>
      <c r="X25" s="160" t="s">
        <v>1365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1366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58"/>
      <c r="B26" s="159"/>
      <c r="C26" s="248" t="s">
        <v>1391</v>
      </c>
      <c r="D26" s="249"/>
      <c r="E26" s="249"/>
      <c r="F26" s="249"/>
      <c r="G26" s="24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1392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7" t="str">
        <f>C26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2154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2149</v>
      </c>
      <c r="D28" s="161"/>
      <c r="E28" s="162">
        <v>129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>
      <c r="A29" s="178">
        <v>7</v>
      </c>
      <c r="B29" s="179" t="s">
        <v>1415</v>
      </c>
      <c r="C29" s="189" t="s">
        <v>1416</v>
      </c>
      <c r="D29" s="180" t="s">
        <v>1361</v>
      </c>
      <c r="E29" s="181">
        <v>94.6</v>
      </c>
      <c r="F29" s="182"/>
      <c r="G29" s="183">
        <f>ROUND(E29*F29,2)</f>
        <v>0</v>
      </c>
      <c r="H29" s="182"/>
      <c r="I29" s="183">
        <f>ROUND(E29*H29,2)</f>
        <v>0</v>
      </c>
      <c r="J29" s="182"/>
      <c r="K29" s="183">
        <f>ROUND(E29*J29,2)</f>
        <v>0</v>
      </c>
      <c r="L29" s="183">
        <v>21</v>
      </c>
      <c r="M29" s="183">
        <f>G29*(1+L29/100)</f>
        <v>0</v>
      </c>
      <c r="N29" s="183">
        <v>0</v>
      </c>
      <c r="O29" s="183">
        <f>ROUND(E29*N29,2)</f>
        <v>0</v>
      </c>
      <c r="P29" s="183">
        <v>0.33</v>
      </c>
      <c r="Q29" s="183">
        <f>ROUND(E29*P29,2)</f>
        <v>31.22</v>
      </c>
      <c r="R29" s="183" t="s">
        <v>1362</v>
      </c>
      <c r="S29" s="183" t="s">
        <v>1363</v>
      </c>
      <c r="T29" s="184" t="s">
        <v>1364</v>
      </c>
      <c r="U29" s="160">
        <v>0.06</v>
      </c>
      <c r="V29" s="160">
        <f>ROUND(E29*U29,2)</f>
        <v>5.68</v>
      </c>
      <c r="W29" s="160"/>
      <c r="X29" s="160" t="s">
        <v>1365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1366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>
      <c r="A30" s="178">
        <v>8</v>
      </c>
      <c r="B30" s="179" t="s">
        <v>1417</v>
      </c>
      <c r="C30" s="189" t="s">
        <v>1418</v>
      </c>
      <c r="D30" s="180" t="s">
        <v>1361</v>
      </c>
      <c r="E30" s="181">
        <v>111.8</v>
      </c>
      <c r="F30" s="182"/>
      <c r="G30" s="183">
        <f>ROUND(E30*F30,2)</f>
        <v>0</v>
      </c>
      <c r="H30" s="182"/>
      <c r="I30" s="183">
        <f>ROUND(E30*H30,2)</f>
        <v>0</v>
      </c>
      <c r="J30" s="182"/>
      <c r="K30" s="183">
        <f>ROUND(E30*J30,2)</f>
        <v>0</v>
      </c>
      <c r="L30" s="183">
        <v>21</v>
      </c>
      <c r="M30" s="183">
        <f>G30*(1+L30/100)</f>
        <v>0</v>
      </c>
      <c r="N30" s="183">
        <v>0</v>
      </c>
      <c r="O30" s="183">
        <f>ROUND(E30*N30,2)</f>
        <v>0</v>
      </c>
      <c r="P30" s="183">
        <v>0.17599999999999999</v>
      </c>
      <c r="Q30" s="183">
        <f>ROUND(E30*P30,2)</f>
        <v>19.68</v>
      </c>
      <c r="R30" s="183" t="s">
        <v>1362</v>
      </c>
      <c r="S30" s="183" t="s">
        <v>1363</v>
      </c>
      <c r="T30" s="184" t="s">
        <v>1364</v>
      </c>
      <c r="U30" s="160">
        <v>0.04</v>
      </c>
      <c r="V30" s="160">
        <f>ROUND(E30*U30,2)</f>
        <v>4.47</v>
      </c>
      <c r="W30" s="160"/>
      <c r="X30" s="160" t="s">
        <v>1365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1419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78">
        <v>9</v>
      </c>
      <c r="B31" s="179" t="s">
        <v>1420</v>
      </c>
      <c r="C31" s="189" t="s">
        <v>1421</v>
      </c>
      <c r="D31" s="180" t="s">
        <v>1361</v>
      </c>
      <c r="E31" s="181">
        <v>129</v>
      </c>
      <c r="F31" s="182"/>
      <c r="G31" s="183">
        <f>ROUND(E31*F31,2)</f>
        <v>0</v>
      </c>
      <c r="H31" s="182"/>
      <c r="I31" s="183">
        <f>ROUND(E31*H31,2)</f>
        <v>0</v>
      </c>
      <c r="J31" s="182"/>
      <c r="K31" s="183">
        <f>ROUND(E31*J31,2)</f>
        <v>0</v>
      </c>
      <c r="L31" s="183">
        <v>21</v>
      </c>
      <c r="M31" s="183">
        <f>G31*(1+L31/100)</f>
        <v>0</v>
      </c>
      <c r="N31" s="183">
        <v>0</v>
      </c>
      <c r="O31" s="183">
        <f>ROUND(E31*N31,2)</f>
        <v>0</v>
      </c>
      <c r="P31" s="183">
        <v>0.154</v>
      </c>
      <c r="Q31" s="183">
        <f>ROUND(E31*P31,2)</f>
        <v>19.87</v>
      </c>
      <c r="R31" s="183" t="s">
        <v>1362</v>
      </c>
      <c r="S31" s="183" t="s">
        <v>1363</v>
      </c>
      <c r="T31" s="184" t="s">
        <v>1364</v>
      </c>
      <c r="U31" s="160">
        <v>3.5900000000000001E-2</v>
      </c>
      <c r="V31" s="160">
        <f>ROUND(E31*U31,2)</f>
        <v>4.63</v>
      </c>
      <c r="W31" s="160"/>
      <c r="X31" s="160" t="s">
        <v>1365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1419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>
      <c r="A32" s="178">
        <v>10</v>
      </c>
      <c r="B32" s="179" t="s">
        <v>1422</v>
      </c>
      <c r="C32" s="189" t="s">
        <v>1423</v>
      </c>
      <c r="D32" s="180" t="s">
        <v>1361</v>
      </c>
      <c r="E32" s="181">
        <v>129</v>
      </c>
      <c r="F32" s="182"/>
      <c r="G32" s="183">
        <f>ROUND(E32*F32,2)</f>
        <v>0</v>
      </c>
      <c r="H32" s="182"/>
      <c r="I32" s="183">
        <f>ROUND(E32*H32,2)</f>
        <v>0</v>
      </c>
      <c r="J32" s="182"/>
      <c r="K32" s="183">
        <f>ROUND(E32*J32,2)</f>
        <v>0</v>
      </c>
      <c r="L32" s="183">
        <v>21</v>
      </c>
      <c r="M32" s="183">
        <f>G32*(1+L32/100)</f>
        <v>0</v>
      </c>
      <c r="N32" s="183">
        <v>0</v>
      </c>
      <c r="O32" s="183">
        <f>ROUND(E32*N32,2)</f>
        <v>0</v>
      </c>
      <c r="P32" s="183">
        <v>0.11</v>
      </c>
      <c r="Q32" s="183">
        <f>ROUND(E32*P32,2)</f>
        <v>14.19</v>
      </c>
      <c r="R32" s="183" t="s">
        <v>1362</v>
      </c>
      <c r="S32" s="183" t="s">
        <v>1363</v>
      </c>
      <c r="T32" s="184" t="s">
        <v>1364</v>
      </c>
      <c r="U32" s="160">
        <v>2.5899999999999999E-2</v>
      </c>
      <c r="V32" s="160">
        <f>ROUND(E32*U32,2)</f>
        <v>3.34</v>
      </c>
      <c r="W32" s="160"/>
      <c r="X32" s="160" t="s">
        <v>1365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1419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0">
        <v>11</v>
      </c>
      <c r="B33" s="171" t="s">
        <v>1396</v>
      </c>
      <c r="C33" s="187" t="s">
        <v>1397</v>
      </c>
      <c r="D33" s="172" t="s">
        <v>1398</v>
      </c>
      <c r="E33" s="173">
        <v>48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 t="s">
        <v>1399</v>
      </c>
      <c r="S33" s="175" t="s">
        <v>1363</v>
      </c>
      <c r="T33" s="176" t="s">
        <v>1364</v>
      </c>
      <c r="U33" s="160">
        <v>0.20300000000000001</v>
      </c>
      <c r="V33" s="160">
        <f>ROUND(E33*U33,2)</f>
        <v>9.74</v>
      </c>
      <c r="W33" s="160"/>
      <c r="X33" s="160" t="s">
        <v>1365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1366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48" t="s">
        <v>1400</v>
      </c>
      <c r="D34" s="249"/>
      <c r="E34" s="249"/>
      <c r="F34" s="249"/>
      <c r="G34" s="24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1392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7" t="str">
        <f>C34</f>
        <v>na vzdálenost od hladiny vody v jímce po výšku roviny proložené osou nejvyššího bodu výtlačného potrubí. Včetně odpadní potrubí v délce do 20 m.</v>
      </c>
      <c r="BB34" s="151"/>
      <c r="BC34" s="151"/>
      <c r="BD34" s="151"/>
      <c r="BE34" s="151"/>
      <c r="BF34" s="151"/>
      <c r="BG34" s="151"/>
      <c r="BH34" s="151"/>
    </row>
    <row r="35" spans="1:60" ht="22.5" outlineLevel="1">
      <c r="A35" s="170">
        <v>12</v>
      </c>
      <c r="B35" s="171" t="s">
        <v>1401</v>
      </c>
      <c r="C35" s="187" t="s">
        <v>1402</v>
      </c>
      <c r="D35" s="172" t="s">
        <v>1403</v>
      </c>
      <c r="E35" s="173">
        <v>2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5" t="s">
        <v>1399</v>
      </c>
      <c r="S35" s="175" t="s">
        <v>1363</v>
      </c>
      <c r="T35" s="176" t="s">
        <v>1364</v>
      </c>
      <c r="U35" s="160">
        <v>0</v>
      </c>
      <c r="V35" s="160">
        <f>ROUND(E35*U35,2)</f>
        <v>0</v>
      </c>
      <c r="W35" s="160"/>
      <c r="X35" s="160" t="s">
        <v>1365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1366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58"/>
      <c r="B36" s="159"/>
      <c r="C36" s="248" t="s">
        <v>1404</v>
      </c>
      <c r="D36" s="249"/>
      <c r="E36" s="249"/>
      <c r="F36" s="249"/>
      <c r="G36" s="249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1392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7" t="str">
        <f>C36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0">
        <v>13</v>
      </c>
      <c r="B37" s="171" t="s">
        <v>1405</v>
      </c>
      <c r="C37" s="187" t="s">
        <v>1406</v>
      </c>
      <c r="D37" s="172" t="s">
        <v>1407</v>
      </c>
      <c r="E37" s="173">
        <v>3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1.0699999999999999E-2</v>
      </c>
      <c r="O37" s="175">
        <f>ROUND(E37*N37,2)</f>
        <v>0.03</v>
      </c>
      <c r="P37" s="175">
        <v>0</v>
      </c>
      <c r="Q37" s="175">
        <f>ROUND(E37*P37,2)</f>
        <v>0</v>
      </c>
      <c r="R37" s="175" t="s">
        <v>1399</v>
      </c>
      <c r="S37" s="175" t="s">
        <v>1363</v>
      </c>
      <c r="T37" s="176" t="s">
        <v>1364</v>
      </c>
      <c r="U37" s="160">
        <v>0.90800000000000003</v>
      </c>
      <c r="V37" s="160">
        <f>ROUND(E37*U37,2)</f>
        <v>2.72</v>
      </c>
      <c r="W37" s="160"/>
      <c r="X37" s="160" t="s">
        <v>1365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1366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>
      <c r="A38" s="158"/>
      <c r="B38" s="159"/>
      <c r="C38" s="248" t="s">
        <v>1408</v>
      </c>
      <c r="D38" s="249"/>
      <c r="E38" s="249"/>
      <c r="F38" s="249"/>
      <c r="G38" s="249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1392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7" t="str">
        <f>C38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8" s="151"/>
      <c r="BC38" s="151"/>
      <c r="BD38" s="151"/>
      <c r="BE38" s="151"/>
      <c r="BF38" s="151"/>
      <c r="BG38" s="151"/>
      <c r="BH38" s="151"/>
    </row>
    <row r="39" spans="1:60" outlineLevel="1">
      <c r="A39" s="170">
        <v>14</v>
      </c>
      <c r="B39" s="171" t="s">
        <v>1983</v>
      </c>
      <c r="C39" s="187" t="s">
        <v>1984</v>
      </c>
      <c r="D39" s="172" t="s">
        <v>1407</v>
      </c>
      <c r="E39" s="173">
        <v>1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3.9739999999999998E-2</v>
      </c>
      <c r="O39" s="175">
        <f>ROUND(E39*N39,2)</f>
        <v>0.04</v>
      </c>
      <c r="P39" s="175">
        <v>0</v>
      </c>
      <c r="Q39" s="175">
        <f>ROUND(E39*P39,2)</f>
        <v>0</v>
      </c>
      <c r="R39" s="175" t="s">
        <v>1399</v>
      </c>
      <c r="S39" s="175" t="s">
        <v>1363</v>
      </c>
      <c r="T39" s="176" t="s">
        <v>1364</v>
      </c>
      <c r="U39" s="160">
        <v>0.753</v>
      </c>
      <c r="V39" s="160">
        <f>ROUND(E39*U39,2)</f>
        <v>0.75</v>
      </c>
      <c r="W39" s="160"/>
      <c r="X39" s="160" t="s">
        <v>1365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1366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>
      <c r="A40" s="158"/>
      <c r="B40" s="159"/>
      <c r="C40" s="248" t="s">
        <v>1408</v>
      </c>
      <c r="D40" s="249"/>
      <c r="E40" s="249"/>
      <c r="F40" s="249"/>
      <c r="G40" s="24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1392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77" t="str">
        <f>C40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0" s="151"/>
      <c r="BC40" s="151"/>
      <c r="BD40" s="151"/>
      <c r="BE40" s="151"/>
      <c r="BF40" s="151"/>
      <c r="BG40" s="151"/>
      <c r="BH40" s="151"/>
    </row>
    <row r="41" spans="1:60" outlineLevel="1">
      <c r="A41" s="170">
        <v>15</v>
      </c>
      <c r="B41" s="171" t="s">
        <v>1409</v>
      </c>
      <c r="C41" s="187" t="s">
        <v>1410</v>
      </c>
      <c r="D41" s="172" t="s">
        <v>1411</v>
      </c>
      <c r="E41" s="173">
        <v>3.36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 t="s">
        <v>1399</v>
      </c>
      <c r="S41" s="175" t="s">
        <v>1363</v>
      </c>
      <c r="T41" s="176" t="s">
        <v>1364</v>
      </c>
      <c r="U41" s="160">
        <v>9.7000000000000003E-2</v>
      </c>
      <c r="V41" s="160">
        <f>ROUND(E41*U41,2)</f>
        <v>0.33</v>
      </c>
      <c r="W41" s="160"/>
      <c r="X41" s="160" t="s">
        <v>1365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1366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48" t="s">
        <v>1412</v>
      </c>
      <c r="D42" s="249"/>
      <c r="E42" s="249"/>
      <c r="F42" s="249"/>
      <c r="G42" s="249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1392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77" t="str">
        <f>C42</f>
        <v>nebo lesní půdy, s vodorovným přemístěním na hromady v místě upotřebení nebo na dočasné či trvalé skládky se složením</v>
      </c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188" t="s">
        <v>2155</v>
      </c>
      <c r="D43" s="161"/>
      <c r="E43" s="162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1368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188" t="s">
        <v>2156</v>
      </c>
      <c r="D44" s="161"/>
      <c r="E44" s="162">
        <v>3.36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1368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0">
        <v>16</v>
      </c>
      <c r="B45" s="171" t="s">
        <v>1424</v>
      </c>
      <c r="C45" s="187" t="s">
        <v>1425</v>
      </c>
      <c r="D45" s="172" t="s">
        <v>1411</v>
      </c>
      <c r="E45" s="173">
        <v>13.2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 t="s">
        <v>1399</v>
      </c>
      <c r="S45" s="175" t="s">
        <v>1363</v>
      </c>
      <c r="T45" s="176" t="s">
        <v>1364</v>
      </c>
      <c r="U45" s="160">
        <v>1.7629999999999999</v>
      </c>
      <c r="V45" s="160">
        <f>ROUND(E45*U45,2)</f>
        <v>23.27</v>
      </c>
      <c r="W45" s="160"/>
      <c r="X45" s="160" t="s">
        <v>1365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1366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48" t="s">
        <v>1426</v>
      </c>
      <c r="D46" s="249"/>
      <c r="E46" s="249"/>
      <c r="F46" s="249"/>
      <c r="G46" s="249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1392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77" t="str">
        <f>C46</f>
        <v>Příplatek k cenám hloubených vykopávek za ztížení vykopávky v blízkosti podzemního vedení nebo výbušnin pro jakoukoliv třídu horniny.</v>
      </c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2157</v>
      </c>
      <c r="D47" s="161"/>
      <c r="E47" s="162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188" t="s">
        <v>2097</v>
      </c>
      <c r="D48" s="161"/>
      <c r="E48" s="162">
        <v>13.2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1368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0">
        <v>17</v>
      </c>
      <c r="B49" s="171" t="s">
        <v>1429</v>
      </c>
      <c r="C49" s="187" t="s">
        <v>1430</v>
      </c>
      <c r="D49" s="172" t="s">
        <v>1411</v>
      </c>
      <c r="E49" s="173">
        <v>158.76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5" t="s">
        <v>1399</v>
      </c>
      <c r="S49" s="175" t="s">
        <v>1363</v>
      </c>
      <c r="T49" s="176" t="s">
        <v>1364</v>
      </c>
      <c r="U49" s="160">
        <v>0.156</v>
      </c>
      <c r="V49" s="160">
        <f>ROUND(E49*U49,2)</f>
        <v>24.77</v>
      </c>
      <c r="W49" s="160"/>
      <c r="X49" s="160" t="s">
        <v>1365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1366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33.75" outlineLevel="1">
      <c r="A50" s="158"/>
      <c r="B50" s="159"/>
      <c r="C50" s="248" t="s">
        <v>1431</v>
      </c>
      <c r="D50" s="249"/>
      <c r="E50" s="249"/>
      <c r="F50" s="249"/>
      <c r="G50" s="249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7" t="str">
        <f>C50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1432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2158</v>
      </c>
      <c r="D52" s="161"/>
      <c r="E52" s="162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1368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188" t="s">
        <v>2159</v>
      </c>
      <c r="D53" s="161"/>
      <c r="E53" s="162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1368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188" t="s">
        <v>2160</v>
      </c>
      <c r="D54" s="161"/>
      <c r="E54" s="162">
        <v>158.76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1368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0">
        <v>18</v>
      </c>
      <c r="B55" s="171" t="s">
        <v>1436</v>
      </c>
      <c r="C55" s="187" t="s">
        <v>1437</v>
      </c>
      <c r="D55" s="172" t="s">
        <v>1411</v>
      </c>
      <c r="E55" s="173">
        <v>47.628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5" t="s">
        <v>1399</v>
      </c>
      <c r="S55" s="175" t="s">
        <v>1363</v>
      </c>
      <c r="T55" s="176" t="s">
        <v>1364</v>
      </c>
      <c r="U55" s="160">
        <v>8.4000000000000005E-2</v>
      </c>
      <c r="V55" s="160">
        <f>ROUND(E55*U55,2)</f>
        <v>4</v>
      </c>
      <c r="W55" s="160"/>
      <c r="X55" s="160" t="s">
        <v>1365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1366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33.75" outlineLevel="1">
      <c r="A56" s="158"/>
      <c r="B56" s="159"/>
      <c r="C56" s="248" t="s">
        <v>1431</v>
      </c>
      <c r="D56" s="249"/>
      <c r="E56" s="249"/>
      <c r="F56" s="249"/>
      <c r="G56" s="249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1392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77" t="str">
        <f>C56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2161</v>
      </c>
      <c r="D57" s="161"/>
      <c r="E57" s="162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188" t="s">
        <v>2162</v>
      </c>
      <c r="D58" s="161"/>
      <c r="E58" s="162">
        <v>47.628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1368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0">
        <v>19</v>
      </c>
      <c r="B59" s="171" t="s">
        <v>1440</v>
      </c>
      <c r="C59" s="187" t="s">
        <v>1441</v>
      </c>
      <c r="D59" s="172" t="s">
        <v>1411</v>
      </c>
      <c r="E59" s="173">
        <v>105.84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 t="s">
        <v>1399</v>
      </c>
      <c r="S59" s="175" t="s">
        <v>1363</v>
      </c>
      <c r="T59" s="176" t="s">
        <v>1364</v>
      </c>
      <c r="U59" s="160">
        <v>0.29099999999999998</v>
      </c>
      <c r="V59" s="160">
        <f>ROUND(E59*U59,2)</f>
        <v>30.8</v>
      </c>
      <c r="W59" s="160"/>
      <c r="X59" s="160" t="s">
        <v>1365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1366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33.75" outlineLevel="1">
      <c r="A60" s="158"/>
      <c r="B60" s="159"/>
      <c r="C60" s="248" t="s">
        <v>1431</v>
      </c>
      <c r="D60" s="249"/>
      <c r="E60" s="249"/>
      <c r="F60" s="249"/>
      <c r="G60" s="249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1392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77" t="str">
        <f>C60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188" t="s">
        <v>1442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1368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188" t="s">
        <v>2163</v>
      </c>
      <c r="D62" s="161"/>
      <c r="E62" s="162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1368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188" t="s">
        <v>2164</v>
      </c>
      <c r="D63" s="161"/>
      <c r="E63" s="162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1368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188" t="s">
        <v>2165</v>
      </c>
      <c r="D64" s="161"/>
      <c r="E64" s="162">
        <v>105.84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1368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70">
        <v>20</v>
      </c>
      <c r="B65" s="171" t="s">
        <v>1446</v>
      </c>
      <c r="C65" s="187" t="s">
        <v>1447</v>
      </c>
      <c r="D65" s="172" t="s">
        <v>1411</v>
      </c>
      <c r="E65" s="173">
        <v>31.751999999999999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5" t="s">
        <v>1399</v>
      </c>
      <c r="S65" s="175" t="s">
        <v>1363</v>
      </c>
      <c r="T65" s="176" t="s">
        <v>1364</v>
      </c>
      <c r="U65" s="160">
        <v>0.14829999999999999</v>
      </c>
      <c r="V65" s="160">
        <f>ROUND(E65*U65,2)</f>
        <v>4.71</v>
      </c>
      <c r="W65" s="160"/>
      <c r="X65" s="160" t="s">
        <v>1365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1366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33.75" outlineLevel="1">
      <c r="A66" s="158"/>
      <c r="B66" s="159"/>
      <c r="C66" s="248" t="s">
        <v>1431</v>
      </c>
      <c r="D66" s="249"/>
      <c r="E66" s="249"/>
      <c r="F66" s="249"/>
      <c r="G66" s="249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1392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77" t="str">
        <f>C66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2166</v>
      </c>
      <c r="D67" s="161"/>
      <c r="E67" s="162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188" t="s">
        <v>2167</v>
      </c>
      <c r="D68" s="161"/>
      <c r="E68" s="162">
        <v>31.751999999999999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1368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0">
        <v>21</v>
      </c>
      <c r="B69" s="171" t="s">
        <v>1450</v>
      </c>
      <c r="C69" s="187" t="s">
        <v>1451</v>
      </c>
      <c r="D69" s="172" t="s">
        <v>1361</v>
      </c>
      <c r="E69" s="173">
        <v>294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2.0200000000000001E-3</v>
      </c>
      <c r="O69" s="175">
        <f>ROUND(E69*N69,2)</f>
        <v>0.59</v>
      </c>
      <c r="P69" s="175">
        <v>0</v>
      </c>
      <c r="Q69" s="175">
        <f>ROUND(E69*P69,2)</f>
        <v>0</v>
      </c>
      <c r="R69" s="175" t="s">
        <v>1399</v>
      </c>
      <c r="S69" s="175" t="s">
        <v>1363</v>
      </c>
      <c r="T69" s="176" t="s">
        <v>1364</v>
      </c>
      <c r="U69" s="160">
        <v>0.45800000000000002</v>
      </c>
      <c r="V69" s="160">
        <f>ROUND(E69*U69,2)</f>
        <v>134.65</v>
      </c>
      <c r="W69" s="160"/>
      <c r="X69" s="160" t="s">
        <v>1365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1366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48" t="s">
        <v>1452</v>
      </c>
      <c r="D70" s="249"/>
      <c r="E70" s="249"/>
      <c r="F70" s="249"/>
      <c r="G70" s="249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1392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2168</v>
      </c>
      <c r="D71" s="161"/>
      <c r="E71" s="162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188" t="s">
        <v>2169</v>
      </c>
      <c r="D72" s="161"/>
      <c r="E72" s="162">
        <v>294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1368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0">
        <v>22</v>
      </c>
      <c r="B73" s="171" t="s">
        <v>1456</v>
      </c>
      <c r="C73" s="187" t="s">
        <v>1457</v>
      </c>
      <c r="D73" s="172" t="s">
        <v>1361</v>
      </c>
      <c r="E73" s="173">
        <v>294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5" t="s">
        <v>1399</v>
      </c>
      <c r="S73" s="175" t="s">
        <v>1363</v>
      </c>
      <c r="T73" s="176" t="s">
        <v>1364</v>
      </c>
      <c r="U73" s="160">
        <v>0.218</v>
      </c>
      <c r="V73" s="160">
        <f>ROUND(E73*U73,2)</f>
        <v>64.09</v>
      </c>
      <c r="W73" s="160"/>
      <c r="X73" s="160" t="s">
        <v>1365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1366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48" t="s">
        <v>1458</v>
      </c>
      <c r="D74" s="249"/>
      <c r="E74" s="249"/>
      <c r="F74" s="249"/>
      <c r="G74" s="249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1392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188" t="s">
        <v>2170</v>
      </c>
      <c r="D75" s="161"/>
      <c r="E75" s="162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1368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188" t="s">
        <v>2169</v>
      </c>
      <c r="D76" s="161"/>
      <c r="E76" s="162">
        <v>294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1368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70">
        <v>23</v>
      </c>
      <c r="B77" s="171" t="s">
        <v>2013</v>
      </c>
      <c r="C77" s="187" t="s">
        <v>2014</v>
      </c>
      <c r="D77" s="172" t="s">
        <v>1411</v>
      </c>
      <c r="E77" s="173">
        <v>145.53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5" t="s">
        <v>1399</v>
      </c>
      <c r="S77" s="175" t="s">
        <v>1363</v>
      </c>
      <c r="T77" s="176" t="s">
        <v>1364</v>
      </c>
      <c r="U77" s="160">
        <v>0.51900000000000002</v>
      </c>
      <c r="V77" s="160">
        <f>ROUND(E77*U77,2)</f>
        <v>75.53</v>
      </c>
      <c r="W77" s="160"/>
      <c r="X77" s="160" t="s">
        <v>1365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1366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48" t="s">
        <v>1462</v>
      </c>
      <c r="D78" s="249"/>
      <c r="E78" s="249"/>
      <c r="F78" s="249"/>
      <c r="G78" s="249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1392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77" t="str">
        <f>C78</f>
        <v>bez naložení do dopravní nádoby, ale s vyprázdněním dopravní nádoby na hromadu nebo na dopravní prostředek,</v>
      </c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188" t="s">
        <v>144</v>
      </c>
      <c r="D79" s="161"/>
      <c r="E79" s="162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1368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145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146</v>
      </c>
      <c r="D81" s="161"/>
      <c r="E81" s="162">
        <v>145.53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>
      <c r="A82" s="170">
        <v>24</v>
      </c>
      <c r="B82" s="171" t="s">
        <v>1466</v>
      </c>
      <c r="C82" s="187" t="s">
        <v>1467</v>
      </c>
      <c r="D82" s="172" t="s">
        <v>1411</v>
      </c>
      <c r="E82" s="173">
        <v>28.2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5" t="s">
        <v>1399</v>
      </c>
      <c r="S82" s="175" t="s">
        <v>1363</v>
      </c>
      <c r="T82" s="176" t="s">
        <v>1364</v>
      </c>
      <c r="U82" s="160">
        <v>1.0999999999999999E-2</v>
      </c>
      <c r="V82" s="160">
        <f>ROUND(E82*U82,2)</f>
        <v>0.31</v>
      </c>
      <c r="W82" s="160"/>
      <c r="X82" s="160" t="s">
        <v>1365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1366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48" t="s">
        <v>1468</v>
      </c>
      <c r="D83" s="249"/>
      <c r="E83" s="249"/>
      <c r="F83" s="249"/>
      <c r="G83" s="249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1392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1469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1368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147</v>
      </c>
      <c r="D85" s="161"/>
      <c r="E85" s="162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188" t="s">
        <v>148</v>
      </c>
      <c r="D86" s="161"/>
      <c r="E86" s="162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1368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188" t="s">
        <v>149</v>
      </c>
      <c r="D87" s="161"/>
      <c r="E87" s="162">
        <v>28.2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1368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>
      <c r="A88" s="170">
        <v>25</v>
      </c>
      <c r="B88" s="171" t="s">
        <v>1466</v>
      </c>
      <c r="C88" s="187" t="s">
        <v>1467</v>
      </c>
      <c r="D88" s="172" t="s">
        <v>1411</v>
      </c>
      <c r="E88" s="173">
        <v>239.76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5" t="s">
        <v>1399</v>
      </c>
      <c r="S88" s="175" t="s">
        <v>1363</v>
      </c>
      <c r="T88" s="176" t="s">
        <v>1364</v>
      </c>
      <c r="U88" s="160">
        <v>1.0999999999999999E-2</v>
      </c>
      <c r="V88" s="160">
        <f>ROUND(E88*U88,2)</f>
        <v>2.64</v>
      </c>
      <c r="W88" s="160"/>
      <c r="X88" s="160" t="s">
        <v>1365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1366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48" t="s">
        <v>1468</v>
      </c>
      <c r="D89" s="249"/>
      <c r="E89" s="249"/>
      <c r="F89" s="249"/>
      <c r="G89" s="249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1392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188" t="s">
        <v>1473</v>
      </c>
      <c r="D90" s="161"/>
      <c r="E90" s="162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1368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188" t="s">
        <v>150</v>
      </c>
      <c r="D91" s="161"/>
      <c r="E91" s="162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1368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188" t="s">
        <v>151</v>
      </c>
      <c r="D92" s="161"/>
      <c r="E92" s="162">
        <v>239.76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1368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33.75" outlineLevel="1">
      <c r="A93" s="170">
        <v>26</v>
      </c>
      <c r="B93" s="171" t="s">
        <v>1476</v>
      </c>
      <c r="C93" s="187" t="s">
        <v>1477</v>
      </c>
      <c r="D93" s="172" t="s">
        <v>1411</v>
      </c>
      <c r="E93" s="173">
        <v>9590.4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5" t="s">
        <v>1399</v>
      </c>
      <c r="S93" s="175" t="s">
        <v>1363</v>
      </c>
      <c r="T93" s="176" t="s">
        <v>1364</v>
      </c>
      <c r="U93" s="160">
        <v>0</v>
      </c>
      <c r="V93" s="160">
        <f>ROUND(E93*U93,2)</f>
        <v>0</v>
      </c>
      <c r="W93" s="160"/>
      <c r="X93" s="160" t="s">
        <v>1365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1366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48" t="s">
        <v>1468</v>
      </c>
      <c r="D94" s="249"/>
      <c r="E94" s="249"/>
      <c r="F94" s="249"/>
      <c r="G94" s="249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1392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188" t="s">
        <v>1473</v>
      </c>
      <c r="D95" s="161"/>
      <c r="E95" s="162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1368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188" t="s">
        <v>152</v>
      </c>
      <c r="D96" s="161"/>
      <c r="E96" s="162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1368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188" t="s">
        <v>153</v>
      </c>
      <c r="D97" s="161"/>
      <c r="E97" s="162">
        <v>9590.4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1368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>
      <c r="A98" s="170">
        <v>27</v>
      </c>
      <c r="B98" s="171" t="s">
        <v>1479</v>
      </c>
      <c r="C98" s="187" t="s">
        <v>1480</v>
      </c>
      <c r="D98" s="172" t="s">
        <v>1411</v>
      </c>
      <c r="E98" s="173">
        <v>28.2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5" t="s">
        <v>1399</v>
      </c>
      <c r="S98" s="175" t="s">
        <v>1363</v>
      </c>
      <c r="T98" s="176" t="s">
        <v>1364</v>
      </c>
      <c r="U98" s="160">
        <v>0.65200000000000002</v>
      </c>
      <c r="V98" s="160">
        <f>ROUND(E98*U98,2)</f>
        <v>18.39</v>
      </c>
      <c r="W98" s="160"/>
      <c r="X98" s="160" t="s">
        <v>1365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1366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188" t="s">
        <v>154</v>
      </c>
      <c r="D99" s="161"/>
      <c r="E99" s="162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1368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188" t="s">
        <v>149</v>
      </c>
      <c r="D100" s="161"/>
      <c r="E100" s="162">
        <v>28.2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1368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>
      <c r="A101" s="170">
        <v>28</v>
      </c>
      <c r="B101" s="171" t="s">
        <v>1482</v>
      </c>
      <c r="C101" s="187" t="s">
        <v>1483</v>
      </c>
      <c r="D101" s="172" t="s">
        <v>1411</v>
      </c>
      <c r="E101" s="173">
        <v>239.76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5" t="s">
        <v>1399</v>
      </c>
      <c r="S101" s="175" t="s">
        <v>1363</v>
      </c>
      <c r="T101" s="176" t="s">
        <v>1364</v>
      </c>
      <c r="U101" s="160">
        <v>8.9999999999999993E-3</v>
      </c>
      <c r="V101" s="160">
        <f>ROUND(E101*U101,2)</f>
        <v>2.16</v>
      </c>
      <c r="W101" s="160"/>
      <c r="X101" s="160" t="s">
        <v>1365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1366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188" t="s">
        <v>155</v>
      </c>
      <c r="D102" s="161"/>
      <c r="E102" s="162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1368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188" t="s">
        <v>156</v>
      </c>
      <c r="D103" s="161"/>
      <c r="E103" s="162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1368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188" t="s">
        <v>1486</v>
      </c>
      <c r="D104" s="161"/>
      <c r="E104" s="162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1368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188" t="s">
        <v>157</v>
      </c>
      <c r="D105" s="161"/>
      <c r="E105" s="162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1368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188" t="s">
        <v>151</v>
      </c>
      <c r="D106" s="161"/>
      <c r="E106" s="162">
        <v>239.76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1368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>
      <c r="A107" s="170">
        <v>29</v>
      </c>
      <c r="B107" s="171" t="s">
        <v>1489</v>
      </c>
      <c r="C107" s="187" t="s">
        <v>1490</v>
      </c>
      <c r="D107" s="172" t="s">
        <v>1411</v>
      </c>
      <c r="E107" s="173">
        <v>202.86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5" t="s">
        <v>1399</v>
      </c>
      <c r="S107" s="175" t="s">
        <v>1363</v>
      </c>
      <c r="T107" s="176" t="s">
        <v>1364</v>
      </c>
      <c r="U107" s="160">
        <v>0.20200000000000001</v>
      </c>
      <c r="V107" s="160">
        <f>ROUND(E107*U107,2)</f>
        <v>40.98</v>
      </c>
      <c r="W107" s="160"/>
      <c r="X107" s="160" t="s">
        <v>1365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1366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48" t="s">
        <v>1491</v>
      </c>
      <c r="D108" s="249"/>
      <c r="E108" s="249"/>
      <c r="F108" s="249"/>
      <c r="G108" s="249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1392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50" t="s">
        <v>1492</v>
      </c>
      <c r="D109" s="251"/>
      <c r="E109" s="251"/>
      <c r="F109" s="251"/>
      <c r="G109" s="251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1493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188" t="s">
        <v>158</v>
      </c>
      <c r="D110" s="161"/>
      <c r="E110" s="162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1368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188" t="s">
        <v>159</v>
      </c>
      <c r="D111" s="161"/>
      <c r="E111" s="162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1368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188" t="s">
        <v>160</v>
      </c>
      <c r="D112" s="161"/>
      <c r="E112" s="162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1368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188" t="s">
        <v>161</v>
      </c>
      <c r="D113" s="161"/>
      <c r="E113" s="162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1368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188" t="s">
        <v>162</v>
      </c>
      <c r="D114" s="161"/>
      <c r="E114" s="162">
        <v>202.86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1368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70">
        <v>30</v>
      </c>
      <c r="B115" s="171" t="s">
        <v>1499</v>
      </c>
      <c r="C115" s="187" t="s">
        <v>1500</v>
      </c>
      <c r="D115" s="172" t="s">
        <v>1411</v>
      </c>
      <c r="E115" s="173">
        <v>52.92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5">
        <v>0</v>
      </c>
      <c r="O115" s="175">
        <f>ROUND(E115*N115,2)</f>
        <v>0</v>
      </c>
      <c r="P115" s="175">
        <v>0</v>
      </c>
      <c r="Q115" s="175">
        <f>ROUND(E115*P115,2)</f>
        <v>0</v>
      </c>
      <c r="R115" s="175" t="s">
        <v>1399</v>
      </c>
      <c r="S115" s="175" t="s">
        <v>1363</v>
      </c>
      <c r="T115" s="176" t="s">
        <v>1364</v>
      </c>
      <c r="U115" s="160">
        <v>1.587</v>
      </c>
      <c r="V115" s="160">
        <f>ROUND(E115*U115,2)</f>
        <v>83.98</v>
      </c>
      <c r="W115" s="160"/>
      <c r="X115" s="160" t="s">
        <v>1365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1366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>
      <c r="A116" s="158"/>
      <c r="B116" s="159"/>
      <c r="C116" s="248" t="s">
        <v>1501</v>
      </c>
      <c r="D116" s="249"/>
      <c r="E116" s="249"/>
      <c r="F116" s="249"/>
      <c r="G116" s="249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1392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77" t="str">
        <f>C116</f>
        <v>sypaninou z vhodných hornin tř. 1 - 4 nebo materiálem připraveným podél výkopu ve vzdálenosti do 3 m od jeho kraje, pro jakoukoliv hloubku výkopu a jakoukoliv míru zhutnění,</v>
      </c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188" t="s">
        <v>163</v>
      </c>
      <c r="D117" s="161"/>
      <c r="E117" s="162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1368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188" t="s">
        <v>164</v>
      </c>
      <c r="D118" s="161"/>
      <c r="E118" s="162">
        <v>52.92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1368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70">
        <v>31</v>
      </c>
      <c r="B119" s="171" t="s">
        <v>1505</v>
      </c>
      <c r="C119" s="187" t="s">
        <v>1506</v>
      </c>
      <c r="D119" s="172" t="s">
        <v>1361</v>
      </c>
      <c r="E119" s="173">
        <v>16.8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5" t="s">
        <v>1507</v>
      </c>
      <c r="S119" s="175" t="s">
        <v>1363</v>
      </c>
      <c r="T119" s="176" t="s">
        <v>1364</v>
      </c>
      <c r="U119" s="160">
        <v>0.06</v>
      </c>
      <c r="V119" s="160">
        <f>ROUND(E119*U119,2)</f>
        <v>1.01</v>
      </c>
      <c r="W119" s="160"/>
      <c r="X119" s="160" t="s">
        <v>1365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1366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48" t="s">
        <v>1508</v>
      </c>
      <c r="D120" s="249"/>
      <c r="E120" s="249"/>
      <c r="F120" s="249"/>
      <c r="G120" s="249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1392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188" t="s">
        <v>165</v>
      </c>
      <c r="D121" s="161"/>
      <c r="E121" s="162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1368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188" t="s">
        <v>166</v>
      </c>
      <c r="D122" s="161"/>
      <c r="E122" s="162">
        <v>16.8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1368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>
      <c r="A123" s="170">
        <v>32</v>
      </c>
      <c r="B123" s="171" t="s">
        <v>1511</v>
      </c>
      <c r="C123" s="187" t="s">
        <v>1512</v>
      </c>
      <c r="D123" s="172" t="s">
        <v>1361</v>
      </c>
      <c r="E123" s="173">
        <v>16.8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5" t="s">
        <v>1399</v>
      </c>
      <c r="S123" s="175" t="s">
        <v>1363</v>
      </c>
      <c r="T123" s="176" t="s">
        <v>1364</v>
      </c>
      <c r="U123" s="160">
        <v>0.254</v>
      </c>
      <c r="V123" s="160">
        <f>ROUND(E123*U123,2)</f>
        <v>4.2699999999999996</v>
      </c>
      <c r="W123" s="160"/>
      <c r="X123" s="160" t="s">
        <v>1365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1366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ht="22.5" outlineLevel="1">
      <c r="A124" s="158"/>
      <c r="B124" s="159"/>
      <c r="C124" s="248" t="s">
        <v>1513</v>
      </c>
      <c r="D124" s="249"/>
      <c r="E124" s="249"/>
      <c r="F124" s="249"/>
      <c r="G124" s="249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1392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77" t="str">
        <f>C124</f>
        <v>s případným nutným přemístěním hromad nebo dočasných skládek na místo potřeby ze vzdálenosti do 30 m, v rovině nebo ve svahu do 1 : 5,</v>
      </c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188" t="s">
        <v>167</v>
      </c>
      <c r="D125" s="161"/>
      <c r="E125" s="162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1368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188" t="s">
        <v>166</v>
      </c>
      <c r="D126" s="161"/>
      <c r="E126" s="162">
        <v>16.8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1368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70">
        <v>33</v>
      </c>
      <c r="B127" s="171" t="s">
        <v>1515</v>
      </c>
      <c r="C127" s="187" t="s">
        <v>1516</v>
      </c>
      <c r="D127" s="172" t="s">
        <v>1411</v>
      </c>
      <c r="E127" s="173">
        <v>239.76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5" t="s">
        <v>1399</v>
      </c>
      <c r="S127" s="175" t="s">
        <v>1363</v>
      </c>
      <c r="T127" s="176" t="s">
        <v>1364</v>
      </c>
      <c r="U127" s="160">
        <v>0</v>
      </c>
      <c r="V127" s="160">
        <f>ROUND(E127*U127,2)</f>
        <v>0</v>
      </c>
      <c r="W127" s="160"/>
      <c r="X127" s="160" t="s">
        <v>1365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1366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188" t="s">
        <v>150</v>
      </c>
      <c r="D128" s="161"/>
      <c r="E128" s="162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1368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188" t="s">
        <v>151</v>
      </c>
      <c r="D129" s="161"/>
      <c r="E129" s="162">
        <v>239.76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1368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70">
        <v>34</v>
      </c>
      <c r="B130" s="171" t="s">
        <v>1517</v>
      </c>
      <c r="C130" s="187" t="s">
        <v>1518</v>
      </c>
      <c r="D130" s="172" t="s">
        <v>1519</v>
      </c>
      <c r="E130" s="173">
        <v>0.42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5">
        <v>1E-3</v>
      </c>
      <c r="O130" s="175">
        <f>ROUND(E130*N130,2)</f>
        <v>0</v>
      </c>
      <c r="P130" s="175">
        <v>0</v>
      </c>
      <c r="Q130" s="175">
        <f>ROUND(E130*P130,2)</f>
        <v>0</v>
      </c>
      <c r="R130" s="175" t="s">
        <v>1520</v>
      </c>
      <c r="S130" s="175" t="s">
        <v>1363</v>
      </c>
      <c r="T130" s="176" t="s">
        <v>1364</v>
      </c>
      <c r="U130" s="160">
        <v>0</v>
      </c>
      <c r="V130" s="160">
        <f>ROUND(E130*U130,2)</f>
        <v>0</v>
      </c>
      <c r="W130" s="160"/>
      <c r="X130" s="160" t="s">
        <v>1521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1522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188" t="s">
        <v>168</v>
      </c>
      <c r="D131" s="161"/>
      <c r="E131" s="162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1368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188" t="s">
        <v>169</v>
      </c>
      <c r="D132" s="161"/>
      <c r="E132" s="162">
        <v>0.42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1368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70">
        <v>35</v>
      </c>
      <c r="B133" s="171" t="s">
        <v>1525</v>
      </c>
      <c r="C133" s="187" t="s">
        <v>1526</v>
      </c>
      <c r="D133" s="172" t="s">
        <v>1527</v>
      </c>
      <c r="E133" s="173">
        <v>88.376400000000004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5">
        <v>1</v>
      </c>
      <c r="O133" s="175">
        <f>ROUND(E133*N133,2)</f>
        <v>88.38</v>
      </c>
      <c r="P133" s="175">
        <v>0</v>
      </c>
      <c r="Q133" s="175">
        <f>ROUND(E133*P133,2)</f>
        <v>0</v>
      </c>
      <c r="R133" s="175" t="s">
        <v>1520</v>
      </c>
      <c r="S133" s="175" t="s">
        <v>1363</v>
      </c>
      <c r="T133" s="176" t="s">
        <v>1364</v>
      </c>
      <c r="U133" s="160">
        <v>0</v>
      </c>
      <c r="V133" s="160">
        <f>ROUND(E133*U133,2)</f>
        <v>0</v>
      </c>
      <c r="W133" s="160"/>
      <c r="X133" s="160" t="s">
        <v>1521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1522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188" t="s">
        <v>1528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1368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170</v>
      </c>
      <c r="D135" s="161"/>
      <c r="E135" s="162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188" t="s">
        <v>171</v>
      </c>
      <c r="D136" s="161"/>
      <c r="E136" s="162">
        <v>88.376400000000004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1368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70">
        <v>36</v>
      </c>
      <c r="B137" s="171" t="s">
        <v>1531</v>
      </c>
      <c r="C137" s="187" t="s">
        <v>1532</v>
      </c>
      <c r="D137" s="172" t="s">
        <v>1527</v>
      </c>
      <c r="E137" s="173">
        <v>297.29340000000002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5">
        <v>1</v>
      </c>
      <c r="O137" s="175">
        <f>ROUND(E137*N137,2)</f>
        <v>297.29000000000002</v>
      </c>
      <c r="P137" s="175">
        <v>0</v>
      </c>
      <c r="Q137" s="175">
        <f>ROUND(E137*P137,2)</f>
        <v>0</v>
      </c>
      <c r="R137" s="175" t="s">
        <v>1520</v>
      </c>
      <c r="S137" s="175" t="s">
        <v>1363</v>
      </c>
      <c r="T137" s="176" t="s">
        <v>1364</v>
      </c>
      <c r="U137" s="160">
        <v>0</v>
      </c>
      <c r="V137" s="160">
        <f>ROUND(E137*U137,2)</f>
        <v>0</v>
      </c>
      <c r="W137" s="160"/>
      <c r="X137" s="160" t="s">
        <v>1521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1522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1486</v>
      </c>
      <c r="D138" s="161"/>
      <c r="E138" s="162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188" t="s">
        <v>172</v>
      </c>
      <c r="D139" s="161"/>
      <c r="E139" s="162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1368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188" t="s">
        <v>173</v>
      </c>
      <c r="D140" s="161"/>
      <c r="E140" s="162">
        <v>297.29340000000002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1368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>
      <c r="A141" s="164" t="s">
        <v>1357</v>
      </c>
      <c r="B141" s="165" t="s">
        <v>1297</v>
      </c>
      <c r="C141" s="186" t="s">
        <v>1311</v>
      </c>
      <c r="D141" s="166"/>
      <c r="E141" s="167"/>
      <c r="F141" s="168"/>
      <c r="G141" s="168">
        <f>SUMIF(AG142:AG150,"&lt;&gt;NOR",G142:G150)</f>
        <v>0</v>
      </c>
      <c r="H141" s="168"/>
      <c r="I141" s="168">
        <f>SUM(I142:I150)</f>
        <v>0</v>
      </c>
      <c r="J141" s="168"/>
      <c r="K141" s="168">
        <f>SUM(K142:K150)</f>
        <v>0</v>
      </c>
      <c r="L141" s="168"/>
      <c r="M141" s="168">
        <f>SUM(M142:M150)</f>
        <v>0</v>
      </c>
      <c r="N141" s="168"/>
      <c r="O141" s="168">
        <f>SUM(O142:O150)</f>
        <v>22.95</v>
      </c>
      <c r="P141" s="168"/>
      <c r="Q141" s="168">
        <f>SUM(Q142:Q150)</f>
        <v>0</v>
      </c>
      <c r="R141" s="168"/>
      <c r="S141" s="168"/>
      <c r="T141" s="169"/>
      <c r="U141" s="163"/>
      <c r="V141" s="163">
        <f>SUM(V142:V150)</f>
        <v>27.790000000000003</v>
      </c>
      <c r="W141" s="163"/>
      <c r="X141" s="163"/>
      <c r="AG141" t="s">
        <v>1358</v>
      </c>
    </row>
    <row r="142" spans="1:60" outlineLevel="1">
      <c r="A142" s="170">
        <v>37</v>
      </c>
      <c r="B142" s="171" t="s">
        <v>1536</v>
      </c>
      <c r="C142" s="187" t="s">
        <v>1537</v>
      </c>
      <c r="D142" s="172" t="s">
        <v>1407</v>
      </c>
      <c r="E142" s="173">
        <v>98</v>
      </c>
      <c r="F142" s="174"/>
      <c r="G142" s="175">
        <f>ROUND(E142*F142,2)</f>
        <v>0</v>
      </c>
      <c r="H142" s="174"/>
      <c r="I142" s="175">
        <f>ROUND(E142*H142,2)</f>
        <v>0</v>
      </c>
      <c r="J142" s="174"/>
      <c r="K142" s="175">
        <f>ROUND(E142*J142,2)</f>
        <v>0</v>
      </c>
      <c r="L142" s="175">
        <v>21</v>
      </c>
      <c r="M142" s="175">
        <f>G142*(1+L142/100)</f>
        <v>0</v>
      </c>
      <c r="N142" s="175">
        <v>0.23382</v>
      </c>
      <c r="O142" s="175">
        <f>ROUND(E142*N142,2)</f>
        <v>22.91</v>
      </c>
      <c r="P142" s="175">
        <v>0</v>
      </c>
      <c r="Q142" s="175">
        <f>ROUND(E142*P142,2)</f>
        <v>0</v>
      </c>
      <c r="R142" s="175" t="s">
        <v>1538</v>
      </c>
      <c r="S142" s="175" t="s">
        <v>1539</v>
      </c>
      <c r="T142" s="176" t="s">
        <v>1364</v>
      </c>
      <c r="U142" s="160">
        <v>0.216</v>
      </c>
      <c r="V142" s="160">
        <f>ROUND(E142*U142,2)</f>
        <v>21.17</v>
      </c>
      <c r="W142" s="160"/>
      <c r="X142" s="160" t="s">
        <v>1365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1366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48" t="s">
        <v>1540</v>
      </c>
      <c r="D143" s="249"/>
      <c r="E143" s="249"/>
      <c r="F143" s="249"/>
      <c r="G143" s="249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1392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77" t="str">
        <f>C143</f>
        <v>se zřízením štěrkopískového lože pod trubky a s jejich obsypem v průměrném celkovém množství do 0,15 m3/m v otevřeném příkopu,</v>
      </c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70">
        <v>38</v>
      </c>
      <c r="B144" s="171" t="s">
        <v>1541</v>
      </c>
      <c r="C144" s="187" t="s">
        <v>1542</v>
      </c>
      <c r="D144" s="172" t="s">
        <v>1361</v>
      </c>
      <c r="E144" s="173">
        <v>88.2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5">
        <v>1.8000000000000001E-4</v>
      </c>
      <c r="O144" s="175">
        <f>ROUND(E144*N144,2)</f>
        <v>0.02</v>
      </c>
      <c r="P144" s="175">
        <v>0</v>
      </c>
      <c r="Q144" s="175">
        <f>ROUND(E144*P144,2)</f>
        <v>0</v>
      </c>
      <c r="R144" s="175" t="s">
        <v>1543</v>
      </c>
      <c r="S144" s="175" t="s">
        <v>1363</v>
      </c>
      <c r="T144" s="176" t="s">
        <v>1364</v>
      </c>
      <c r="U144" s="160">
        <v>7.4999999999999997E-2</v>
      </c>
      <c r="V144" s="160">
        <f>ROUND(E144*U144,2)</f>
        <v>6.62</v>
      </c>
      <c r="W144" s="160"/>
      <c r="X144" s="160" t="s">
        <v>1365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1366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48" t="s">
        <v>1544</v>
      </c>
      <c r="D145" s="249"/>
      <c r="E145" s="249"/>
      <c r="F145" s="249"/>
      <c r="G145" s="249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1392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188" t="s">
        <v>174</v>
      </c>
      <c r="D146" s="161"/>
      <c r="E146" s="162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1368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188" t="s">
        <v>175</v>
      </c>
      <c r="D147" s="161"/>
      <c r="E147" s="162">
        <v>88.2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1368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>
      <c r="A148" s="170">
        <v>39</v>
      </c>
      <c r="B148" s="171" t="s">
        <v>1548</v>
      </c>
      <c r="C148" s="187" t="s">
        <v>1549</v>
      </c>
      <c r="D148" s="172" t="s">
        <v>1361</v>
      </c>
      <c r="E148" s="173">
        <v>97.02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5">
        <v>2.0000000000000001E-4</v>
      </c>
      <c r="O148" s="175">
        <f>ROUND(E148*N148,2)</f>
        <v>0.02</v>
      </c>
      <c r="P148" s="175">
        <v>0</v>
      </c>
      <c r="Q148" s="175">
        <f>ROUND(E148*P148,2)</f>
        <v>0</v>
      </c>
      <c r="R148" s="175" t="s">
        <v>1520</v>
      </c>
      <c r="S148" s="175" t="s">
        <v>1363</v>
      </c>
      <c r="T148" s="176" t="s">
        <v>1364</v>
      </c>
      <c r="U148" s="160">
        <v>0</v>
      </c>
      <c r="V148" s="160">
        <f>ROUND(E148*U148,2)</f>
        <v>0</v>
      </c>
      <c r="W148" s="160"/>
      <c r="X148" s="160" t="s">
        <v>1521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1522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188" t="s">
        <v>176</v>
      </c>
      <c r="D149" s="161"/>
      <c r="E149" s="162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1368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188" t="s">
        <v>177</v>
      </c>
      <c r="D150" s="161"/>
      <c r="E150" s="162">
        <v>97.02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1368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>
      <c r="A151" s="164" t="s">
        <v>1357</v>
      </c>
      <c r="B151" s="165" t="s">
        <v>1301</v>
      </c>
      <c r="C151" s="186" t="s">
        <v>1312</v>
      </c>
      <c r="D151" s="166"/>
      <c r="E151" s="167"/>
      <c r="F151" s="168"/>
      <c r="G151" s="168">
        <f>SUMIF(AG152:AG155,"&lt;&gt;NOR",G152:G155)</f>
        <v>0</v>
      </c>
      <c r="H151" s="168"/>
      <c r="I151" s="168">
        <f>SUM(I152:I155)</f>
        <v>0</v>
      </c>
      <c r="J151" s="168"/>
      <c r="K151" s="168">
        <f>SUM(K152:K155)</f>
        <v>0</v>
      </c>
      <c r="L151" s="168"/>
      <c r="M151" s="168">
        <f>SUM(M152:M155)</f>
        <v>0</v>
      </c>
      <c r="N151" s="168"/>
      <c r="O151" s="168">
        <f>SUM(O152:O155)</f>
        <v>16.68</v>
      </c>
      <c r="P151" s="168"/>
      <c r="Q151" s="168">
        <f>SUM(Q152:Q155)</f>
        <v>0</v>
      </c>
      <c r="R151" s="168"/>
      <c r="S151" s="168"/>
      <c r="T151" s="169"/>
      <c r="U151" s="163"/>
      <c r="V151" s="163">
        <f>SUM(V152:V155)</f>
        <v>11.62</v>
      </c>
      <c r="W151" s="163"/>
      <c r="X151" s="163"/>
      <c r="AG151" t="s">
        <v>1358</v>
      </c>
    </row>
    <row r="152" spans="1:60" outlineLevel="1">
      <c r="A152" s="170">
        <v>40</v>
      </c>
      <c r="B152" s="171" t="s">
        <v>1552</v>
      </c>
      <c r="C152" s="187" t="s">
        <v>1553</v>
      </c>
      <c r="D152" s="172" t="s">
        <v>1411</v>
      </c>
      <c r="E152" s="173">
        <v>8.82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5">
        <v>1.8907700000000001</v>
      </c>
      <c r="O152" s="175">
        <f>ROUND(E152*N152,2)</f>
        <v>16.68</v>
      </c>
      <c r="P152" s="175">
        <v>0</v>
      </c>
      <c r="Q152" s="175">
        <f>ROUND(E152*P152,2)</f>
        <v>0</v>
      </c>
      <c r="R152" s="175" t="s">
        <v>1538</v>
      </c>
      <c r="S152" s="175" t="s">
        <v>1363</v>
      </c>
      <c r="T152" s="176" t="s">
        <v>1364</v>
      </c>
      <c r="U152" s="160">
        <v>1.3169999999999999</v>
      </c>
      <c r="V152" s="160">
        <f>ROUND(E152*U152,2)</f>
        <v>11.62</v>
      </c>
      <c r="W152" s="160"/>
      <c r="X152" s="160" t="s">
        <v>1365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1366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48" t="s">
        <v>1554</v>
      </c>
      <c r="D153" s="249"/>
      <c r="E153" s="249"/>
      <c r="F153" s="249"/>
      <c r="G153" s="249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1392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188" t="s">
        <v>178</v>
      </c>
      <c r="D154" s="161"/>
      <c r="E154" s="162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1368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188" t="s">
        <v>179</v>
      </c>
      <c r="D155" s="161"/>
      <c r="E155" s="162">
        <v>8.82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1368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>
      <c r="A156" s="164" t="s">
        <v>1357</v>
      </c>
      <c r="B156" s="165" t="s">
        <v>1303</v>
      </c>
      <c r="C156" s="186" t="s">
        <v>1313</v>
      </c>
      <c r="D156" s="166"/>
      <c r="E156" s="167"/>
      <c r="F156" s="168"/>
      <c r="G156" s="168">
        <f>SUMIF(AG157:AG191,"&lt;&gt;NOR",G157:G191)</f>
        <v>0</v>
      </c>
      <c r="H156" s="168"/>
      <c r="I156" s="168">
        <f>SUM(I157:I191)</f>
        <v>0</v>
      </c>
      <c r="J156" s="168"/>
      <c r="K156" s="168">
        <f>SUM(K157:K191)</f>
        <v>0</v>
      </c>
      <c r="L156" s="168"/>
      <c r="M156" s="168">
        <f>SUM(M157:M191)</f>
        <v>0</v>
      </c>
      <c r="N156" s="168"/>
      <c r="O156" s="168">
        <f>SUM(O157:O191)</f>
        <v>303.23</v>
      </c>
      <c r="P156" s="168"/>
      <c r="Q156" s="168">
        <f>SUM(Q157:Q191)</f>
        <v>0</v>
      </c>
      <c r="R156" s="168"/>
      <c r="S156" s="168"/>
      <c r="T156" s="169"/>
      <c r="U156" s="163"/>
      <c r="V156" s="163">
        <f>SUM(V157:V191)</f>
        <v>48.960000000000008</v>
      </c>
      <c r="W156" s="163"/>
      <c r="X156" s="163"/>
      <c r="AG156" t="s">
        <v>1358</v>
      </c>
    </row>
    <row r="157" spans="1:60" ht="22.5" outlineLevel="1">
      <c r="A157" s="170">
        <v>41</v>
      </c>
      <c r="B157" s="171" t="s">
        <v>1558</v>
      </c>
      <c r="C157" s="187" t="s">
        <v>1559</v>
      </c>
      <c r="D157" s="172" t="s">
        <v>1361</v>
      </c>
      <c r="E157" s="173">
        <v>77.400000000000006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5">
        <v>0.378</v>
      </c>
      <c r="O157" s="175">
        <f>ROUND(E157*N157,2)</f>
        <v>29.26</v>
      </c>
      <c r="P157" s="175">
        <v>0</v>
      </c>
      <c r="Q157" s="175">
        <f>ROUND(E157*P157,2)</f>
        <v>0</v>
      </c>
      <c r="R157" s="175" t="s">
        <v>1362</v>
      </c>
      <c r="S157" s="175" t="s">
        <v>1363</v>
      </c>
      <c r="T157" s="176" t="s">
        <v>1364</v>
      </c>
      <c r="U157" s="160">
        <v>2.5999999999999999E-2</v>
      </c>
      <c r="V157" s="160">
        <f>ROUND(E157*U157,2)</f>
        <v>2.0099999999999998</v>
      </c>
      <c r="W157" s="160"/>
      <c r="X157" s="160" t="s">
        <v>1365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1366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188" t="s">
        <v>1373</v>
      </c>
      <c r="D158" s="161"/>
      <c r="E158" s="162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1368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188" t="s">
        <v>2146</v>
      </c>
      <c r="D159" s="161"/>
      <c r="E159" s="162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1368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188" t="s">
        <v>2147</v>
      </c>
      <c r="D160" s="161"/>
      <c r="E160" s="162">
        <v>77.400000000000006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1368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ht="22.5" outlineLevel="1">
      <c r="A161" s="170">
        <v>42</v>
      </c>
      <c r="B161" s="171" t="s">
        <v>1560</v>
      </c>
      <c r="C161" s="187" t="s">
        <v>1561</v>
      </c>
      <c r="D161" s="172" t="s">
        <v>1361</v>
      </c>
      <c r="E161" s="173">
        <v>77.400000000000006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5">
        <v>0.441</v>
      </c>
      <c r="O161" s="175">
        <f>ROUND(E161*N161,2)</f>
        <v>34.130000000000003</v>
      </c>
      <c r="P161" s="175">
        <v>0</v>
      </c>
      <c r="Q161" s="175">
        <f>ROUND(E161*P161,2)</f>
        <v>0</v>
      </c>
      <c r="R161" s="175" t="s">
        <v>1362</v>
      </c>
      <c r="S161" s="175" t="s">
        <v>1363</v>
      </c>
      <c r="T161" s="176" t="s">
        <v>1364</v>
      </c>
      <c r="U161" s="160">
        <v>2.9000000000000001E-2</v>
      </c>
      <c r="V161" s="160">
        <f>ROUND(E161*U161,2)</f>
        <v>2.2400000000000002</v>
      </c>
      <c r="W161" s="160"/>
      <c r="X161" s="160" t="s">
        <v>1365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1366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188" t="s">
        <v>1373</v>
      </c>
      <c r="D162" s="161"/>
      <c r="E162" s="162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1368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188" t="s">
        <v>2146</v>
      </c>
      <c r="D163" s="161"/>
      <c r="E163" s="162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1368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188" t="s">
        <v>2147</v>
      </c>
      <c r="D164" s="161"/>
      <c r="E164" s="162">
        <v>77.400000000000006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1368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ht="22.5" outlineLevel="1">
      <c r="A165" s="170">
        <v>43</v>
      </c>
      <c r="B165" s="171" t="s">
        <v>1562</v>
      </c>
      <c r="C165" s="187" t="s">
        <v>1563</v>
      </c>
      <c r="D165" s="172" t="s">
        <v>1361</v>
      </c>
      <c r="E165" s="173">
        <v>77.400000000000006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5">
        <v>0.55125000000000002</v>
      </c>
      <c r="O165" s="175">
        <f>ROUND(E165*N165,2)</f>
        <v>42.67</v>
      </c>
      <c r="P165" s="175">
        <v>0</v>
      </c>
      <c r="Q165" s="175">
        <f>ROUND(E165*P165,2)</f>
        <v>0</v>
      </c>
      <c r="R165" s="175" t="s">
        <v>1362</v>
      </c>
      <c r="S165" s="175" t="s">
        <v>1363</v>
      </c>
      <c r="T165" s="176" t="s">
        <v>1364</v>
      </c>
      <c r="U165" s="160">
        <v>2.7E-2</v>
      </c>
      <c r="V165" s="160">
        <f>ROUND(E165*U165,2)</f>
        <v>2.09</v>
      </c>
      <c r="W165" s="160"/>
      <c r="X165" s="160" t="s">
        <v>1365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1366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188" t="s">
        <v>2146</v>
      </c>
      <c r="D166" s="161"/>
      <c r="E166" s="162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1368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188" t="s">
        <v>2147</v>
      </c>
      <c r="D167" s="161"/>
      <c r="E167" s="162">
        <v>77.400000000000006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1368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>
      <c r="A168" s="170">
        <v>44</v>
      </c>
      <c r="B168" s="171" t="s">
        <v>1564</v>
      </c>
      <c r="C168" s="187" t="s">
        <v>1565</v>
      </c>
      <c r="D168" s="172" t="s">
        <v>1361</v>
      </c>
      <c r="E168" s="173">
        <v>111.8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5">
        <v>0.21099999999999999</v>
      </c>
      <c r="O168" s="175">
        <f>ROUND(E168*N168,2)</f>
        <v>23.59</v>
      </c>
      <c r="P168" s="175">
        <v>0</v>
      </c>
      <c r="Q168" s="175">
        <f>ROUND(E168*P168,2)</f>
        <v>0</v>
      </c>
      <c r="R168" s="175" t="s">
        <v>1362</v>
      </c>
      <c r="S168" s="175" t="s">
        <v>1363</v>
      </c>
      <c r="T168" s="176" t="s">
        <v>1364</v>
      </c>
      <c r="U168" s="160">
        <v>7.1999999999999995E-2</v>
      </c>
      <c r="V168" s="160">
        <f>ROUND(E168*U168,2)</f>
        <v>8.0500000000000007</v>
      </c>
      <c r="W168" s="160"/>
      <c r="X168" s="160" t="s">
        <v>1365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1366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48" t="s">
        <v>1566</v>
      </c>
      <c r="D169" s="249"/>
      <c r="E169" s="249"/>
      <c r="F169" s="249"/>
      <c r="G169" s="249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1392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188" t="s">
        <v>2150</v>
      </c>
      <c r="D170" s="161"/>
      <c r="E170" s="162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1368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188" t="s">
        <v>2151</v>
      </c>
      <c r="D171" s="161"/>
      <c r="E171" s="162">
        <v>111.8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1368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70">
        <v>45</v>
      </c>
      <c r="B172" s="171" t="s">
        <v>1567</v>
      </c>
      <c r="C172" s="187" t="s">
        <v>1568</v>
      </c>
      <c r="D172" s="172" t="s">
        <v>1361</v>
      </c>
      <c r="E172" s="173">
        <v>94.6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5">
        <v>0.38313999999999998</v>
      </c>
      <c r="O172" s="175">
        <f>ROUND(E172*N172,2)</f>
        <v>36.25</v>
      </c>
      <c r="P172" s="175">
        <v>0</v>
      </c>
      <c r="Q172" s="175">
        <f>ROUND(E172*P172,2)</f>
        <v>0</v>
      </c>
      <c r="R172" s="175" t="s">
        <v>1362</v>
      </c>
      <c r="S172" s="175" t="s">
        <v>1363</v>
      </c>
      <c r="T172" s="176" t="s">
        <v>1364</v>
      </c>
      <c r="U172" s="160">
        <v>2.5999999999999999E-2</v>
      </c>
      <c r="V172" s="160">
        <f>ROUND(E172*U172,2)</f>
        <v>2.46</v>
      </c>
      <c r="W172" s="160"/>
      <c r="X172" s="160" t="s">
        <v>1365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1366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48" t="s">
        <v>1569</v>
      </c>
      <c r="D173" s="249"/>
      <c r="E173" s="249"/>
      <c r="F173" s="249"/>
      <c r="G173" s="249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1392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188" t="s">
        <v>2152</v>
      </c>
      <c r="D174" s="161"/>
      <c r="E174" s="162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1368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188" t="s">
        <v>2153</v>
      </c>
      <c r="D175" s="161"/>
      <c r="E175" s="162">
        <v>94.6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1368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22.5" outlineLevel="1">
      <c r="A176" s="170">
        <v>46</v>
      </c>
      <c r="B176" s="171" t="s">
        <v>1570</v>
      </c>
      <c r="C176" s="187" t="s">
        <v>1571</v>
      </c>
      <c r="D176" s="172" t="s">
        <v>1361</v>
      </c>
      <c r="E176" s="173">
        <v>129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5">
        <v>6.0999999999999997E-4</v>
      </c>
      <c r="O176" s="175">
        <f>ROUND(E176*N176,2)</f>
        <v>0.08</v>
      </c>
      <c r="P176" s="175">
        <v>0</v>
      </c>
      <c r="Q176" s="175">
        <f>ROUND(E176*P176,2)</f>
        <v>0</v>
      </c>
      <c r="R176" s="175" t="s">
        <v>1362</v>
      </c>
      <c r="S176" s="175" t="s">
        <v>1363</v>
      </c>
      <c r="T176" s="176" t="s">
        <v>1364</v>
      </c>
      <c r="U176" s="160">
        <v>2E-3</v>
      </c>
      <c r="V176" s="160">
        <f>ROUND(E176*U176,2)</f>
        <v>0.26</v>
      </c>
      <c r="W176" s="160"/>
      <c r="X176" s="160" t="s">
        <v>1365</v>
      </c>
      <c r="Y176" s="151"/>
      <c r="Z176" s="151"/>
      <c r="AA176" s="151"/>
      <c r="AB176" s="151"/>
      <c r="AC176" s="151"/>
      <c r="AD176" s="151"/>
      <c r="AE176" s="151"/>
      <c r="AF176" s="151"/>
      <c r="AG176" s="151" t="s">
        <v>1366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188" t="s">
        <v>2148</v>
      </c>
      <c r="D177" s="161"/>
      <c r="E177" s="162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1368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188" t="s">
        <v>2149</v>
      </c>
      <c r="D178" s="161"/>
      <c r="E178" s="162">
        <v>129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1368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ht="22.5" outlineLevel="1">
      <c r="A179" s="170">
        <v>47</v>
      </c>
      <c r="B179" s="171" t="s">
        <v>1572</v>
      </c>
      <c r="C179" s="187" t="s">
        <v>1573</v>
      </c>
      <c r="D179" s="172" t="s">
        <v>1361</v>
      </c>
      <c r="E179" s="173">
        <v>129</v>
      </c>
      <c r="F179" s="174"/>
      <c r="G179" s="175">
        <f>ROUND(E179*F179,2)</f>
        <v>0</v>
      </c>
      <c r="H179" s="174"/>
      <c r="I179" s="175">
        <f>ROUND(E179*H179,2)</f>
        <v>0</v>
      </c>
      <c r="J179" s="174"/>
      <c r="K179" s="175">
        <f>ROUND(E179*J179,2)</f>
        <v>0</v>
      </c>
      <c r="L179" s="175">
        <v>21</v>
      </c>
      <c r="M179" s="175">
        <f>G179*(1+L179/100)</f>
        <v>0</v>
      </c>
      <c r="N179" s="175">
        <v>5.0000000000000001E-4</v>
      </c>
      <c r="O179" s="175">
        <f>ROUND(E179*N179,2)</f>
        <v>0.06</v>
      </c>
      <c r="P179" s="175">
        <v>0</v>
      </c>
      <c r="Q179" s="175">
        <f>ROUND(E179*P179,2)</f>
        <v>0</v>
      </c>
      <c r="R179" s="175" t="s">
        <v>1362</v>
      </c>
      <c r="S179" s="175" t="s">
        <v>1363</v>
      </c>
      <c r="T179" s="176" t="s">
        <v>1364</v>
      </c>
      <c r="U179" s="160">
        <v>2E-3</v>
      </c>
      <c r="V179" s="160">
        <f>ROUND(E179*U179,2)</f>
        <v>0.26</v>
      </c>
      <c r="W179" s="160"/>
      <c r="X179" s="160" t="s">
        <v>1365</v>
      </c>
      <c r="Y179" s="151"/>
      <c r="Z179" s="151"/>
      <c r="AA179" s="151"/>
      <c r="AB179" s="151"/>
      <c r="AC179" s="151"/>
      <c r="AD179" s="151"/>
      <c r="AE179" s="151"/>
      <c r="AF179" s="151"/>
      <c r="AG179" s="151" t="s">
        <v>1366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188" t="s">
        <v>2154</v>
      </c>
      <c r="D180" s="161"/>
      <c r="E180" s="162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1368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188" t="s">
        <v>2149</v>
      </c>
      <c r="D181" s="161"/>
      <c r="E181" s="162">
        <v>129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1368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>
      <c r="A182" s="170">
        <v>48</v>
      </c>
      <c r="B182" s="171" t="s">
        <v>1574</v>
      </c>
      <c r="C182" s="187" t="s">
        <v>1575</v>
      </c>
      <c r="D182" s="172" t="s">
        <v>1361</v>
      </c>
      <c r="E182" s="173">
        <v>129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5">
        <v>0.12966</v>
      </c>
      <c r="O182" s="175">
        <f>ROUND(E182*N182,2)</f>
        <v>16.73</v>
      </c>
      <c r="P182" s="175">
        <v>0</v>
      </c>
      <c r="Q182" s="175">
        <f>ROUND(E182*P182,2)</f>
        <v>0</v>
      </c>
      <c r="R182" s="175" t="s">
        <v>1362</v>
      </c>
      <c r="S182" s="175" t="s">
        <v>1363</v>
      </c>
      <c r="T182" s="176" t="s">
        <v>1364</v>
      </c>
      <c r="U182" s="160">
        <v>7.1999999999999995E-2</v>
      </c>
      <c r="V182" s="160">
        <f>ROUND(E182*U182,2)</f>
        <v>9.2899999999999991</v>
      </c>
      <c r="W182" s="160"/>
      <c r="X182" s="160" t="s">
        <v>1365</v>
      </c>
      <c r="Y182" s="151"/>
      <c r="Z182" s="151"/>
      <c r="AA182" s="151"/>
      <c r="AB182" s="151"/>
      <c r="AC182" s="151"/>
      <c r="AD182" s="151"/>
      <c r="AE182" s="151"/>
      <c r="AF182" s="151"/>
      <c r="AG182" s="151" t="s">
        <v>1366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188" t="s">
        <v>2154</v>
      </c>
      <c r="D183" s="161"/>
      <c r="E183" s="162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1368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188" t="s">
        <v>2149</v>
      </c>
      <c r="D184" s="161"/>
      <c r="E184" s="162">
        <v>129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1368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ht="22.5" outlineLevel="1">
      <c r="A185" s="170">
        <v>49</v>
      </c>
      <c r="B185" s="171" t="s">
        <v>1576</v>
      </c>
      <c r="C185" s="187" t="s">
        <v>1577</v>
      </c>
      <c r="D185" s="172" t="s">
        <v>1361</v>
      </c>
      <c r="E185" s="173">
        <v>129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5">
        <v>0.17946000000000001</v>
      </c>
      <c r="O185" s="175">
        <f>ROUND(E185*N185,2)</f>
        <v>23.15</v>
      </c>
      <c r="P185" s="175">
        <v>0</v>
      </c>
      <c r="Q185" s="175">
        <f>ROUND(E185*P185,2)</f>
        <v>0</v>
      </c>
      <c r="R185" s="175" t="s">
        <v>1362</v>
      </c>
      <c r="S185" s="175" t="s">
        <v>1363</v>
      </c>
      <c r="T185" s="176" t="s">
        <v>1364</v>
      </c>
      <c r="U185" s="160">
        <v>8.7999999999999995E-2</v>
      </c>
      <c r="V185" s="160">
        <f>ROUND(E185*U185,2)</f>
        <v>11.35</v>
      </c>
      <c r="W185" s="160"/>
      <c r="X185" s="160" t="s">
        <v>1365</v>
      </c>
      <c r="Y185" s="151"/>
      <c r="Z185" s="151"/>
      <c r="AA185" s="151"/>
      <c r="AB185" s="151"/>
      <c r="AC185" s="151"/>
      <c r="AD185" s="151"/>
      <c r="AE185" s="151"/>
      <c r="AF185" s="151"/>
      <c r="AG185" s="151" t="s">
        <v>1366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188" t="s">
        <v>2148</v>
      </c>
      <c r="D186" s="161"/>
      <c r="E186" s="162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1368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188" t="s">
        <v>2149</v>
      </c>
      <c r="D187" s="161"/>
      <c r="E187" s="162">
        <v>129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1368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ht="22.5" outlineLevel="1">
      <c r="A188" s="178">
        <v>50</v>
      </c>
      <c r="B188" s="179" t="s">
        <v>1584</v>
      </c>
      <c r="C188" s="189" t="s">
        <v>1585</v>
      </c>
      <c r="D188" s="180" t="s">
        <v>1361</v>
      </c>
      <c r="E188" s="181">
        <v>94.6</v>
      </c>
      <c r="F188" s="182"/>
      <c r="G188" s="183">
        <f>ROUND(E188*F188,2)</f>
        <v>0</v>
      </c>
      <c r="H188" s="182"/>
      <c r="I188" s="183">
        <f>ROUND(E188*H188,2)</f>
        <v>0</v>
      </c>
      <c r="J188" s="182"/>
      <c r="K188" s="183">
        <f>ROUND(E188*J188,2)</f>
        <v>0</v>
      </c>
      <c r="L188" s="183">
        <v>21</v>
      </c>
      <c r="M188" s="183">
        <f>G188*(1+L188/100)</f>
        <v>0</v>
      </c>
      <c r="N188" s="183">
        <v>0.378</v>
      </c>
      <c r="O188" s="183">
        <f>ROUND(E188*N188,2)</f>
        <v>35.76</v>
      </c>
      <c r="P188" s="183">
        <v>0</v>
      </c>
      <c r="Q188" s="183">
        <f>ROUND(E188*P188,2)</f>
        <v>0</v>
      </c>
      <c r="R188" s="183" t="s">
        <v>1362</v>
      </c>
      <c r="S188" s="183" t="s">
        <v>1363</v>
      </c>
      <c r="T188" s="184" t="s">
        <v>1364</v>
      </c>
      <c r="U188" s="160">
        <v>2.5999999999999999E-2</v>
      </c>
      <c r="V188" s="160">
        <f>ROUND(E188*U188,2)</f>
        <v>2.46</v>
      </c>
      <c r="W188" s="160"/>
      <c r="X188" s="160" t="s">
        <v>1365</v>
      </c>
      <c r="Y188" s="151"/>
      <c r="Z188" s="151"/>
      <c r="AA188" s="151"/>
      <c r="AB188" s="151"/>
      <c r="AC188" s="151"/>
      <c r="AD188" s="151"/>
      <c r="AE188" s="151"/>
      <c r="AF188" s="151"/>
      <c r="AG188" s="151" t="s">
        <v>1419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ht="22.5" outlineLevel="1">
      <c r="A189" s="178">
        <v>51</v>
      </c>
      <c r="B189" s="179" t="s">
        <v>1582</v>
      </c>
      <c r="C189" s="189" t="s">
        <v>1583</v>
      </c>
      <c r="D189" s="180" t="s">
        <v>1361</v>
      </c>
      <c r="E189" s="181">
        <v>111.8</v>
      </c>
      <c r="F189" s="182"/>
      <c r="G189" s="183">
        <f>ROUND(E189*F189,2)</f>
        <v>0</v>
      </c>
      <c r="H189" s="182"/>
      <c r="I189" s="183">
        <f>ROUND(E189*H189,2)</f>
        <v>0</v>
      </c>
      <c r="J189" s="182"/>
      <c r="K189" s="183">
        <f>ROUND(E189*J189,2)</f>
        <v>0</v>
      </c>
      <c r="L189" s="183">
        <v>21</v>
      </c>
      <c r="M189" s="183">
        <f>G189*(1+L189/100)</f>
        <v>0</v>
      </c>
      <c r="N189" s="183">
        <v>0.2016</v>
      </c>
      <c r="O189" s="183">
        <f>ROUND(E189*N189,2)</f>
        <v>22.54</v>
      </c>
      <c r="P189" s="183">
        <v>0</v>
      </c>
      <c r="Q189" s="183">
        <f>ROUND(E189*P189,2)</f>
        <v>0</v>
      </c>
      <c r="R189" s="183" t="s">
        <v>1362</v>
      </c>
      <c r="S189" s="183" t="s">
        <v>1363</v>
      </c>
      <c r="T189" s="184" t="s">
        <v>1364</v>
      </c>
      <c r="U189" s="160">
        <v>2.4E-2</v>
      </c>
      <c r="V189" s="160">
        <f>ROUND(E189*U189,2)</f>
        <v>2.68</v>
      </c>
      <c r="W189" s="160"/>
      <c r="X189" s="160" t="s">
        <v>1365</v>
      </c>
      <c r="Y189" s="151"/>
      <c r="Z189" s="151"/>
      <c r="AA189" s="151"/>
      <c r="AB189" s="151"/>
      <c r="AC189" s="151"/>
      <c r="AD189" s="151"/>
      <c r="AE189" s="151"/>
      <c r="AF189" s="151"/>
      <c r="AG189" s="151" t="s">
        <v>1419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>
      <c r="A190" s="178">
        <v>52</v>
      </c>
      <c r="B190" s="179" t="s">
        <v>1580</v>
      </c>
      <c r="C190" s="189" t="s">
        <v>1581</v>
      </c>
      <c r="D190" s="180" t="s">
        <v>1361</v>
      </c>
      <c r="E190" s="181">
        <v>129</v>
      </c>
      <c r="F190" s="182"/>
      <c r="G190" s="183">
        <f>ROUND(E190*F190,2)</f>
        <v>0</v>
      </c>
      <c r="H190" s="182"/>
      <c r="I190" s="183">
        <f>ROUND(E190*H190,2)</f>
        <v>0</v>
      </c>
      <c r="J190" s="182"/>
      <c r="K190" s="183">
        <f>ROUND(E190*J190,2)</f>
        <v>0</v>
      </c>
      <c r="L190" s="183">
        <v>21</v>
      </c>
      <c r="M190" s="183">
        <f>G190*(1+L190/100)</f>
        <v>0</v>
      </c>
      <c r="N190" s="183">
        <v>0.1764</v>
      </c>
      <c r="O190" s="183">
        <f>ROUND(E190*N190,2)</f>
        <v>22.76</v>
      </c>
      <c r="P190" s="183">
        <v>0</v>
      </c>
      <c r="Q190" s="183">
        <f>ROUND(E190*P190,2)</f>
        <v>0</v>
      </c>
      <c r="R190" s="183" t="s">
        <v>1362</v>
      </c>
      <c r="S190" s="183" t="s">
        <v>1363</v>
      </c>
      <c r="T190" s="184" t="s">
        <v>1364</v>
      </c>
      <c r="U190" s="160">
        <v>2.4E-2</v>
      </c>
      <c r="V190" s="160">
        <f>ROUND(E190*U190,2)</f>
        <v>3.1</v>
      </c>
      <c r="W190" s="160"/>
      <c r="X190" s="160" t="s">
        <v>1365</v>
      </c>
      <c r="Y190" s="151"/>
      <c r="Z190" s="151"/>
      <c r="AA190" s="151"/>
      <c r="AB190" s="151"/>
      <c r="AC190" s="151"/>
      <c r="AD190" s="151"/>
      <c r="AE190" s="151"/>
      <c r="AF190" s="151"/>
      <c r="AG190" s="151" t="s">
        <v>1419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ht="22.5" outlineLevel="1">
      <c r="A191" s="178">
        <v>53</v>
      </c>
      <c r="B191" s="179" t="s">
        <v>1578</v>
      </c>
      <c r="C191" s="189" t="s">
        <v>1579</v>
      </c>
      <c r="D191" s="180" t="s">
        <v>1361</v>
      </c>
      <c r="E191" s="181">
        <v>129</v>
      </c>
      <c r="F191" s="182"/>
      <c r="G191" s="183">
        <f>ROUND(E191*F191,2)</f>
        <v>0</v>
      </c>
      <c r="H191" s="182"/>
      <c r="I191" s="183">
        <f>ROUND(E191*H191,2)</f>
        <v>0</v>
      </c>
      <c r="J191" s="182"/>
      <c r="K191" s="183">
        <f>ROUND(E191*J191,2)</f>
        <v>0</v>
      </c>
      <c r="L191" s="183">
        <v>21</v>
      </c>
      <c r="M191" s="183">
        <f>G191*(1+L191/100)</f>
        <v>0</v>
      </c>
      <c r="N191" s="183">
        <v>0.126</v>
      </c>
      <c r="O191" s="183">
        <f>ROUND(E191*N191,2)</f>
        <v>16.25</v>
      </c>
      <c r="P191" s="183">
        <v>0</v>
      </c>
      <c r="Q191" s="183">
        <f>ROUND(E191*P191,2)</f>
        <v>0</v>
      </c>
      <c r="R191" s="183" t="s">
        <v>1362</v>
      </c>
      <c r="S191" s="183" t="s">
        <v>1363</v>
      </c>
      <c r="T191" s="184" t="s">
        <v>1364</v>
      </c>
      <c r="U191" s="160">
        <v>2.1000000000000001E-2</v>
      </c>
      <c r="V191" s="160">
        <f>ROUND(E191*U191,2)</f>
        <v>2.71</v>
      </c>
      <c r="W191" s="160"/>
      <c r="X191" s="160" t="s">
        <v>1365</v>
      </c>
      <c r="Y191" s="151"/>
      <c r="Z191" s="151"/>
      <c r="AA191" s="151"/>
      <c r="AB191" s="151"/>
      <c r="AC191" s="151"/>
      <c r="AD191" s="151"/>
      <c r="AE191" s="151"/>
      <c r="AF191" s="151"/>
      <c r="AG191" s="151" t="s">
        <v>1419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>
      <c r="A192" s="164" t="s">
        <v>1357</v>
      </c>
      <c r="B192" s="165" t="s">
        <v>1314</v>
      </c>
      <c r="C192" s="186" t="s">
        <v>1315</v>
      </c>
      <c r="D192" s="166"/>
      <c r="E192" s="167"/>
      <c r="F192" s="168"/>
      <c r="G192" s="168">
        <f>SUMIF(AG193:AG244,"&lt;&gt;NOR",G193:G244)</f>
        <v>0</v>
      </c>
      <c r="H192" s="168"/>
      <c r="I192" s="168">
        <f>SUM(I193:I244)</f>
        <v>0</v>
      </c>
      <c r="J192" s="168"/>
      <c r="K192" s="168">
        <f>SUM(K193:K244)</f>
        <v>0</v>
      </c>
      <c r="L192" s="168"/>
      <c r="M192" s="168">
        <f>SUM(M193:M244)</f>
        <v>0</v>
      </c>
      <c r="N192" s="168"/>
      <c r="O192" s="168">
        <f>SUM(O193:O244)</f>
        <v>11.04</v>
      </c>
      <c r="P192" s="168"/>
      <c r="Q192" s="168">
        <f>SUM(Q193:Q244)</f>
        <v>0</v>
      </c>
      <c r="R192" s="168"/>
      <c r="S192" s="168"/>
      <c r="T192" s="169"/>
      <c r="U192" s="163"/>
      <c r="V192" s="163">
        <f>SUM(V193:V244)</f>
        <v>62.9</v>
      </c>
      <c r="W192" s="163"/>
      <c r="X192" s="163"/>
      <c r="AG192" t="s">
        <v>1358</v>
      </c>
    </row>
    <row r="193" spans="1:60" outlineLevel="1">
      <c r="A193" s="170">
        <v>54</v>
      </c>
      <c r="B193" s="171" t="s">
        <v>1586</v>
      </c>
      <c r="C193" s="187" t="s">
        <v>1587</v>
      </c>
      <c r="D193" s="172" t="s">
        <v>1407</v>
      </c>
      <c r="E193" s="173">
        <v>98</v>
      </c>
      <c r="F193" s="174"/>
      <c r="G193" s="175">
        <f>ROUND(E193*F193,2)</f>
        <v>0</v>
      </c>
      <c r="H193" s="174"/>
      <c r="I193" s="175">
        <f>ROUND(E193*H193,2)</f>
        <v>0</v>
      </c>
      <c r="J193" s="174"/>
      <c r="K193" s="175">
        <f>ROUND(E193*J193,2)</f>
        <v>0</v>
      </c>
      <c r="L193" s="175">
        <v>21</v>
      </c>
      <c r="M193" s="175">
        <f>G193*(1+L193/100)</f>
        <v>0</v>
      </c>
      <c r="N193" s="175">
        <v>1.0000000000000001E-5</v>
      </c>
      <c r="O193" s="175">
        <f>ROUND(E193*N193,2)</f>
        <v>0</v>
      </c>
      <c r="P193" s="175">
        <v>0</v>
      </c>
      <c r="Q193" s="175">
        <f>ROUND(E193*P193,2)</f>
        <v>0</v>
      </c>
      <c r="R193" s="175" t="s">
        <v>1538</v>
      </c>
      <c r="S193" s="175" t="s">
        <v>1363</v>
      </c>
      <c r="T193" s="176" t="s">
        <v>1364</v>
      </c>
      <c r="U193" s="160">
        <v>9.7000000000000003E-2</v>
      </c>
      <c r="V193" s="160">
        <f>ROUND(E193*U193,2)</f>
        <v>9.51</v>
      </c>
      <c r="W193" s="160"/>
      <c r="X193" s="160" t="s">
        <v>1365</v>
      </c>
      <c r="Y193" s="151"/>
      <c r="Z193" s="151"/>
      <c r="AA193" s="151"/>
      <c r="AB193" s="151"/>
      <c r="AC193" s="151"/>
      <c r="AD193" s="151"/>
      <c r="AE193" s="151"/>
      <c r="AF193" s="151"/>
      <c r="AG193" s="151" t="s">
        <v>1366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248" t="s">
        <v>1588</v>
      </c>
      <c r="D194" s="249"/>
      <c r="E194" s="249"/>
      <c r="F194" s="249"/>
      <c r="G194" s="249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1392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ht="22.5" outlineLevel="1">
      <c r="A195" s="170">
        <v>55</v>
      </c>
      <c r="B195" s="171" t="s">
        <v>1591</v>
      </c>
      <c r="C195" s="187" t="s">
        <v>1592</v>
      </c>
      <c r="D195" s="172" t="s">
        <v>1593</v>
      </c>
      <c r="E195" s="173">
        <v>3</v>
      </c>
      <c r="F195" s="174"/>
      <c r="G195" s="175">
        <f>ROUND(E195*F195,2)</f>
        <v>0</v>
      </c>
      <c r="H195" s="174"/>
      <c r="I195" s="175">
        <f>ROUND(E195*H195,2)</f>
        <v>0</v>
      </c>
      <c r="J195" s="174"/>
      <c r="K195" s="175">
        <f>ROUND(E195*J195,2)</f>
        <v>0</v>
      </c>
      <c r="L195" s="175">
        <v>21</v>
      </c>
      <c r="M195" s="175">
        <f>G195*(1+L195/100)</f>
        <v>0</v>
      </c>
      <c r="N195" s="175">
        <v>5.0000000000000002E-5</v>
      </c>
      <c r="O195" s="175">
        <f>ROUND(E195*N195,2)</f>
        <v>0</v>
      </c>
      <c r="P195" s="175">
        <v>0</v>
      </c>
      <c r="Q195" s="175">
        <f>ROUND(E195*P195,2)</f>
        <v>0</v>
      </c>
      <c r="R195" s="175" t="s">
        <v>1538</v>
      </c>
      <c r="S195" s="175" t="s">
        <v>1363</v>
      </c>
      <c r="T195" s="176" t="s">
        <v>1364</v>
      </c>
      <c r="U195" s="160">
        <v>0.42</v>
      </c>
      <c r="V195" s="160">
        <f>ROUND(E195*U195,2)</f>
        <v>1.26</v>
      </c>
      <c r="W195" s="160"/>
      <c r="X195" s="160" t="s">
        <v>1365</v>
      </c>
      <c r="Y195" s="151"/>
      <c r="Z195" s="151"/>
      <c r="AA195" s="151"/>
      <c r="AB195" s="151"/>
      <c r="AC195" s="151"/>
      <c r="AD195" s="151"/>
      <c r="AE195" s="151"/>
      <c r="AF195" s="151"/>
      <c r="AG195" s="151" t="s">
        <v>1366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248" t="s">
        <v>1554</v>
      </c>
      <c r="D196" s="249"/>
      <c r="E196" s="249"/>
      <c r="F196" s="249"/>
      <c r="G196" s="249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1392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ht="22.5" outlineLevel="1">
      <c r="A197" s="170">
        <v>56</v>
      </c>
      <c r="B197" s="171" t="s">
        <v>1594</v>
      </c>
      <c r="C197" s="187" t="s">
        <v>1595</v>
      </c>
      <c r="D197" s="172" t="s">
        <v>1593</v>
      </c>
      <c r="E197" s="173">
        <v>3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5">
        <v>1.0000000000000001E-5</v>
      </c>
      <c r="O197" s="175">
        <f>ROUND(E197*N197,2)</f>
        <v>0</v>
      </c>
      <c r="P197" s="175">
        <v>0</v>
      </c>
      <c r="Q197" s="175">
        <f>ROUND(E197*P197,2)</f>
        <v>0</v>
      </c>
      <c r="R197" s="175" t="s">
        <v>1538</v>
      </c>
      <c r="S197" s="175" t="s">
        <v>1363</v>
      </c>
      <c r="T197" s="176" t="s">
        <v>1364</v>
      </c>
      <c r="U197" s="160">
        <v>0.17599999999999999</v>
      </c>
      <c r="V197" s="160">
        <f>ROUND(E197*U197,2)</f>
        <v>0.53</v>
      </c>
      <c r="W197" s="160"/>
      <c r="X197" s="160" t="s">
        <v>1365</v>
      </c>
      <c r="Y197" s="151"/>
      <c r="Z197" s="151"/>
      <c r="AA197" s="151"/>
      <c r="AB197" s="151"/>
      <c r="AC197" s="151"/>
      <c r="AD197" s="151"/>
      <c r="AE197" s="151"/>
      <c r="AF197" s="151"/>
      <c r="AG197" s="151" t="s">
        <v>1366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48" t="s">
        <v>1554</v>
      </c>
      <c r="D198" s="249"/>
      <c r="E198" s="249"/>
      <c r="F198" s="249"/>
      <c r="G198" s="249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1392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ht="22.5" outlineLevel="1">
      <c r="A199" s="170">
        <v>57</v>
      </c>
      <c r="B199" s="171" t="s">
        <v>1596</v>
      </c>
      <c r="C199" s="187" t="s">
        <v>1597</v>
      </c>
      <c r="D199" s="172" t="s">
        <v>1593</v>
      </c>
      <c r="E199" s="173">
        <v>3</v>
      </c>
      <c r="F199" s="174"/>
      <c r="G199" s="175">
        <f>ROUND(E199*F199,2)</f>
        <v>0</v>
      </c>
      <c r="H199" s="174"/>
      <c r="I199" s="175">
        <f>ROUND(E199*H199,2)</f>
        <v>0</v>
      </c>
      <c r="J199" s="174"/>
      <c r="K199" s="175">
        <f>ROUND(E199*J199,2)</f>
        <v>0</v>
      </c>
      <c r="L199" s="175">
        <v>21</v>
      </c>
      <c r="M199" s="175">
        <f>G199*(1+L199/100)</f>
        <v>0</v>
      </c>
      <c r="N199" s="175">
        <v>1.0000000000000001E-5</v>
      </c>
      <c r="O199" s="175">
        <f>ROUND(E199*N199,2)</f>
        <v>0</v>
      </c>
      <c r="P199" s="175">
        <v>0</v>
      </c>
      <c r="Q199" s="175">
        <f>ROUND(E199*P199,2)</f>
        <v>0</v>
      </c>
      <c r="R199" s="175" t="s">
        <v>1538</v>
      </c>
      <c r="S199" s="175" t="s">
        <v>1363</v>
      </c>
      <c r="T199" s="176" t="s">
        <v>1364</v>
      </c>
      <c r="U199" s="160">
        <v>0.15840000000000001</v>
      </c>
      <c r="V199" s="160">
        <f>ROUND(E199*U199,2)</f>
        <v>0.48</v>
      </c>
      <c r="W199" s="160"/>
      <c r="X199" s="160" t="s">
        <v>1365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1366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48" t="s">
        <v>1554</v>
      </c>
      <c r="D200" s="249"/>
      <c r="E200" s="249"/>
      <c r="F200" s="249"/>
      <c r="G200" s="249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1392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ht="33.75" outlineLevel="1">
      <c r="A201" s="170">
        <v>58</v>
      </c>
      <c r="B201" s="171" t="s">
        <v>1598</v>
      </c>
      <c r="C201" s="187" t="s">
        <v>1599</v>
      </c>
      <c r="D201" s="172" t="s">
        <v>1600</v>
      </c>
      <c r="E201" s="173">
        <v>3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5">
        <v>1.2999999999999999E-4</v>
      </c>
      <c r="O201" s="175">
        <f>ROUND(E201*N201,2)</f>
        <v>0</v>
      </c>
      <c r="P201" s="175">
        <v>0</v>
      </c>
      <c r="Q201" s="175">
        <f>ROUND(E201*P201,2)</f>
        <v>0</v>
      </c>
      <c r="R201" s="175" t="s">
        <v>1538</v>
      </c>
      <c r="S201" s="175" t="s">
        <v>1363</v>
      </c>
      <c r="T201" s="176" t="s">
        <v>1364</v>
      </c>
      <c r="U201" s="160">
        <v>7.5</v>
      </c>
      <c r="V201" s="160">
        <f>ROUND(E201*U201,2)</f>
        <v>22.5</v>
      </c>
      <c r="W201" s="160"/>
      <c r="X201" s="160" t="s">
        <v>1365</v>
      </c>
      <c r="Y201" s="151"/>
      <c r="Z201" s="151"/>
      <c r="AA201" s="151"/>
      <c r="AB201" s="151"/>
      <c r="AC201" s="151"/>
      <c r="AD201" s="151"/>
      <c r="AE201" s="151"/>
      <c r="AF201" s="151"/>
      <c r="AG201" s="151" t="s">
        <v>1366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248" t="s">
        <v>1601</v>
      </c>
      <c r="D202" s="249"/>
      <c r="E202" s="249"/>
      <c r="F202" s="249"/>
      <c r="G202" s="249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1392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78">
        <v>59</v>
      </c>
      <c r="B203" s="179" t="s">
        <v>1604</v>
      </c>
      <c r="C203" s="189" t="s">
        <v>1605</v>
      </c>
      <c r="D203" s="180" t="s">
        <v>1407</v>
      </c>
      <c r="E203" s="181">
        <v>98</v>
      </c>
      <c r="F203" s="182"/>
      <c r="G203" s="183">
        <f>ROUND(E203*F203,2)</f>
        <v>0</v>
      </c>
      <c r="H203" s="182"/>
      <c r="I203" s="183">
        <f>ROUND(E203*H203,2)</f>
        <v>0</v>
      </c>
      <c r="J203" s="182"/>
      <c r="K203" s="183">
        <f>ROUND(E203*J203,2)</f>
        <v>0</v>
      </c>
      <c r="L203" s="183">
        <v>21</v>
      </c>
      <c r="M203" s="183">
        <f>G203*(1+L203/100)</f>
        <v>0</v>
      </c>
      <c r="N203" s="183">
        <v>0</v>
      </c>
      <c r="O203" s="183">
        <f>ROUND(E203*N203,2)</f>
        <v>0</v>
      </c>
      <c r="P203" s="183">
        <v>0</v>
      </c>
      <c r="Q203" s="183">
        <f>ROUND(E203*P203,2)</f>
        <v>0</v>
      </c>
      <c r="R203" s="183" t="s">
        <v>1538</v>
      </c>
      <c r="S203" s="183" t="s">
        <v>1363</v>
      </c>
      <c r="T203" s="184" t="s">
        <v>1364</v>
      </c>
      <c r="U203" s="160">
        <v>3.9E-2</v>
      </c>
      <c r="V203" s="160">
        <f>ROUND(E203*U203,2)</f>
        <v>3.82</v>
      </c>
      <c r="W203" s="160"/>
      <c r="X203" s="160" t="s">
        <v>1365</v>
      </c>
      <c r="Y203" s="151"/>
      <c r="Z203" s="151"/>
      <c r="AA203" s="151"/>
      <c r="AB203" s="151"/>
      <c r="AC203" s="151"/>
      <c r="AD203" s="151"/>
      <c r="AE203" s="151"/>
      <c r="AF203" s="151"/>
      <c r="AG203" s="151" t="s">
        <v>1366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70">
        <v>60</v>
      </c>
      <c r="B204" s="171" t="s">
        <v>1606</v>
      </c>
      <c r="C204" s="187" t="s">
        <v>1607</v>
      </c>
      <c r="D204" s="172" t="s">
        <v>1593</v>
      </c>
      <c r="E204" s="173">
        <v>10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5">
        <v>0</v>
      </c>
      <c r="O204" s="175">
        <f>ROUND(E204*N204,2)</f>
        <v>0</v>
      </c>
      <c r="P204" s="175">
        <v>0</v>
      </c>
      <c r="Q204" s="175">
        <f>ROUND(E204*P204,2)</f>
        <v>0</v>
      </c>
      <c r="R204" s="175" t="s">
        <v>1538</v>
      </c>
      <c r="S204" s="175" t="s">
        <v>1363</v>
      </c>
      <c r="T204" s="176" t="s">
        <v>1364</v>
      </c>
      <c r="U204" s="160">
        <v>0.79</v>
      </c>
      <c r="V204" s="160">
        <f>ROUND(E204*U204,2)</f>
        <v>7.9</v>
      </c>
      <c r="W204" s="160"/>
      <c r="X204" s="160" t="s">
        <v>1365</v>
      </c>
      <c r="Y204" s="151"/>
      <c r="Z204" s="151"/>
      <c r="AA204" s="151"/>
      <c r="AB204" s="151"/>
      <c r="AC204" s="151"/>
      <c r="AD204" s="151"/>
      <c r="AE204" s="151"/>
      <c r="AF204" s="151"/>
      <c r="AG204" s="151" t="s">
        <v>1366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48" t="s">
        <v>1608</v>
      </c>
      <c r="D205" s="249"/>
      <c r="E205" s="249"/>
      <c r="F205" s="249"/>
      <c r="G205" s="249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1392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188" t="s">
        <v>180</v>
      </c>
      <c r="D206" s="161"/>
      <c r="E206" s="162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1368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188" t="s">
        <v>181</v>
      </c>
      <c r="D207" s="161"/>
      <c r="E207" s="162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1368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188" t="s">
        <v>182</v>
      </c>
      <c r="D208" s="161"/>
      <c r="E208" s="162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1368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188" t="s">
        <v>183</v>
      </c>
      <c r="D209" s="161"/>
      <c r="E209" s="162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1368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188" t="s">
        <v>1273</v>
      </c>
      <c r="D210" s="161"/>
      <c r="E210" s="162">
        <v>10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1368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70">
        <v>61</v>
      </c>
      <c r="B211" s="171" t="s">
        <v>1614</v>
      </c>
      <c r="C211" s="187" t="s">
        <v>1615</v>
      </c>
      <c r="D211" s="172" t="s">
        <v>1593</v>
      </c>
      <c r="E211" s="173">
        <v>1</v>
      </c>
      <c r="F211" s="174"/>
      <c r="G211" s="175">
        <f>ROUND(E211*F211,2)</f>
        <v>0</v>
      </c>
      <c r="H211" s="174"/>
      <c r="I211" s="175">
        <f>ROUND(E211*H211,2)</f>
        <v>0</v>
      </c>
      <c r="J211" s="174"/>
      <c r="K211" s="175">
        <f>ROUND(E211*J211,2)</f>
        <v>0</v>
      </c>
      <c r="L211" s="175">
        <v>21</v>
      </c>
      <c r="M211" s="175">
        <f>G211*(1+L211/100)</f>
        <v>0</v>
      </c>
      <c r="N211" s="175">
        <v>0</v>
      </c>
      <c r="O211" s="175">
        <f>ROUND(E211*N211,2)</f>
        <v>0</v>
      </c>
      <c r="P211" s="175">
        <v>0</v>
      </c>
      <c r="Q211" s="175">
        <f>ROUND(E211*P211,2)</f>
        <v>0</v>
      </c>
      <c r="R211" s="175" t="s">
        <v>1538</v>
      </c>
      <c r="S211" s="175" t="s">
        <v>1363</v>
      </c>
      <c r="T211" s="176" t="s">
        <v>1364</v>
      </c>
      <c r="U211" s="160">
        <v>0.94599999999999995</v>
      </c>
      <c r="V211" s="160">
        <f>ROUND(E211*U211,2)</f>
        <v>0.95</v>
      </c>
      <c r="W211" s="160"/>
      <c r="X211" s="160" t="s">
        <v>1365</v>
      </c>
      <c r="Y211" s="151"/>
      <c r="Z211" s="151"/>
      <c r="AA211" s="151"/>
      <c r="AB211" s="151"/>
      <c r="AC211" s="151"/>
      <c r="AD211" s="151"/>
      <c r="AE211" s="151"/>
      <c r="AF211" s="151"/>
      <c r="AG211" s="151" t="s">
        <v>1366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8"/>
      <c r="B212" s="159"/>
      <c r="C212" s="248" t="s">
        <v>1608</v>
      </c>
      <c r="D212" s="249"/>
      <c r="E212" s="249"/>
      <c r="F212" s="249"/>
      <c r="G212" s="249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1392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188" t="s">
        <v>1934</v>
      </c>
      <c r="D213" s="161"/>
      <c r="E213" s="162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1368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188" t="s">
        <v>1253</v>
      </c>
      <c r="D214" s="161"/>
      <c r="E214" s="162">
        <v>1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1368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22.5" outlineLevel="1">
      <c r="A215" s="170">
        <v>62</v>
      </c>
      <c r="B215" s="171" t="s">
        <v>1617</v>
      </c>
      <c r="C215" s="187" t="s">
        <v>1618</v>
      </c>
      <c r="D215" s="172" t="s">
        <v>1593</v>
      </c>
      <c r="E215" s="173">
        <v>3</v>
      </c>
      <c r="F215" s="174"/>
      <c r="G215" s="175">
        <f>ROUND(E215*F215,2)</f>
        <v>0</v>
      </c>
      <c r="H215" s="174"/>
      <c r="I215" s="175">
        <f>ROUND(E215*H215,2)</f>
        <v>0</v>
      </c>
      <c r="J215" s="174"/>
      <c r="K215" s="175">
        <f>ROUND(E215*J215,2)</f>
        <v>0</v>
      </c>
      <c r="L215" s="175">
        <v>21</v>
      </c>
      <c r="M215" s="175">
        <f>G215*(1+L215/100)</f>
        <v>0</v>
      </c>
      <c r="N215" s="175">
        <v>0</v>
      </c>
      <c r="O215" s="175">
        <f>ROUND(E215*N215,2)</f>
        <v>0</v>
      </c>
      <c r="P215" s="175">
        <v>0</v>
      </c>
      <c r="Q215" s="175">
        <f>ROUND(E215*P215,2)</f>
        <v>0</v>
      </c>
      <c r="R215" s="175" t="s">
        <v>1538</v>
      </c>
      <c r="S215" s="175" t="s">
        <v>1363</v>
      </c>
      <c r="T215" s="176" t="s">
        <v>1364</v>
      </c>
      <c r="U215" s="160">
        <v>0.9</v>
      </c>
      <c r="V215" s="160">
        <f>ROUND(E215*U215,2)</f>
        <v>2.7</v>
      </c>
      <c r="W215" s="160"/>
      <c r="X215" s="160" t="s">
        <v>1365</v>
      </c>
      <c r="Y215" s="151"/>
      <c r="Z215" s="151"/>
      <c r="AA215" s="151"/>
      <c r="AB215" s="151"/>
      <c r="AC215" s="151"/>
      <c r="AD215" s="151"/>
      <c r="AE215" s="151"/>
      <c r="AF215" s="151"/>
      <c r="AG215" s="151" t="s">
        <v>1366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48" t="s">
        <v>1608</v>
      </c>
      <c r="D216" s="249"/>
      <c r="E216" s="249"/>
      <c r="F216" s="249"/>
      <c r="G216" s="249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51"/>
      <c r="Z216" s="151"/>
      <c r="AA216" s="151"/>
      <c r="AB216" s="151"/>
      <c r="AC216" s="151"/>
      <c r="AD216" s="151"/>
      <c r="AE216" s="151"/>
      <c r="AF216" s="151"/>
      <c r="AG216" s="151" t="s">
        <v>1392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22.5" outlineLevel="1">
      <c r="A217" s="170">
        <v>63</v>
      </c>
      <c r="B217" s="171" t="s">
        <v>1619</v>
      </c>
      <c r="C217" s="187" t="s">
        <v>1620</v>
      </c>
      <c r="D217" s="172" t="s">
        <v>1593</v>
      </c>
      <c r="E217" s="173">
        <v>3</v>
      </c>
      <c r="F217" s="174"/>
      <c r="G217" s="175">
        <f>ROUND(E217*F217,2)</f>
        <v>0</v>
      </c>
      <c r="H217" s="174"/>
      <c r="I217" s="175">
        <f>ROUND(E217*H217,2)</f>
        <v>0</v>
      </c>
      <c r="J217" s="174"/>
      <c r="K217" s="175">
        <f>ROUND(E217*J217,2)</f>
        <v>0</v>
      </c>
      <c r="L217" s="175">
        <v>21</v>
      </c>
      <c r="M217" s="175">
        <f>G217*(1+L217/100)</f>
        <v>0</v>
      </c>
      <c r="N217" s="175">
        <v>0</v>
      </c>
      <c r="O217" s="175">
        <f>ROUND(E217*N217,2)</f>
        <v>0</v>
      </c>
      <c r="P217" s="175">
        <v>0</v>
      </c>
      <c r="Q217" s="175">
        <f>ROUND(E217*P217,2)</f>
        <v>0</v>
      </c>
      <c r="R217" s="175" t="s">
        <v>1538</v>
      </c>
      <c r="S217" s="175" t="s">
        <v>1363</v>
      </c>
      <c r="T217" s="176" t="s">
        <v>1364</v>
      </c>
      <c r="U217" s="160">
        <v>2.2519999999999998</v>
      </c>
      <c r="V217" s="160">
        <f>ROUND(E217*U217,2)</f>
        <v>6.76</v>
      </c>
      <c r="W217" s="160"/>
      <c r="X217" s="160" t="s">
        <v>1365</v>
      </c>
      <c r="Y217" s="151"/>
      <c r="Z217" s="151"/>
      <c r="AA217" s="151"/>
      <c r="AB217" s="151"/>
      <c r="AC217" s="151"/>
      <c r="AD217" s="151"/>
      <c r="AE217" s="151"/>
      <c r="AF217" s="151"/>
      <c r="AG217" s="151" t="s">
        <v>1366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48" t="s">
        <v>1608</v>
      </c>
      <c r="D218" s="249"/>
      <c r="E218" s="249"/>
      <c r="F218" s="249"/>
      <c r="G218" s="249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1"/>
      <c r="Z218" s="151"/>
      <c r="AA218" s="151"/>
      <c r="AB218" s="151"/>
      <c r="AC218" s="151"/>
      <c r="AD218" s="151"/>
      <c r="AE218" s="151"/>
      <c r="AF218" s="151"/>
      <c r="AG218" s="151" t="s">
        <v>1392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78">
        <v>64</v>
      </c>
      <c r="B219" s="179" t="s">
        <v>1621</v>
      </c>
      <c r="C219" s="189" t="s">
        <v>1622</v>
      </c>
      <c r="D219" s="180" t="s">
        <v>1593</v>
      </c>
      <c r="E219" s="181">
        <v>3</v>
      </c>
      <c r="F219" s="182"/>
      <c r="G219" s="183">
        <f>ROUND(E219*F219,2)</f>
        <v>0</v>
      </c>
      <c r="H219" s="182"/>
      <c r="I219" s="183">
        <f>ROUND(E219*H219,2)</f>
        <v>0</v>
      </c>
      <c r="J219" s="182"/>
      <c r="K219" s="183">
        <f>ROUND(E219*J219,2)</f>
        <v>0</v>
      </c>
      <c r="L219" s="183">
        <v>21</v>
      </c>
      <c r="M219" s="183">
        <f>G219*(1+L219/100)</f>
        <v>0</v>
      </c>
      <c r="N219" s="183">
        <v>7.0200000000000002E-3</v>
      </c>
      <c r="O219" s="183">
        <f>ROUND(E219*N219,2)</f>
        <v>0.02</v>
      </c>
      <c r="P219" s="183">
        <v>0</v>
      </c>
      <c r="Q219" s="183">
        <f>ROUND(E219*P219,2)</f>
        <v>0</v>
      </c>
      <c r="R219" s="183" t="s">
        <v>1538</v>
      </c>
      <c r="S219" s="183" t="s">
        <v>1363</v>
      </c>
      <c r="T219" s="184" t="s">
        <v>1364</v>
      </c>
      <c r="U219" s="160">
        <v>1.3140000000000001</v>
      </c>
      <c r="V219" s="160">
        <f>ROUND(E219*U219,2)</f>
        <v>3.94</v>
      </c>
      <c r="W219" s="160"/>
      <c r="X219" s="160" t="s">
        <v>1365</v>
      </c>
      <c r="Y219" s="151"/>
      <c r="Z219" s="151"/>
      <c r="AA219" s="151"/>
      <c r="AB219" s="151"/>
      <c r="AC219" s="151"/>
      <c r="AD219" s="151"/>
      <c r="AE219" s="151"/>
      <c r="AF219" s="151"/>
      <c r="AG219" s="151" t="s">
        <v>1366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78">
        <v>65</v>
      </c>
      <c r="B220" s="179" t="s">
        <v>1623</v>
      </c>
      <c r="C220" s="189" t="s">
        <v>1624</v>
      </c>
      <c r="D220" s="180" t="s">
        <v>1407</v>
      </c>
      <c r="E220" s="181">
        <v>98</v>
      </c>
      <c r="F220" s="182"/>
      <c r="G220" s="183">
        <f>ROUND(E220*F220,2)</f>
        <v>0</v>
      </c>
      <c r="H220" s="182"/>
      <c r="I220" s="183">
        <f>ROUND(E220*H220,2)</f>
        <v>0</v>
      </c>
      <c r="J220" s="182"/>
      <c r="K220" s="183">
        <f>ROUND(E220*J220,2)</f>
        <v>0</v>
      </c>
      <c r="L220" s="183">
        <v>21</v>
      </c>
      <c r="M220" s="183">
        <f>G220*(1+L220/100)</f>
        <v>0</v>
      </c>
      <c r="N220" s="183">
        <v>0</v>
      </c>
      <c r="O220" s="183">
        <f>ROUND(E220*N220,2)</f>
        <v>0</v>
      </c>
      <c r="P220" s="183">
        <v>0</v>
      </c>
      <c r="Q220" s="183">
        <f>ROUND(E220*P220,2)</f>
        <v>0</v>
      </c>
      <c r="R220" s="183" t="s">
        <v>1538</v>
      </c>
      <c r="S220" s="183" t="s">
        <v>1363</v>
      </c>
      <c r="T220" s="184" t="s">
        <v>1364</v>
      </c>
      <c r="U220" s="160">
        <v>2.5999999999999999E-2</v>
      </c>
      <c r="V220" s="160">
        <f>ROUND(E220*U220,2)</f>
        <v>2.5499999999999998</v>
      </c>
      <c r="W220" s="160"/>
      <c r="X220" s="160" t="s">
        <v>1365</v>
      </c>
      <c r="Y220" s="151"/>
      <c r="Z220" s="151"/>
      <c r="AA220" s="151"/>
      <c r="AB220" s="151"/>
      <c r="AC220" s="151"/>
      <c r="AD220" s="151"/>
      <c r="AE220" s="151"/>
      <c r="AF220" s="151"/>
      <c r="AG220" s="151" t="s">
        <v>1366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22.5" outlineLevel="1">
      <c r="A221" s="170">
        <v>66</v>
      </c>
      <c r="B221" s="171" t="s">
        <v>1625</v>
      </c>
      <c r="C221" s="187" t="s">
        <v>1626</v>
      </c>
      <c r="D221" s="172" t="s">
        <v>1593</v>
      </c>
      <c r="E221" s="173">
        <v>21.422799999999999</v>
      </c>
      <c r="F221" s="174"/>
      <c r="G221" s="175">
        <f>ROUND(E221*F221,2)</f>
        <v>0</v>
      </c>
      <c r="H221" s="174"/>
      <c r="I221" s="175">
        <f>ROUND(E221*H221,2)</f>
        <v>0</v>
      </c>
      <c r="J221" s="174"/>
      <c r="K221" s="175">
        <f>ROUND(E221*J221,2)</f>
        <v>0</v>
      </c>
      <c r="L221" s="175">
        <v>21</v>
      </c>
      <c r="M221" s="175">
        <f>G221*(1+L221/100)</f>
        <v>0</v>
      </c>
      <c r="N221" s="175">
        <v>4.2000000000000003E-2</v>
      </c>
      <c r="O221" s="175">
        <f>ROUND(E221*N221,2)</f>
        <v>0.9</v>
      </c>
      <c r="P221" s="175">
        <v>0</v>
      </c>
      <c r="Q221" s="175">
        <f>ROUND(E221*P221,2)</f>
        <v>0</v>
      </c>
      <c r="R221" s="175" t="s">
        <v>1520</v>
      </c>
      <c r="S221" s="175" t="s">
        <v>1363</v>
      </c>
      <c r="T221" s="176" t="s">
        <v>1364</v>
      </c>
      <c r="U221" s="160">
        <v>0</v>
      </c>
      <c r="V221" s="160">
        <f>ROUND(E221*U221,2)</f>
        <v>0</v>
      </c>
      <c r="W221" s="160"/>
      <c r="X221" s="160" t="s">
        <v>1521</v>
      </c>
      <c r="Y221" s="151"/>
      <c r="Z221" s="151"/>
      <c r="AA221" s="151"/>
      <c r="AB221" s="151"/>
      <c r="AC221" s="151"/>
      <c r="AD221" s="151"/>
      <c r="AE221" s="151"/>
      <c r="AF221" s="151"/>
      <c r="AG221" s="151" t="s">
        <v>1522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188" t="s">
        <v>184</v>
      </c>
      <c r="D222" s="161"/>
      <c r="E222" s="162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1368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188" t="s">
        <v>185</v>
      </c>
      <c r="D223" s="161"/>
      <c r="E223" s="162">
        <v>21.422799999999999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1368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78">
        <v>67</v>
      </c>
      <c r="B224" s="179" t="s">
        <v>1629</v>
      </c>
      <c r="C224" s="189" t="s">
        <v>1630</v>
      </c>
      <c r="D224" s="180" t="s">
        <v>1593</v>
      </c>
      <c r="E224" s="181">
        <v>3</v>
      </c>
      <c r="F224" s="182"/>
      <c r="G224" s="183">
        <f>ROUND(E224*F224,2)</f>
        <v>0</v>
      </c>
      <c r="H224" s="182"/>
      <c r="I224" s="183">
        <f>ROUND(E224*H224,2)</f>
        <v>0</v>
      </c>
      <c r="J224" s="182"/>
      <c r="K224" s="183">
        <f>ROUND(E224*J224,2)</f>
        <v>0</v>
      </c>
      <c r="L224" s="183">
        <v>21</v>
      </c>
      <c r="M224" s="183">
        <f>G224*(1+L224/100)</f>
        <v>0</v>
      </c>
      <c r="N224" s="183">
        <v>6.6E-4</v>
      </c>
      <c r="O224" s="183">
        <f>ROUND(E224*N224,2)</f>
        <v>0</v>
      </c>
      <c r="P224" s="183">
        <v>0</v>
      </c>
      <c r="Q224" s="183">
        <f>ROUND(E224*P224,2)</f>
        <v>0</v>
      </c>
      <c r="R224" s="183" t="s">
        <v>1520</v>
      </c>
      <c r="S224" s="183" t="s">
        <v>1363</v>
      </c>
      <c r="T224" s="184" t="s">
        <v>1364</v>
      </c>
      <c r="U224" s="160">
        <v>0</v>
      </c>
      <c r="V224" s="160">
        <f>ROUND(E224*U224,2)</f>
        <v>0</v>
      </c>
      <c r="W224" s="160"/>
      <c r="X224" s="160" t="s">
        <v>1521</v>
      </c>
      <c r="Y224" s="151"/>
      <c r="Z224" s="151"/>
      <c r="AA224" s="151"/>
      <c r="AB224" s="151"/>
      <c r="AC224" s="151"/>
      <c r="AD224" s="151"/>
      <c r="AE224" s="151"/>
      <c r="AF224" s="151"/>
      <c r="AG224" s="151" t="s">
        <v>1522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78">
        <v>68</v>
      </c>
      <c r="B225" s="179" t="s">
        <v>1631</v>
      </c>
      <c r="C225" s="189" t="s">
        <v>1632</v>
      </c>
      <c r="D225" s="180" t="s">
        <v>1593</v>
      </c>
      <c r="E225" s="181">
        <v>3</v>
      </c>
      <c r="F225" s="182"/>
      <c r="G225" s="183">
        <f>ROUND(E225*F225,2)</f>
        <v>0</v>
      </c>
      <c r="H225" s="182"/>
      <c r="I225" s="183">
        <f>ROUND(E225*H225,2)</f>
        <v>0</v>
      </c>
      <c r="J225" s="182"/>
      <c r="K225" s="183">
        <f>ROUND(E225*J225,2)</f>
        <v>0</v>
      </c>
      <c r="L225" s="183">
        <v>21</v>
      </c>
      <c r="M225" s="183">
        <f>G225*(1+L225/100)</f>
        <v>0</v>
      </c>
      <c r="N225" s="183">
        <v>2.5000000000000001E-4</v>
      </c>
      <c r="O225" s="183">
        <f>ROUND(E225*N225,2)</f>
        <v>0</v>
      </c>
      <c r="P225" s="183">
        <v>0</v>
      </c>
      <c r="Q225" s="183">
        <f>ROUND(E225*P225,2)</f>
        <v>0</v>
      </c>
      <c r="R225" s="183" t="s">
        <v>1520</v>
      </c>
      <c r="S225" s="183" t="s">
        <v>1363</v>
      </c>
      <c r="T225" s="184" t="s">
        <v>1364</v>
      </c>
      <c r="U225" s="160">
        <v>0</v>
      </c>
      <c r="V225" s="160">
        <f>ROUND(E225*U225,2)</f>
        <v>0</v>
      </c>
      <c r="W225" s="160"/>
      <c r="X225" s="160" t="s">
        <v>1521</v>
      </c>
      <c r="Y225" s="151"/>
      <c r="Z225" s="151"/>
      <c r="AA225" s="151"/>
      <c r="AB225" s="151"/>
      <c r="AC225" s="151"/>
      <c r="AD225" s="151"/>
      <c r="AE225" s="151"/>
      <c r="AF225" s="151"/>
      <c r="AG225" s="151" t="s">
        <v>1522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78">
        <v>69</v>
      </c>
      <c r="B226" s="179" t="s">
        <v>1633</v>
      </c>
      <c r="C226" s="189" t="s">
        <v>1634</v>
      </c>
      <c r="D226" s="180" t="s">
        <v>1593</v>
      </c>
      <c r="E226" s="181">
        <v>3</v>
      </c>
      <c r="F226" s="182"/>
      <c r="G226" s="183">
        <f>ROUND(E226*F226,2)</f>
        <v>0</v>
      </c>
      <c r="H226" s="182"/>
      <c r="I226" s="183">
        <f>ROUND(E226*H226,2)</f>
        <v>0</v>
      </c>
      <c r="J226" s="182"/>
      <c r="K226" s="183">
        <f>ROUND(E226*J226,2)</f>
        <v>0</v>
      </c>
      <c r="L226" s="183">
        <v>21</v>
      </c>
      <c r="M226" s="183">
        <f>G226*(1+L226/100)</f>
        <v>0</v>
      </c>
      <c r="N226" s="183">
        <v>6.0000000000000001E-3</v>
      </c>
      <c r="O226" s="183">
        <f>ROUND(E226*N226,2)</f>
        <v>0.02</v>
      </c>
      <c r="P226" s="183">
        <v>0</v>
      </c>
      <c r="Q226" s="183">
        <f>ROUND(E226*P226,2)</f>
        <v>0</v>
      </c>
      <c r="R226" s="183" t="s">
        <v>1520</v>
      </c>
      <c r="S226" s="183" t="s">
        <v>1363</v>
      </c>
      <c r="T226" s="184" t="s">
        <v>1364</v>
      </c>
      <c r="U226" s="160">
        <v>0</v>
      </c>
      <c r="V226" s="160">
        <f>ROUND(E226*U226,2)</f>
        <v>0</v>
      </c>
      <c r="W226" s="160"/>
      <c r="X226" s="160" t="s">
        <v>1521</v>
      </c>
      <c r="Y226" s="151"/>
      <c r="Z226" s="151"/>
      <c r="AA226" s="151"/>
      <c r="AB226" s="151"/>
      <c r="AC226" s="151"/>
      <c r="AD226" s="151"/>
      <c r="AE226" s="151"/>
      <c r="AF226" s="151"/>
      <c r="AG226" s="151" t="s">
        <v>1522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70">
        <v>70</v>
      </c>
      <c r="B227" s="171" t="s">
        <v>1635</v>
      </c>
      <c r="C227" s="187" t="s">
        <v>1636</v>
      </c>
      <c r="D227" s="172" t="s">
        <v>1593</v>
      </c>
      <c r="E227" s="173">
        <v>6</v>
      </c>
      <c r="F227" s="174"/>
      <c r="G227" s="175">
        <f>ROUND(E227*F227,2)</f>
        <v>0</v>
      </c>
      <c r="H227" s="174"/>
      <c r="I227" s="175">
        <f>ROUND(E227*H227,2)</f>
        <v>0</v>
      </c>
      <c r="J227" s="174"/>
      <c r="K227" s="175">
        <f>ROUND(E227*J227,2)</f>
        <v>0</v>
      </c>
      <c r="L227" s="175">
        <v>21</v>
      </c>
      <c r="M227" s="175">
        <f>G227*(1+L227/100)</f>
        <v>0</v>
      </c>
      <c r="N227" s="175">
        <v>1.1199999999999999E-3</v>
      </c>
      <c r="O227" s="175">
        <f>ROUND(E227*N227,2)</f>
        <v>0.01</v>
      </c>
      <c r="P227" s="175">
        <v>0</v>
      </c>
      <c r="Q227" s="175">
        <f>ROUND(E227*P227,2)</f>
        <v>0</v>
      </c>
      <c r="R227" s="175" t="s">
        <v>1520</v>
      </c>
      <c r="S227" s="175" t="s">
        <v>1637</v>
      </c>
      <c r="T227" s="176" t="s">
        <v>1364</v>
      </c>
      <c r="U227" s="160">
        <v>0</v>
      </c>
      <c r="V227" s="160">
        <f>ROUND(E227*U227,2)</f>
        <v>0</v>
      </c>
      <c r="W227" s="160"/>
      <c r="X227" s="160" t="s">
        <v>1521</v>
      </c>
      <c r="Y227" s="151"/>
      <c r="Z227" s="151"/>
      <c r="AA227" s="151"/>
      <c r="AB227" s="151"/>
      <c r="AC227" s="151"/>
      <c r="AD227" s="151"/>
      <c r="AE227" s="151"/>
      <c r="AF227" s="151"/>
      <c r="AG227" s="151" t="s">
        <v>1522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188" t="s">
        <v>1772</v>
      </c>
      <c r="D228" s="161"/>
      <c r="E228" s="162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1368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188" t="s">
        <v>1603</v>
      </c>
      <c r="D229" s="161"/>
      <c r="E229" s="162">
        <v>6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1368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ht="22.5" outlineLevel="1">
      <c r="A230" s="178">
        <v>71</v>
      </c>
      <c r="B230" s="179" t="s">
        <v>1639</v>
      </c>
      <c r="C230" s="189" t="s">
        <v>1640</v>
      </c>
      <c r="D230" s="180" t="s">
        <v>1593</v>
      </c>
      <c r="E230" s="181">
        <v>2</v>
      </c>
      <c r="F230" s="182"/>
      <c r="G230" s="183">
        <f t="shared" ref="G230:G239" si="0">ROUND(E230*F230,2)</f>
        <v>0</v>
      </c>
      <c r="H230" s="182"/>
      <c r="I230" s="183">
        <f t="shared" ref="I230:I239" si="1">ROUND(E230*H230,2)</f>
        <v>0</v>
      </c>
      <c r="J230" s="182"/>
      <c r="K230" s="183">
        <f t="shared" ref="K230:K239" si="2">ROUND(E230*J230,2)</f>
        <v>0</v>
      </c>
      <c r="L230" s="183">
        <v>21</v>
      </c>
      <c r="M230" s="183">
        <f t="shared" ref="M230:M239" si="3">G230*(1+L230/100)</f>
        <v>0</v>
      </c>
      <c r="N230" s="183">
        <v>0.10199999999999999</v>
      </c>
      <c r="O230" s="183">
        <f t="shared" ref="O230:O239" si="4">ROUND(E230*N230,2)</f>
        <v>0.2</v>
      </c>
      <c r="P230" s="183">
        <v>0</v>
      </c>
      <c r="Q230" s="183">
        <f t="shared" ref="Q230:Q239" si="5">ROUND(E230*P230,2)</f>
        <v>0</v>
      </c>
      <c r="R230" s="183" t="s">
        <v>1520</v>
      </c>
      <c r="S230" s="183" t="s">
        <v>1363</v>
      </c>
      <c r="T230" s="184" t="s">
        <v>1364</v>
      </c>
      <c r="U230" s="160">
        <v>0</v>
      </c>
      <c r="V230" s="160">
        <f t="shared" ref="V230:V239" si="6">ROUND(E230*U230,2)</f>
        <v>0</v>
      </c>
      <c r="W230" s="160"/>
      <c r="X230" s="160" t="s">
        <v>1521</v>
      </c>
      <c r="Y230" s="151"/>
      <c r="Z230" s="151"/>
      <c r="AA230" s="151"/>
      <c r="AB230" s="151"/>
      <c r="AC230" s="151"/>
      <c r="AD230" s="151"/>
      <c r="AE230" s="151"/>
      <c r="AF230" s="151"/>
      <c r="AG230" s="151" t="s">
        <v>1522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ht="22.5" outlineLevel="1">
      <c r="A231" s="178">
        <v>72</v>
      </c>
      <c r="B231" s="179" t="s">
        <v>1641</v>
      </c>
      <c r="C231" s="189" t="s">
        <v>1642</v>
      </c>
      <c r="D231" s="180" t="s">
        <v>1593</v>
      </c>
      <c r="E231" s="181">
        <v>1</v>
      </c>
      <c r="F231" s="182"/>
      <c r="G231" s="183">
        <f t="shared" si="0"/>
        <v>0</v>
      </c>
      <c r="H231" s="182"/>
      <c r="I231" s="183">
        <f t="shared" si="1"/>
        <v>0</v>
      </c>
      <c r="J231" s="182"/>
      <c r="K231" s="183">
        <f t="shared" si="2"/>
        <v>0</v>
      </c>
      <c r="L231" s="183">
        <v>21</v>
      </c>
      <c r="M231" s="183">
        <f t="shared" si="3"/>
        <v>0</v>
      </c>
      <c r="N231" s="183">
        <v>0.10100000000000001</v>
      </c>
      <c r="O231" s="183">
        <f t="shared" si="4"/>
        <v>0.1</v>
      </c>
      <c r="P231" s="183">
        <v>0</v>
      </c>
      <c r="Q231" s="183">
        <f t="shared" si="5"/>
        <v>0</v>
      </c>
      <c r="R231" s="183" t="s">
        <v>1520</v>
      </c>
      <c r="S231" s="183" t="s">
        <v>1363</v>
      </c>
      <c r="T231" s="184" t="s">
        <v>1364</v>
      </c>
      <c r="U231" s="160">
        <v>0</v>
      </c>
      <c r="V231" s="160">
        <f t="shared" si="6"/>
        <v>0</v>
      </c>
      <c r="W231" s="160"/>
      <c r="X231" s="160" t="s">
        <v>1521</v>
      </c>
      <c r="Y231" s="151"/>
      <c r="Z231" s="151"/>
      <c r="AA231" s="151"/>
      <c r="AB231" s="151"/>
      <c r="AC231" s="151"/>
      <c r="AD231" s="151"/>
      <c r="AE231" s="151"/>
      <c r="AF231" s="151"/>
      <c r="AG231" s="151" t="s">
        <v>1522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78">
        <v>73</v>
      </c>
      <c r="B232" s="179" t="s">
        <v>1645</v>
      </c>
      <c r="C232" s="189" t="s">
        <v>1646</v>
      </c>
      <c r="D232" s="180" t="s">
        <v>1593</v>
      </c>
      <c r="E232" s="181">
        <v>4</v>
      </c>
      <c r="F232" s="182"/>
      <c r="G232" s="183">
        <f t="shared" si="0"/>
        <v>0</v>
      </c>
      <c r="H232" s="182"/>
      <c r="I232" s="183">
        <f t="shared" si="1"/>
        <v>0</v>
      </c>
      <c r="J232" s="182"/>
      <c r="K232" s="183">
        <f t="shared" si="2"/>
        <v>0</v>
      </c>
      <c r="L232" s="183">
        <v>21</v>
      </c>
      <c r="M232" s="183">
        <f t="shared" si="3"/>
        <v>0</v>
      </c>
      <c r="N232" s="183">
        <v>0.08</v>
      </c>
      <c r="O232" s="183">
        <f t="shared" si="4"/>
        <v>0.32</v>
      </c>
      <c r="P232" s="183">
        <v>0</v>
      </c>
      <c r="Q232" s="183">
        <f t="shared" si="5"/>
        <v>0</v>
      </c>
      <c r="R232" s="183" t="s">
        <v>1520</v>
      </c>
      <c r="S232" s="183" t="s">
        <v>1363</v>
      </c>
      <c r="T232" s="184" t="s">
        <v>1364</v>
      </c>
      <c r="U232" s="160">
        <v>0</v>
      </c>
      <c r="V232" s="160">
        <f t="shared" si="6"/>
        <v>0</v>
      </c>
      <c r="W232" s="160"/>
      <c r="X232" s="160" t="s">
        <v>1521</v>
      </c>
      <c r="Y232" s="151"/>
      <c r="Z232" s="151"/>
      <c r="AA232" s="151"/>
      <c r="AB232" s="151"/>
      <c r="AC232" s="151"/>
      <c r="AD232" s="151"/>
      <c r="AE232" s="151"/>
      <c r="AF232" s="151"/>
      <c r="AG232" s="151" t="s">
        <v>1522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78">
        <v>74</v>
      </c>
      <c r="B233" s="179" t="s">
        <v>1647</v>
      </c>
      <c r="C233" s="189" t="s">
        <v>1648</v>
      </c>
      <c r="D233" s="180" t="s">
        <v>1593</v>
      </c>
      <c r="E233" s="181">
        <v>2</v>
      </c>
      <c r="F233" s="182"/>
      <c r="G233" s="183">
        <f t="shared" si="0"/>
        <v>0</v>
      </c>
      <c r="H233" s="182"/>
      <c r="I233" s="183">
        <f t="shared" si="1"/>
        <v>0</v>
      </c>
      <c r="J233" s="182"/>
      <c r="K233" s="183">
        <f t="shared" si="2"/>
        <v>0</v>
      </c>
      <c r="L233" s="183">
        <v>21</v>
      </c>
      <c r="M233" s="183">
        <f t="shared" si="3"/>
        <v>0</v>
      </c>
      <c r="N233" s="183">
        <v>6.8000000000000005E-2</v>
      </c>
      <c r="O233" s="183">
        <f t="shared" si="4"/>
        <v>0.14000000000000001</v>
      </c>
      <c r="P233" s="183">
        <v>0</v>
      </c>
      <c r="Q233" s="183">
        <f t="shared" si="5"/>
        <v>0</v>
      </c>
      <c r="R233" s="183" t="s">
        <v>1520</v>
      </c>
      <c r="S233" s="183" t="s">
        <v>1363</v>
      </c>
      <c r="T233" s="184" t="s">
        <v>1364</v>
      </c>
      <c r="U233" s="160">
        <v>0</v>
      </c>
      <c r="V233" s="160">
        <f t="shared" si="6"/>
        <v>0</v>
      </c>
      <c r="W233" s="160"/>
      <c r="X233" s="160" t="s">
        <v>1521</v>
      </c>
      <c r="Y233" s="151"/>
      <c r="Z233" s="151"/>
      <c r="AA233" s="151"/>
      <c r="AB233" s="151"/>
      <c r="AC233" s="151"/>
      <c r="AD233" s="151"/>
      <c r="AE233" s="151"/>
      <c r="AF233" s="151"/>
      <c r="AG233" s="151" t="s">
        <v>1522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ht="22.5" outlineLevel="1">
      <c r="A234" s="178">
        <v>75</v>
      </c>
      <c r="B234" s="179" t="s">
        <v>1649</v>
      </c>
      <c r="C234" s="189" t="s">
        <v>1650</v>
      </c>
      <c r="D234" s="180" t="s">
        <v>1593</v>
      </c>
      <c r="E234" s="181">
        <v>3</v>
      </c>
      <c r="F234" s="182"/>
      <c r="G234" s="183">
        <f t="shared" si="0"/>
        <v>0</v>
      </c>
      <c r="H234" s="182"/>
      <c r="I234" s="183">
        <f t="shared" si="1"/>
        <v>0</v>
      </c>
      <c r="J234" s="182"/>
      <c r="K234" s="183">
        <f t="shared" si="2"/>
        <v>0</v>
      </c>
      <c r="L234" s="183">
        <v>21</v>
      </c>
      <c r="M234" s="183">
        <f t="shared" si="3"/>
        <v>0</v>
      </c>
      <c r="N234" s="183">
        <v>0.58499999999999996</v>
      </c>
      <c r="O234" s="183">
        <f t="shared" si="4"/>
        <v>1.76</v>
      </c>
      <c r="P234" s="183">
        <v>0</v>
      </c>
      <c r="Q234" s="183">
        <f t="shared" si="5"/>
        <v>0</v>
      </c>
      <c r="R234" s="183" t="s">
        <v>1520</v>
      </c>
      <c r="S234" s="183" t="s">
        <v>1363</v>
      </c>
      <c r="T234" s="184" t="s">
        <v>1364</v>
      </c>
      <c r="U234" s="160">
        <v>0</v>
      </c>
      <c r="V234" s="160">
        <f t="shared" si="6"/>
        <v>0</v>
      </c>
      <c r="W234" s="160"/>
      <c r="X234" s="160" t="s">
        <v>1521</v>
      </c>
      <c r="Y234" s="151"/>
      <c r="Z234" s="151"/>
      <c r="AA234" s="151"/>
      <c r="AB234" s="151"/>
      <c r="AC234" s="151"/>
      <c r="AD234" s="151"/>
      <c r="AE234" s="151"/>
      <c r="AF234" s="151"/>
      <c r="AG234" s="151" t="s">
        <v>1522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ht="22.5" outlineLevel="1">
      <c r="A235" s="178">
        <v>76</v>
      </c>
      <c r="B235" s="179" t="s">
        <v>1651</v>
      </c>
      <c r="C235" s="189" t="s">
        <v>1652</v>
      </c>
      <c r="D235" s="180" t="s">
        <v>1593</v>
      </c>
      <c r="E235" s="181">
        <v>1</v>
      </c>
      <c r="F235" s="182"/>
      <c r="G235" s="183">
        <f t="shared" si="0"/>
        <v>0</v>
      </c>
      <c r="H235" s="182"/>
      <c r="I235" s="183">
        <f t="shared" si="1"/>
        <v>0</v>
      </c>
      <c r="J235" s="182"/>
      <c r="K235" s="183">
        <f t="shared" si="2"/>
        <v>0</v>
      </c>
      <c r="L235" s="183">
        <v>21</v>
      </c>
      <c r="M235" s="183">
        <f t="shared" si="3"/>
        <v>0</v>
      </c>
      <c r="N235" s="183">
        <v>0.25</v>
      </c>
      <c r="O235" s="183">
        <f t="shared" si="4"/>
        <v>0.25</v>
      </c>
      <c r="P235" s="183">
        <v>0</v>
      </c>
      <c r="Q235" s="183">
        <f t="shared" si="5"/>
        <v>0</v>
      </c>
      <c r="R235" s="183" t="s">
        <v>1520</v>
      </c>
      <c r="S235" s="183" t="s">
        <v>1363</v>
      </c>
      <c r="T235" s="184" t="s">
        <v>1364</v>
      </c>
      <c r="U235" s="160">
        <v>0</v>
      </c>
      <c r="V235" s="160">
        <f t="shared" si="6"/>
        <v>0</v>
      </c>
      <c r="W235" s="160"/>
      <c r="X235" s="160" t="s">
        <v>1521</v>
      </c>
      <c r="Y235" s="151"/>
      <c r="Z235" s="151"/>
      <c r="AA235" s="151"/>
      <c r="AB235" s="151"/>
      <c r="AC235" s="151"/>
      <c r="AD235" s="151"/>
      <c r="AE235" s="151"/>
      <c r="AF235" s="151"/>
      <c r="AG235" s="151" t="s">
        <v>1522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ht="22.5" outlineLevel="1">
      <c r="A236" s="178">
        <v>77</v>
      </c>
      <c r="B236" s="179" t="s">
        <v>1653</v>
      </c>
      <c r="C236" s="189" t="s">
        <v>1654</v>
      </c>
      <c r="D236" s="180" t="s">
        <v>1593</v>
      </c>
      <c r="E236" s="181">
        <v>3</v>
      </c>
      <c r="F236" s="182"/>
      <c r="G236" s="183">
        <f t="shared" si="0"/>
        <v>0</v>
      </c>
      <c r="H236" s="182"/>
      <c r="I236" s="183">
        <f t="shared" si="1"/>
        <v>0</v>
      </c>
      <c r="J236" s="182"/>
      <c r="K236" s="183">
        <f t="shared" si="2"/>
        <v>0</v>
      </c>
      <c r="L236" s="183">
        <v>21</v>
      </c>
      <c r="M236" s="183">
        <f t="shared" si="3"/>
        <v>0</v>
      </c>
      <c r="N236" s="183">
        <v>0.5</v>
      </c>
      <c r="O236" s="183">
        <f t="shared" si="4"/>
        <v>1.5</v>
      </c>
      <c r="P236" s="183">
        <v>0</v>
      </c>
      <c r="Q236" s="183">
        <f t="shared" si="5"/>
        <v>0</v>
      </c>
      <c r="R236" s="183" t="s">
        <v>1520</v>
      </c>
      <c r="S236" s="183" t="s">
        <v>1363</v>
      </c>
      <c r="T236" s="184" t="s">
        <v>1364</v>
      </c>
      <c r="U236" s="160">
        <v>0</v>
      </c>
      <c r="V236" s="160">
        <f t="shared" si="6"/>
        <v>0</v>
      </c>
      <c r="W236" s="160"/>
      <c r="X236" s="160" t="s">
        <v>1521</v>
      </c>
      <c r="Y236" s="151"/>
      <c r="Z236" s="151"/>
      <c r="AA236" s="151"/>
      <c r="AB236" s="151"/>
      <c r="AC236" s="151"/>
      <c r="AD236" s="151"/>
      <c r="AE236" s="151"/>
      <c r="AF236" s="151"/>
      <c r="AG236" s="151" t="s">
        <v>1522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ht="22.5" outlineLevel="1">
      <c r="A237" s="178">
        <v>78</v>
      </c>
      <c r="B237" s="179" t="s">
        <v>1655</v>
      </c>
      <c r="C237" s="189" t="s">
        <v>1656</v>
      </c>
      <c r="D237" s="180" t="s">
        <v>1593</v>
      </c>
      <c r="E237" s="181">
        <v>1</v>
      </c>
      <c r="F237" s="182"/>
      <c r="G237" s="183">
        <f t="shared" si="0"/>
        <v>0</v>
      </c>
      <c r="H237" s="182"/>
      <c r="I237" s="183">
        <f t="shared" si="1"/>
        <v>0</v>
      </c>
      <c r="J237" s="182"/>
      <c r="K237" s="183">
        <f t="shared" si="2"/>
        <v>0</v>
      </c>
      <c r="L237" s="183">
        <v>21</v>
      </c>
      <c r="M237" s="183">
        <f t="shared" si="3"/>
        <v>0</v>
      </c>
      <c r="N237" s="183">
        <v>1</v>
      </c>
      <c r="O237" s="183">
        <f t="shared" si="4"/>
        <v>1</v>
      </c>
      <c r="P237" s="183">
        <v>0</v>
      </c>
      <c r="Q237" s="183">
        <f t="shared" si="5"/>
        <v>0</v>
      </c>
      <c r="R237" s="183" t="s">
        <v>1520</v>
      </c>
      <c r="S237" s="183" t="s">
        <v>1363</v>
      </c>
      <c r="T237" s="184" t="s">
        <v>1364</v>
      </c>
      <c r="U237" s="160">
        <v>0</v>
      </c>
      <c r="V237" s="160">
        <f t="shared" si="6"/>
        <v>0</v>
      </c>
      <c r="W237" s="160"/>
      <c r="X237" s="160" t="s">
        <v>1521</v>
      </c>
      <c r="Y237" s="151"/>
      <c r="Z237" s="151"/>
      <c r="AA237" s="151"/>
      <c r="AB237" s="151"/>
      <c r="AC237" s="151"/>
      <c r="AD237" s="151"/>
      <c r="AE237" s="151"/>
      <c r="AF237" s="151"/>
      <c r="AG237" s="151" t="s">
        <v>1522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ht="22.5" outlineLevel="1">
      <c r="A238" s="178">
        <v>79</v>
      </c>
      <c r="B238" s="179" t="s">
        <v>1657</v>
      </c>
      <c r="C238" s="189" t="s">
        <v>1658</v>
      </c>
      <c r="D238" s="180" t="s">
        <v>1593</v>
      </c>
      <c r="E238" s="181">
        <v>3</v>
      </c>
      <c r="F238" s="182"/>
      <c r="G238" s="183">
        <f t="shared" si="0"/>
        <v>0</v>
      </c>
      <c r="H238" s="182"/>
      <c r="I238" s="183">
        <f t="shared" si="1"/>
        <v>0</v>
      </c>
      <c r="J238" s="182"/>
      <c r="K238" s="183">
        <f t="shared" si="2"/>
        <v>0</v>
      </c>
      <c r="L238" s="183">
        <v>21</v>
      </c>
      <c r="M238" s="183">
        <f t="shared" si="3"/>
        <v>0</v>
      </c>
      <c r="N238" s="183">
        <v>1.6</v>
      </c>
      <c r="O238" s="183">
        <f t="shared" si="4"/>
        <v>4.8</v>
      </c>
      <c r="P238" s="183">
        <v>0</v>
      </c>
      <c r="Q238" s="183">
        <f t="shared" si="5"/>
        <v>0</v>
      </c>
      <c r="R238" s="183" t="s">
        <v>1520</v>
      </c>
      <c r="S238" s="183" t="s">
        <v>1363</v>
      </c>
      <c r="T238" s="184" t="s">
        <v>1364</v>
      </c>
      <c r="U238" s="160">
        <v>0</v>
      </c>
      <c r="V238" s="160">
        <f t="shared" si="6"/>
        <v>0</v>
      </c>
      <c r="W238" s="160"/>
      <c r="X238" s="160" t="s">
        <v>1521</v>
      </c>
      <c r="Y238" s="151"/>
      <c r="Z238" s="151"/>
      <c r="AA238" s="151"/>
      <c r="AB238" s="151"/>
      <c r="AC238" s="151"/>
      <c r="AD238" s="151"/>
      <c r="AE238" s="151"/>
      <c r="AF238" s="151"/>
      <c r="AG238" s="151" t="s">
        <v>1522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ht="22.5" outlineLevel="1">
      <c r="A239" s="170">
        <v>80</v>
      </c>
      <c r="B239" s="171" t="s">
        <v>1659</v>
      </c>
      <c r="C239" s="187" t="s">
        <v>1660</v>
      </c>
      <c r="D239" s="172" t="s">
        <v>1593</v>
      </c>
      <c r="E239" s="173">
        <v>8</v>
      </c>
      <c r="F239" s="174"/>
      <c r="G239" s="175">
        <f t="shared" si="0"/>
        <v>0</v>
      </c>
      <c r="H239" s="174"/>
      <c r="I239" s="175">
        <f t="shared" si="1"/>
        <v>0</v>
      </c>
      <c r="J239" s="174"/>
      <c r="K239" s="175">
        <f t="shared" si="2"/>
        <v>0</v>
      </c>
      <c r="L239" s="175">
        <v>21</v>
      </c>
      <c r="M239" s="175">
        <f t="shared" si="3"/>
        <v>0</v>
      </c>
      <c r="N239" s="175">
        <v>2E-3</v>
      </c>
      <c r="O239" s="175">
        <f t="shared" si="4"/>
        <v>0.02</v>
      </c>
      <c r="P239" s="175">
        <v>0</v>
      </c>
      <c r="Q239" s="175">
        <f t="shared" si="5"/>
        <v>0</v>
      </c>
      <c r="R239" s="175" t="s">
        <v>1520</v>
      </c>
      <c r="S239" s="175" t="s">
        <v>1363</v>
      </c>
      <c r="T239" s="176" t="s">
        <v>1364</v>
      </c>
      <c r="U239" s="160">
        <v>0</v>
      </c>
      <c r="V239" s="160">
        <f t="shared" si="6"/>
        <v>0</v>
      </c>
      <c r="W239" s="160"/>
      <c r="X239" s="160" t="s">
        <v>1521</v>
      </c>
      <c r="Y239" s="151"/>
      <c r="Z239" s="151"/>
      <c r="AA239" s="151"/>
      <c r="AB239" s="151"/>
      <c r="AC239" s="151"/>
      <c r="AD239" s="151"/>
      <c r="AE239" s="151"/>
      <c r="AF239" s="151"/>
      <c r="AG239" s="151" t="s">
        <v>1522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188" t="s">
        <v>186</v>
      </c>
      <c r="D240" s="161"/>
      <c r="E240" s="162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1368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188" t="s">
        <v>182</v>
      </c>
      <c r="D241" s="161"/>
      <c r="E241" s="162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1368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188" t="s">
        <v>183</v>
      </c>
      <c r="D242" s="161"/>
      <c r="E242" s="162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1368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188" t="s">
        <v>1934</v>
      </c>
      <c r="D243" s="161"/>
      <c r="E243" s="162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1368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188" t="s">
        <v>1314</v>
      </c>
      <c r="D244" s="161"/>
      <c r="E244" s="162">
        <v>8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51"/>
      <c r="Z244" s="151"/>
      <c r="AA244" s="151"/>
      <c r="AB244" s="151"/>
      <c r="AC244" s="151"/>
      <c r="AD244" s="151"/>
      <c r="AE244" s="151"/>
      <c r="AF244" s="151"/>
      <c r="AG244" s="151" t="s">
        <v>1368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>
      <c r="A245" s="164" t="s">
        <v>1357</v>
      </c>
      <c r="B245" s="165" t="s">
        <v>1316</v>
      </c>
      <c r="C245" s="186" t="s">
        <v>1317</v>
      </c>
      <c r="D245" s="166"/>
      <c r="E245" s="167"/>
      <c r="F245" s="168"/>
      <c r="G245" s="168">
        <f>SUMIF(AG246:AG257,"&lt;&gt;NOR",G246:G257)</f>
        <v>0</v>
      </c>
      <c r="H245" s="168"/>
      <c r="I245" s="168">
        <f>SUM(I246:I257)</f>
        <v>0</v>
      </c>
      <c r="J245" s="168"/>
      <c r="K245" s="168">
        <f>SUM(K246:K257)</f>
        <v>0</v>
      </c>
      <c r="L245" s="168"/>
      <c r="M245" s="168">
        <f>SUM(M246:M257)</f>
        <v>0</v>
      </c>
      <c r="N245" s="168"/>
      <c r="O245" s="168">
        <f>SUM(O246:O257)</f>
        <v>0.37</v>
      </c>
      <c r="P245" s="168"/>
      <c r="Q245" s="168">
        <f>SUM(Q246:Q257)</f>
        <v>0</v>
      </c>
      <c r="R245" s="168"/>
      <c r="S245" s="168"/>
      <c r="T245" s="169"/>
      <c r="U245" s="163"/>
      <c r="V245" s="163">
        <f>SUM(V246:V257)</f>
        <v>44.89</v>
      </c>
      <c r="W245" s="163"/>
      <c r="X245" s="163"/>
      <c r="AG245" t="s">
        <v>1358</v>
      </c>
    </row>
    <row r="246" spans="1:60" outlineLevel="1">
      <c r="A246" s="170">
        <v>81</v>
      </c>
      <c r="B246" s="171" t="s">
        <v>1662</v>
      </c>
      <c r="C246" s="187" t="s">
        <v>1663</v>
      </c>
      <c r="D246" s="172" t="s">
        <v>1407</v>
      </c>
      <c r="E246" s="173">
        <v>86</v>
      </c>
      <c r="F246" s="174"/>
      <c r="G246" s="175">
        <f>ROUND(E246*F246,2)</f>
        <v>0</v>
      </c>
      <c r="H246" s="174"/>
      <c r="I246" s="175">
        <f>ROUND(E246*H246,2)</f>
        <v>0</v>
      </c>
      <c r="J246" s="174"/>
      <c r="K246" s="175">
        <f>ROUND(E246*J246,2)</f>
        <v>0</v>
      </c>
      <c r="L246" s="175">
        <v>21</v>
      </c>
      <c r="M246" s="175">
        <f>G246*(1+L246/100)</f>
        <v>0</v>
      </c>
      <c r="N246" s="175">
        <v>4.3E-3</v>
      </c>
      <c r="O246" s="175">
        <f>ROUND(E246*N246,2)</f>
        <v>0.37</v>
      </c>
      <c r="P246" s="175">
        <v>0</v>
      </c>
      <c r="Q246" s="175">
        <f>ROUND(E246*P246,2)</f>
        <v>0</v>
      </c>
      <c r="R246" s="175" t="s">
        <v>1362</v>
      </c>
      <c r="S246" s="175" t="s">
        <v>1363</v>
      </c>
      <c r="T246" s="176" t="s">
        <v>1364</v>
      </c>
      <c r="U246" s="160">
        <v>0.20799999999999999</v>
      </c>
      <c r="V246" s="160">
        <f>ROUND(E246*U246,2)</f>
        <v>17.89</v>
      </c>
      <c r="W246" s="160"/>
      <c r="X246" s="160" t="s">
        <v>1365</v>
      </c>
      <c r="Y246" s="151"/>
      <c r="Z246" s="151"/>
      <c r="AA246" s="151"/>
      <c r="AB246" s="151"/>
      <c r="AC246" s="151"/>
      <c r="AD246" s="151"/>
      <c r="AE246" s="151"/>
      <c r="AF246" s="151"/>
      <c r="AG246" s="151" t="s">
        <v>1366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48" t="s">
        <v>1664</v>
      </c>
      <c r="D247" s="249"/>
      <c r="E247" s="249"/>
      <c r="F247" s="249"/>
      <c r="G247" s="249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51"/>
      <c r="Z247" s="151"/>
      <c r="AA247" s="151"/>
      <c r="AB247" s="151"/>
      <c r="AC247" s="151"/>
      <c r="AD247" s="151"/>
      <c r="AE247" s="151"/>
      <c r="AF247" s="151"/>
      <c r="AG247" s="151" t="s">
        <v>1392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58"/>
      <c r="B248" s="159"/>
      <c r="C248" s="188" t="s">
        <v>187</v>
      </c>
      <c r="D248" s="161"/>
      <c r="E248" s="162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51"/>
      <c r="Z248" s="151"/>
      <c r="AA248" s="151"/>
      <c r="AB248" s="151"/>
      <c r="AC248" s="151"/>
      <c r="AD248" s="151"/>
      <c r="AE248" s="151"/>
      <c r="AF248" s="151"/>
      <c r="AG248" s="151" t="s">
        <v>1368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188" t="s">
        <v>188</v>
      </c>
      <c r="D249" s="161"/>
      <c r="E249" s="162">
        <v>86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1368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70">
        <v>82</v>
      </c>
      <c r="B250" s="171" t="s">
        <v>1668</v>
      </c>
      <c r="C250" s="187" t="s">
        <v>1669</v>
      </c>
      <c r="D250" s="172" t="s">
        <v>1407</v>
      </c>
      <c r="E250" s="173">
        <v>172</v>
      </c>
      <c r="F250" s="174"/>
      <c r="G250" s="175">
        <f>ROUND(E250*F250,2)</f>
        <v>0</v>
      </c>
      <c r="H250" s="174"/>
      <c r="I250" s="175">
        <f>ROUND(E250*H250,2)</f>
        <v>0</v>
      </c>
      <c r="J250" s="174"/>
      <c r="K250" s="175">
        <f>ROUND(E250*J250,2)</f>
        <v>0</v>
      </c>
      <c r="L250" s="175">
        <v>21</v>
      </c>
      <c r="M250" s="175">
        <f>G250*(1+L250/100)</f>
        <v>0</v>
      </c>
      <c r="N250" s="175">
        <v>0</v>
      </c>
      <c r="O250" s="175">
        <f>ROUND(E250*N250,2)</f>
        <v>0</v>
      </c>
      <c r="P250" s="175">
        <v>0</v>
      </c>
      <c r="Q250" s="175">
        <f>ROUND(E250*P250,2)</f>
        <v>0</v>
      </c>
      <c r="R250" s="175" t="s">
        <v>1362</v>
      </c>
      <c r="S250" s="175" t="s">
        <v>1363</v>
      </c>
      <c r="T250" s="176" t="s">
        <v>1364</v>
      </c>
      <c r="U250" s="160">
        <v>0.12</v>
      </c>
      <c r="V250" s="160">
        <f>ROUND(E250*U250,2)</f>
        <v>20.64</v>
      </c>
      <c r="W250" s="160"/>
      <c r="X250" s="160" t="s">
        <v>1365</v>
      </c>
      <c r="Y250" s="151"/>
      <c r="Z250" s="151"/>
      <c r="AA250" s="151"/>
      <c r="AB250" s="151"/>
      <c r="AC250" s="151"/>
      <c r="AD250" s="151"/>
      <c r="AE250" s="151"/>
      <c r="AF250" s="151"/>
      <c r="AG250" s="151" t="s">
        <v>1366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48" t="s">
        <v>1670</v>
      </c>
      <c r="D251" s="249"/>
      <c r="E251" s="249"/>
      <c r="F251" s="249"/>
      <c r="G251" s="249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1392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188" t="s">
        <v>189</v>
      </c>
      <c r="D252" s="161"/>
      <c r="E252" s="162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1368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188" t="s">
        <v>190</v>
      </c>
      <c r="D253" s="161"/>
      <c r="E253" s="162">
        <v>172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51"/>
      <c r="Z253" s="151"/>
      <c r="AA253" s="151"/>
      <c r="AB253" s="151"/>
      <c r="AC253" s="151"/>
      <c r="AD253" s="151"/>
      <c r="AE253" s="151"/>
      <c r="AF253" s="151"/>
      <c r="AG253" s="151" t="s">
        <v>1368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70">
        <v>83</v>
      </c>
      <c r="B254" s="171" t="s">
        <v>1673</v>
      </c>
      <c r="C254" s="187" t="s">
        <v>1674</v>
      </c>
      <c r="D254" s="172" t="s">
        <v>1407</v>
      </c>
      <c r="E254" s="173">
        <v>172</v>
      </c>
      <c r="F254" s="174"/>
      <c r="G254" s="175">
        <f>ROUND(E254*F254,2)</f>
        <v>0</v>
      </c>
      <c r="H254" s="174"/>
      <c r="I254" s="175">
        <f>ROUND(E254*H254,2)</f>
        <v>0</v>
      </c>
      <c r="J254" s="174"/>
      <c r="K254" s="175">
        <f>ROUND(E254*J254,2)</f>
        <v>0</v>
      </c>
      <c r="L254" s="175">
        <v>21</v>
      </c>
      <c r="M254" s="175">
        <f>G254*(1+L254/100)</f>
        <v>0</v>
      </c>
      <c r="N254" s="175">
        <v>0</v>
      </c>
      <c r="O254" s="175">
        <f>ROUND(E254*N254,2)</f>
        <v>0</v>
      </c>
      <c r="P254" s="175">
        <v>0</v>
      </c>
      <c r="Q254" s="175">
        <f>ROUND(E254*P254,2)</f>
        <v>0</v>
      </c>
      <c r="R254" s="175" t="s">
        <v>1362</v>
      </c>
      <c r="S254" s="175" t="s">
        <v>1363</v>
      </c>
      <c r="T254" s="176" t="s">
        <v>1364</v>
      </c>
      <c r="U254" s="160">
        <v>3.6999999999999998E-2</v>
      </c>
      <c r="V254" s="160">
        <f>ROUND(E254*U254,2)</f>
        <v>6.36</v>
      </c>
      <c r="W254" s="160"/>
      <c r="X254" s="160" t="s">
        <v>1365</v>
      </c>
      <c r="Y254" s="151"/>
      <c r="Z254" s="151"/>
      <c r="AA254" s="151"/>
      <c r="AB254" s="151"/>
      <c r="AC254" s="151"/>
      <c r="AD254" s="151"/>
      <c r="AE254" s="151"/>
      <c r="AF254" s="151"/>
      <c r="AG254" s="151" t="s">
        <v>1366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48" t="s">
        <v>1675</v>
      </c>
      <c r="D255" s="249"/>
      <c r="E255" s="249"/>
      <c r="F255" s="249"/>
      <c r="G255" s="249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51"/>
      <c r="Z255" s="151"/>
      <c r="AA255" s="151"/>
      <c r="AB255" s="151"/>
      <c r="AC255" s="151"/>
      <c r="AD255" s="151"/>
      <c r="AE255" s="151"/>
      <c r="AF255" s="151"/>
      <c r="AG255" s="151" t="s">
        <v>1392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188" t="s">
        <v>191</v>
      </c>
      <c r="D256" s="161"/>
      <c r="E256" s="162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51"/>
      <c r="Z256" s="151"/>
      <c r="AA256" s="151"/>
      <c r="AB256" s="151"/>
      <c r="AC256" s="151"/>
      <c r="AD256" s="151"/>
      <c r="AE256" s="151"/>
      <c r="AF256" s="151"/>
      <c r="AG256" s="151" t="s">
        <v>1368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188" t="s">
        <v>190</v>
      </c>
      <c r="D257" s="161"/>
      <c r="E257" s="162">
        <v>172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51"/>
      <c r="Z257" s="151"/>
      <c r="AA257" s="151"/>
      <c r="AB257" s="151"/>
      <c r="AC257" s="151"/>
      <c r="AD257" s="151"/>
      <c r="AE257" s="151"/>
      <c r="AF257" s="151"/>
      <c r="AG257" s="151" t="s">
        <v>1368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>
      <c r="A258" s="164" t="s">
        <v>1357</v>
      </c>
      <c r="B258" s="165" t="s">
        <v>1320</v>
      </c>
      <c r="C258" s="186" t="s">
        <v>1321</v>
      </c>
      <c r="D258" s="166"/>
      <c r="E258" s="167"/>
      <c r="F258" s="168"/>
      <c r="G258" s="168">
        <f>SUMIF(AG259:AG260,"&lt;&gt;NOR",G259:G260)</f>
        <v>0</v>
      </c>
      <c r="H258" s="168"/>
      <c r="I258" s="168">
        <f>SUM(I259:I260)</f>
        <v>0</v>
      </c>
      <c r="J258" s="168"/>
      <c r="K258" s="168">
        <f>SUM(K259:K260)</f>
        <v>0</v>
      </c>
      <c r="L258" s="168"/>
      <c r="M258" s="168">
        <f>SUM(M259:M260)</f>
        <v>0</v>
      </c>
      <c r="N258" s="168"/>
      <c r="O258" s="168">
        <f>SUM(O259:O260)</f>
        <v>0</v>
      </c>
      <c r="P258" s="168"/>
      <c r="Q258" s="168">
        <f>SUM(Q259:Q260)</f>
        <v>0</v>
      </c>
      <c r="R258" s="168"/>
      <c r="S258" s="168"/>
      <c r="T258" s="169"/>
      <c r="U258" s="163"/>
      <c r="V258" s="163">
        <f>SUM(V259:V260)</f>
        <v>135.28</v>
      </c>
      <c r="W258" s="163"/>
      <c r="X258" s="163"/>
      <c r="AG258" t="s">
        <v>1358</v>
      </c>
    </row>
    <row r="259" spans="1:60" ht="22.5" outlineLevel="1">
      <c r="A259" s="170">
        <v>84</v>
      </c>
      <c r="B259" s="171" t="s">
        <v>1677</v>
      </c>
      <c r="C259" s="187" t="s">
        <v>1678</v>
      </c>
      <c r="D259" s="172" t="s">
        <v>1527</v>
      </c>
      <c r="E259" s="173">
        <v>639.61852999999996</v>
      </c>
      <c r="F259" s="174"/>
      <c r="G259" s="175">
        <f>ROUND(E259*F259,2)</f>
        <v>0</v>
      </c>
      <c r="H259" s="174"/>
      <c r="I259" s="175">
        <f>ROUND(E259*H259,2)</f>
        <v>0</v>
      </c>
      <c r="J259" s="174"/>
      <c r="K259" s="175">
        <f>ROUND(E259*J259,2)</f>
        <v>0</v>
      </c>
      <c r="L259" s="175">
        <v>21</v>
      </c>
      <c r="M259" s="175">
        <f>G259*(1+L259/100)</f>
        <v>0</v>
      </c>
      <c r="N259" s="175">
        <v>0</v>
      </c>
      <c r="O259" s="175">
        <f>ROUND(E259*N259,2)</f>
        <v>0</v>
      </c>
      <c r="P259" s="175">
        <v>0</v>
      </c>
      <c r="Q259" s="175">
        <f>ROUND(E259*P259,2)</f>
        <v>0</v>
      </c>
      <c r="R259" s="175" t="s">
        <v>1538</v>
      </c>
      <c r="S259" s="175" t="s">
        <v>1363</v>
      </c>
      <c r="T259" s="176" t="s">
        <v>1364</v>
      </c>
      <c r="U259" s="160">
        <v>0.21149999999999999</v>
      </c>
      <c r="V259" s="160">
        <f>ROUND(E259*U259,2)</f>
        <v>135.28</v>
      </c>
      <c r="W259" s="160"/>
      <c r="X259" s="160" t="s">
        <v>1365</v>
      </c>
      <c r="Y259" s="151"/>
      <c r="Z259" s="151"/>
      <c r="AA259" s="151"/>
      <c r="AB259" s="151"/>
      <c r="AC259" s="151"/>
      <c r="AD259" s="151"/>
      <c r="AE259" s="151"/>
      <c r="AF259" s="151"/>
      <c r="AG259" s="151" t="s">
        <v>1366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48" t="s">
        <v>1679</v>
      </c>
      <c r="D260" s="249"/>
      <c r="E260" s="249"/>
      <c r="F260" s="249"/>
      <c r="G260" s="249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51"/>
      <c r="Z260" s="151"/>
      <c r="AA260" s="151"/>
      <c r="AB260" s="151"/>
      <c r="AC260" s="151"/>
      <c r="AD260" s="151"/>
      <c r="AE260" s="151"/>
      <c r="AF260" s="151"/>
      <c r="AG260" s="151" t="s">
        <v>1392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>
      <c r="A261" s="164" t="s">
        <v>1357</v>
      </c>
      <c r="B261" s="165" t="s">
        <v>1326</v>
      </c>
      <c r="C261" s="186" t="s">
        <v>1327</v>
      </c>
      <c r="D261" s="166"/>
      <c r="E261" s="167"/>
      <c r="F261" s="168"/>
      <c r="G261" s="168">
        <f>SUMIF(AG262:AG285,"&lt;&gt;NOR",G262:G285)</f>
        <v>0</v>
      </c>
      <c r="H261" s="168"/>
      <c r="I261" s="168">
        <f>SUM(I262:I285)</f>
        <v>0</v>
      </c>
      <c r="J261" s="168"/>
      <c r="K261" s="168">
        <f>SUM(K262:K285)</f>
        <v>0</v>
      </c>
      <c r="L261" s="168"/>
      <c r="M261" s="168">
        <f>SUM(M262:M285)</f>
        <v>0</v>
      </c>
      <c r="N261" s="168"/>
      <c r="O261" s="168">
        <f>SUM(O262:O285)</f>
        <v>0</v>
      </c>
      <c r="P261" s="168"/>
      <c r="Q261" s="168">
        <f>SUM(Q262:Q285)</f>
        <v>0</v>
      </c>
      <c r="R261" s="168"/>
      <c r="S261" s="168"/>
      <c r="T261" s="169"/>
      <c r="U261" s="163"/>
      <c r="V261" s="163">
        <f>SUM(V262:V285)</f>
        <v>44.48</v>
      </c>
      <c r="W261" s="163"/>
      <c r="X261" s="163"/>
      <c r="AG261" t="s">
        <v>1358</v>
      </c>
    </row>
    <row r="262" spans="1:60" outlineLevel="1">
      <c r="A262" s="170">
        <v>85</v>
      </c>
      <c r="B262" s="171" t="s">
        <v>1680</v>
      </c>
      <c r="C262" s="187" t="s">
        <v>1681</v>
      </c>
      <c r="D262" s="172" t="s">
        <v>1527</v>
      </c>
      <c r="E262" s="173">
        <v>207.91824</v>
      </c>
      <c r="F262" s="174"/>
      <c r="G262" s="175">
        <f>ROUND(E262*F262,2)</f>
        <v>0</v>
      </c>
      <c r="H262" s="174"/>
      <c r="I262" s="175">
        <f>ROUND(E262*H262,2)</f>
        <v>0</v>
      </c>
      <c r="J262" s="174"/>
      <c r="K262" s="175">
        <f>ROUND(E262*J262,2)</f>
        <v>0</v>
      </c>
      <c r="L262" s="175">
        <v>21</v>
      </c>
      <c r="M262" s="175">
        <f>G262*(1+L262/100)</f>
        <v>0</v>
      </c>
      <c r="N262" s="175">
        <v>0</v>
      </c>
      <c r="O262" s="175">
        <f>ROUND(E262*N262,2)</f>
        <v>0</v>
      </c>
      <c r="P262" s="175">
        <v>0</v>
      </c>
      <c r="Q262" s="175">
        <f>ROUND(E262*P262,2)</f>
        <v>0</v>
      </c>
      <c r="R262" s="175" t="s">
        <v>1682</v>
      </c>
      <c r="S262" s="175" t="s">
        <v>1683</v>
      </c>
      <c r="T262" s="176" t="s">
        <v>1683</v>
      </c>
      <c r="U262" s="160">
        <v>0</v>
      </c>
      <c r="V262" s="160">
        <f>ROUND(E262*U262,2)</f>
        <v>0</v>
      </c>
      <c r="W262" s="160"/>
      <c r="X262" s="160" t="s">
        <v>1365</v>
      </c>
      <c r="Y262" s="151"/>
      <c r="Z262" s="151"/>
      <c r="AA262" s="151"/>
      <c r="AB262" s="151"/>
      <c r="AC262" s="151"/>
      <c r="AD262" s="151"/>
      <c r="AE262" s="151"/>
      <c r="AF262" s="151"/>
      <c r="AG262" s="151" t="s">
        <v>1366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188" t="s">
        <v>192</v>
      </c>
      <c r="D263" s="161"/>
      <c r="E263" s="162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51"/>
      <c r="Z263" s="151"/>
      <c r="AA263" s="151"/>
      <c r="AB263" s="151"/>
      <c r="AC263" s="151"/>
      <c r="AD263" s="151"/>
      <c r="AE263" s="151"/>
      <c r="AF263" s="151"/>
      <c r="AG263" s="151" t="s">
        <v>1368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188" t="s">
        <v>193</v>
      </c>
      <c r="D264" s="161"/>
      <c r="E264" s="162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51"/>
      <c r="Z264" s="151"/>
      <c r="AA264" s="151"/>
      <c r="AB264" s="151"/>
      <c r="AC264" s="151"/>
      <c r="AD264" s="151"/>
      <c r="AE264" s="151"/>
      <c r="AF264" s="151"/>
      <c r="AG264" s="151" t="s">
        <v>1368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188" t="s">
        <v>194</v>
      </c>
      <c r="D265" s="161"/>
      <c r="E265" s="162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51"/>
      <c r="Z265" s="151"/>
      <c r="AA265" s="151"/>
      <c r="AB265" s="151"/>
      <c r="AC265" s="151"/>
      <c r="AD265" s="151"/>
      <c r="AE265" s="151"/>
      <c r="AF265" s="151"/>
      <c r="AG265" s="151" t="s">
        <v>1368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188" t="s">
        <v>195</v>
      </c>
      <c r="D266" s="161"/>
      <c r="E266" s="162">
        <v>138.41304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1368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188" t="s">
        <v>196</v>
      </c>
      <c r="D267" s="161"/>
      <c r="E267" s="162">
        <v>69.505200000000002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1368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70">
        <v>86</v>
      </c>
      <c r="B268" s="171" t="s">
        <v>1689</v>
      </c>
      <c r="C268" s="187" t="s">
        <v>1690</v>
      </c>
      <c r="D268" s="172" t="s">
        <v>1527</v>
      </c>
      <c r="E268" s="173">
        <v>53.732799999999997</v>
      </c>
      <c r="F268" s="174"/>
      <c r="G268" s="175">
        <f>ROUND(E268*F268,2)</f>
        <v>0</v>
      </c>
      <c r="H268" s="174"/>
      <c r="I268" s="175">
        <f>ROUND(E268*H268,2)</f>
        <v>0</v>
      </c>
      <c r="J268" s="174"/>
      <c r="K268" s="175">
        <f>ROUND(E268*J268,2)</f>
        <v>0</v>
      </c>
      <c r="L268" s="175">
        <v>21</v>
      </c>
      <c r="M268" s="175">
        <f>G268*(1+L268/100)</f>
        <v>0</v>
      </c>
      <c r="N268" s="175">
        <v>0</v>
      </c>
      <c r="O268" s="175">
        <f>ROUND(E268*N268,2)</f>
        <v>0</v>
      </c>
      <c r="P268" s="175">
        <v>0</v>
      </c>
      <c r="Q268" s="175">
        <f>ROUND(E268*P268,2)</f>
        <v>0</v>
      </c>
      <c r="R268" s="175" t="s">
        <v>1682</v>
      </c>
      <c r="S268" s="175" t="s">
        <v>1683</v>
      </c>
      <c r="T268" s="176" t="s">
        <v>1683</v>
      </c>
      <c r="U268" s="160">
        <v>0</v>
      </c>
      <c r="V268" s="160">
        <f>ROUND(E268*U268,2)</f>
        <v>0</v>
      </c>
      <c r="W268" s="160"/>
      <c r="X268" s="160" t="s">
        <v>1365</v>
      </c>
      <c r="Y268" s="151"/>
      <c r="Z268" s="151"/>
      <c r="AA268" s="151"/>
      <c r="AB268" s="151"/>
      <c r="AC268" s="151"/>
      <c r="AD268" s="151"/>
      <c r="AE268" s="151"/>
      <c r="AF268" s="151"/>
      <c r="AG268" s="151" t="s">
        <v>1366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188" t="s">
        <v>197</v>
      </c>
      <c r="D269" s="161"/>
      <c r="E269" s="162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51"/>
      <c r="Z269" s="151"/>
      <c r="AA269" s="151"/>
      <c r="AB269" s="151"/>
      <c r="AC269" s="151"/>
      <c r="AD269" s="151"/>
      <c r="AE269" s="151"/>
      <c r="AF269" s="151"/>
      <c r="AG269" s="151" t="s">
        <v>1368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188" t="s">
        <v>198</v>
      </c>
      <c r="D270" s="161"/>
      <c r="E270" s="162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51"/>
      <c r="Z270" s="151"/>
      <c r="AA270" s="151"/>
      <c r="AB270" s="151"/>
      <c r="AC270" s="151"/>
      <c r="AD270" s="151"/>
      <c r="AE270" s="151"/>
      <c r="AF270" s="151"/>
      <c r="AG270" s="151" t="s">
        <v>1368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188" t="s">
        <v>199</v>
      </c>
      <c r="D271" s="161"/>
      <c r="E271" s="162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1368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188" t="s">
        <v>200</v>
      </c>
      <c r="D272" s="161"/>
      <c r="E272" s="162">
        <v>53.732799999999997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51"/>
      <c r="Z272" s="151"/>
      <c r="AA272" s="151"/>
      <c r="AB272" s="151"/>
      <c r="AC272" s="151"/>
      <c r="AD272" s="151"/>
      <c r="AE272" s="151"/>
      <c r="AF272" s="151"/>
      <c r="AG272" s="151" t="s">
        <v>1368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ht="33.75" outlineLevel="1">
      <c r="A273" s="170">
        <v>87</v>
      </c>
      <c r="B273" s="171" t="s">
        <v>1695</v>
      </c>
      <c r="C273" s="187" t="s">
        <v>1696</v>
      </c>
      <c r="D273" s="172" t="s">
        <v>1527</v>
      </c>
      <c r="E273" s="173">
        <v>261.65104000000002</v>
      </c>
      <c r="F273" s="174"/>
      <c r="G273" s="175">
        <f>ROUND(E273*F273,2)</f>
        <v>0</v>
      </c>
      <c r="H273" s="174"/>
      <c r="I273" s="175">
        <f>ROUND(E273*H273,2)</f>
        <v>0</v>
      </c>
      <c r="J273" s="174"/>
      <c r="K273" s="175">
        <f>ROUND(E273*J273,2)</f>
        <v>0</v>
      </c>
      <c r="L273" s="175">
        <v>21</v>
      </c>
      <c r="M273" s="175">
        <f>G273*(1+L273/100)</f>
        <v>0</v>
      </c>
      <c r="N273" s="175">
        <v>0</v>
      </c>
      <c r="O273" s="175">
        <f>ROUND(E273*N273,2)</f>
        <v>0</v>
      </c>
      <c r="P273" s="175">
        <v>0</v>
      </c>
      <c r="Q273" s="175">
        <f>ROUND(E273*P273,2)</f>
        <v>0</v>
      </c>
      <c r="R273" s="175" t="s">
        <v>1697</v>
      </c>
      <c r="S273" s="175" t="s">
        <v>1363</v>
      </c>
      <c r="T273" s="176" t="s">
        <v>1364</v>
      </c>
      <c r="U273" s="160">
        <v>0</v>
      </c>
      <c r="V273" s="160">
        <f>ROUND(E273*U273,2)</f>
        <v>0</v>
      </c>
      <c r="W273" s="160"/>
      <c r="X273" s="160" t="s">
        <v>1365</v>
      </c>
      <c r="Y273" s="151"/>
      <c r="Z273" s="151"/>
      <c r="AA273" s="151"/>
      <c r="AB273" s="151"/>
      <c r="AC273" s="151"/>
      <c r="AD273" s="151"/>
      <c r="AE273" s="151"/>
      <c r="AF273" s="151"/>
      <c r="AG273" s="151" t="s">
        <v>1366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48" t="s">
        <v>1698</v>
      </c>
      <c r="D274" s="249"/>
      <c r="E274" s="249"/>
      <c r="F274" s="249"/>
      <c r="G274" s="249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1392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188" t="s">
        <v>201</v>
      </c>
      <c r="D275" s="161"/>
      <c r="E275" s="162">
        <v>53.732799999999997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51"/>
      <c r="Z275" s="151"/>
      <c r="AA275" s="151"/>
      <c r="AB275" s="151"/>
      <c r="AC275" s="151"/>
      <c r="AD275" s="151"/>
      <c r="AE275" s="151"/>
      <c r="AF275" s="151"/>
      <c r="AG275" s="151" t="s">
        <v>1368</v>
      </c>
      <c r="AH275" s="151">
        <v>5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188" t="s">
        <v>202</v>
      </c>
      <c r="D276" s="161"/>
      <c r="E276" s="162">
        <v>207.91824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1368</v>
      </c>
      <c r="AH276" s="151">
        <v>5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ht="33.75" outlineLevel="1">
      <c r="A277" s="170">
        <v>88</v>
      </c>
      <c r="B277" s="171" t="s">
        <v>1701</v>
      </c>
      <c r="C277" s="187" t="s">
        <v>1702</v>
      </c>
      <c r="D277" s="172" t="s">
        <v>1527</v>
      </c>
      <c r="E277" s="173">
        <v>11774.2968</v>
      </c>
      <c r="F277" s="174"/>
      <c r="G277" s="175">
        <f>ROUND(E277*F277,2)</f>
        <v>0</v>
      </c>
      <c r="H277" s="174"/>
      <c r="I277" s="175">
        <f>ROUND(E277*H277,2)</f>
        <v>0</v>
      </c>
      <c r="J277" s="174"/>
      <c r="K277" s="175">
        <f>ROUND(E277*J277,2)</f>
        <v>0</v>
      </c>
      <c r="L277" s="175">
        <v>21</v>
      </c>
      <c r="M277" s="175">
        <f>G277*(1+L277/100)</f>
        <v>0</v>
      </c>
      <c r="N277" s="175">
        <v>0</v>
      </c>
      <c r="O277" s="175">
        <f>ROUND(E277*N277,2)</f>
        <v>0</v>
      </c>
      <c r="P277" s="175">
        <v>0</v>
      </c>
      <c r="Q277" s="175">
        <f>ROUND(E277*P277,2)</f>
        <v>0</v>
      </c>
      <c r="R277" s="175" t="s">
        <v>1697</v>
      </c>
      <c r="S277" s="175" t="s">
        <v>1363</v>
      </c>
      <c r="T277" s="176" t="s">
        <v>1364</v>
      </c>
      <c r="U277" s="160">
        <v>0</v>
      </c>
      <c r="V277" s="160">
        <f>ROUND(E277*U277,2)</f>
        <v>0</v>
      </c>
      <c r="W277" s="160"/>
      <c r="X277" s="160" t="s">
        <v>1365</v>
      </c>
      <c r="Y277" s="151"/>
      <c r="Z277" s="151"/>
      <c r="AA277" s="151"/>
      <c r="AB277" s="151"/>
      <c r="AC277" s="151"/>
      <c r="AD277" s="151"/>
      <c r="AE277" s="151"/>
      <c r="AF277" s="151"/>
      <c r="AG277" s="151" t="s">
        <v>1366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58"/>
      <c r="B278" s="159"/>
      <c r="C278" s="248" t="s">
        <v>1698</v>
      </c>
      <c r="D278" s="249"/>
      <c r="E278" s="249"/>
      <c r="F278" s="249"/>
      <c r="G278" s="249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1392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188" t="s">
        <v>203</v>
      </c>
      <c r="D279" s="161"/>
      <c r="E279" s="162">
        <v>11774.2968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51"/>
      <c r="Z279" s="151"/>
      <c r="AA279" s="151"/>
      <c r="AB279" s="151"/>
      <c r="AC279" s="151"/>
      <c r="AD279" s="151"/>
      <c r="AE279" s="151"/>
      <c r="AF279" s="151"/>
      <c r="AG279" s="151" t="s">
        <v>1368</v>
      </c>
      <c r="AH279" s="151">
        <v>5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70">
        <v>89</v>
      </c>
      <c r="B280" s="171" t="s">
        <v>1704</v>
      </c>
      <c r="C280" s="187" t="s">
        <v>1705</v>
      </c>
      <c r="D280" s="172" t="s">
        <v>1527</v>
      </c>
      <c r="E280" s="173">
        <v>261.65104000000002</v>
      </c>
      <c r="F280" s="174"/>
      <c r="G280" s="175">
        <f>ROUND(E280*F280,2)</f>
        <v>0</v>
      </c>
      <c r="H280" s="174"/>
      <c r="I280" s="175">
        <f>ROUND(E280*H280,2)</f>
        <v>0</v>
      </c>
      <c r="J280" s="174"/>
      <c r="K280" s="175">
        <f>ROUND(E280*J280,2)</f>
        <v>0</v>
      </c>
      <c r="L280" s="175">
        <v>21</v>
      </c>
      <c r="M280" s="175">
        <f>G280*(1+L280/100)</f>
        <v>0</v>
      </c>
      <c r="N280" s="175">
        <v>0</v>
      </c>
      <c r="O280" s="175">
        <f>ROUND(E280*N280,2)</f>
        <v>0</v>
      </c>
      <c r="P280" s="175">
        <v>0</v>
      </c>
      <c r="Q280" s="175">
        <f>ROUND(E280*P280,2)</f>
        <v>0</v>
      </c>
      <c r="R280" s="175" t="s">
        <v>1706</v>
      </c>
      <c r="S280" s="175" t="s">
        <v>1363</v>
      </c>
      <c r="T280" s="176" t="s">
        <v>1364</v>
      </c>
      <c r="U280" s="160">
        <v>0.16400000000000001</v>
      </c>
      <c r="V280" s="160">
        <f>ROUND(E280*U280,2)</f>
        <v>42.91</v>
      </c>
      <c r="W280" s="160"/>
      <c r="X280" s="160" t="s">
        <v>1365</v>
      </c>
      <c r="Y280" s="151"/>
      <c r="Z280" s="151"/>
      <c r="AA280" s="151"/>
      <c r="AB280" s="151"/>
      <c r="AC280" s="151"/>
      <c r="AD280" s="151"/>
      <c r="AE280" s="151"/>
      <c r="AF280" s="151"/>
      <c r="AG280" s="151" t="s">
        <v>1366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22.5" outlineLevel="1">
      <c r="A281" s="158"/>
      <c r="B281" s="159"/>
      <c r="C281" s="248" t="s">
        <v>1707</v>
      </c>
      <c r="D281" s="249"/>
      <c r="E281" s="249"/>
      <c r="F281" s="249"/>
      <c r="G281" s="249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51"/>
      <c r="Z281" s="151"/>
      <c r="AA281" s="151"/>
      <c r="AB281" s="151"/>
      <c r="AC281" s="151"/>
      <c r="AD281" s="151"/>
      <c r="AE281" s="151"/>
      <c r="AF281" s="151"/>
      <c r="AG281" s="151" t="s">
        <v>1392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77" t="str">
        <f>C281</f>
        <v>se složením a hrubým urovnáním nebo s přeložením na jiný dopravní prostředek kromě lodi, vč. příplatku za každých dalších i započatých 1000 m přes 1000 m,</v>
      </c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188" t="s">
        <v>204</v>
      </c>
      <c r="D282" s="161"/>
      <c r="E282" s="162">
        <v>261.65104000000002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51"/>
      <c r="Z282" s="151"/>
      <c r="AA282" s="151"/>
      <c r="AB282" s="151"/>
      <c r="AC282" s="151"/>
      <c r="AD282" s="151"/>
      <c r="AE282" s="151"/>
      <c r="AF282" s="151"/>
      <c r="AG282" s="151" t="s">
        <v>1368</v>
      </c>
      <c r="AH282" s="151">
        <v>5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70">
        <v>90</v>
      </c>
      <c r="B283" s="171" t="s">
        <v>1709</v>
      </c>
      <c r="C283" s="187" t="s">
        <v>1710</v>
      </c>
      <c r="D283" s="172" t="s">
        <v>1527</v>
      </c>
      <c r="E283" s="173">
        <v>261.65104000000002</v>
      </c>
      <c r="F283" s="174"/>
      <c r="G283" s="175">
        <f>ROUND(E283*F283,2)</f>
        <v>0</v>
      </c>
      <c r="H283" s="174"/>
      <c r="I283" s="175">
        <f>ROUND(E283*H283,2)</f>
        <v>0</v>
      </c>
      <c r="J283" s="174"/>
      <c r="K283" s="175">
        <f>ROUND(E283*J283,2)</f>
        <v>0</v>
      </c>
      <c r="L283" s="175">
        <v>21</v>
      </c>
      <c r="M283" s="175">
        <f>G283*(1+L283/100)</f>
        <v>0</v>
      </c>
      <c r="N283" s="175">
        <v>0</v>
      </c>
      <c r="O283" s="175">
        <f>ROUND(E283*N283,2)</f>
        <v>0</v>
      </c>
      <c r="P283" s="175">
        <v>0</v>
      </c>
      <c r="Q283" s="175">
        <f>ROUND(E283*P283,2)</f>
        <v>0</v>
      </c>
      <c r="R283" s="175" t="s">
        <v>1711</v>
      </c>
      <c r="S283" s="175" t="s">
        <v>1363</v>
      </c>
      <c r="T283" s="176" t="s">
        <v>1364</v>
      </c>
      <c r="U283" s="160">
        <v>6.0000000000000001E-3</v>
      </c>
      <c r="V283" s="160">
        <f>ROUND(E283*U283,2)</f>
        <v>1.57</v>
      </c>
      <c r="W283" s="160"/>
      <c r="X283" s="160" t="s">
        <v>1365</v>
      </c>
      <c r="Y283" s="151"/>
      <c r="Z283" s="151"/>
      <c r="AA283" s="151"/>
      <c r="AB283" s="151"/>
      <c r="AC283" s="151"/>
      <c r="AD283" s="151"/>
      <c r="AE283" s="151"/>
      <c r="AF283" s="151"/>
      <c r="AG283" s="151" t="s">
        <v>1366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48" t="s">
        <v>1712</v>
      </c>
      <c r="D284" s="249"/>
      <c r="E284" s="249"/>
      <c r="F284" s="249"/>
      <c r="G284" s="249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51"/>
      <c r="Z284" s="151"/>
      <c r="AA284" s="151"/>
      <c r="AB284" s="151"/>
      <c r="AC284" s="151"/>
      <c r="AD284" s="151"/>
      <c r="AE284" s="151"/>
      <c r="AF284" s="151"/>
      <c r="AG284" s="151" t="s">
        <v>1392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188" t="s">
        <v>204</v>
      </c>
      <c r="D285" s="161"/>
      <c r="E285" s="162">
        <v>261.65104000000002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51"/>
      <c r="Z285" s="151"/>
      <c r="AA285" s="151"/>
      <c r="AB285" s="151"/>
      <c r="AC285" s="151"/>
      <c r="AD285" s="151"/>
      <c r="AE285" s="151"/>
      <c r="AF285" s="151"/>
      <c r="AG285" s="151" t="s">
        <v>1368</v>
      </c>
      <c r="AH285" s="151">
        <v>5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>
      <c r="A286" s="3"/>
      <c r="B286" s="4"/>
      <c r="C286" s="190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AE286">
        <v>15</v>
      </c>
      <c r="AF286">
        <v>21</v>
      </c>
      <c r="AG286" t="s">
        <v>1344</v>
      </c>
    </row>
    <row r="287" spans="1:60">
      <c r="A287" s="154"/>
      <c r="B287" s="155" t="s">
        <v>1235</v>
      </c>
      <c r="C287" s="191"/>
      <c r="D287" s="156"/>
      <c r="E287" s="157"/>
      <c r="F287" s="157"/>
      <c r="G287" s="185">
        <f>G8+G141+G151+G156+G192+G245+G258+G261</f>
        <v>0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AE287">
        <f>SUMIF(L7:L285,AE286,G7:G285)</f>
        <v>0</v>
      </c>
      <c r="AF287">
        <f>SUMIF(L7:L285,AF286,G7:G285)</f>
        <v>0</v>
      </c>
      <c r="AG287" t="s">
        <v>1713</v>
      </c>
    </row>
    <row r="288" spans="1:60">
      <c r="C288" s="192"/>
      <c r="D288" s="10"/>
      <c r="AG288" t="s">
        <v>1714</v>
      </c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48">
    <mergeCell ref="C50:G50"/>
    <mergeCell ref="A1:G1"/>
    <mergeCell ref="C2:G2"/>
    <mergeCell ref="C3:G3"/>
    <mergeCell ref="C4:G4"/>
    <mergeCell ref="C26:G26"/>
    <mergeCell ref="C34:G34"/>
    <mergeCell ref="C36:G36"/>
    <mergeCell ref="C38:G38"/>
    <mergeCell ref="C40:G40"/>
    <mergeCell ref="C42:G42"/>
    <mergeCell ref="C46:G46"/>
    <mergeCell ref="C116:G116"/>
    <mergeCell ref="C56:G56"/>
    <mergeCell ref="C60:G60"/>
    <mergeCell ref="C66:G66"/>
    <mergeCell ref="C70:G70"/>
    <mergeCell ref="C74:G74"/>
    <mergeCell ref="C78:G78"/>
    <mergeCell ref="C83:G83"/>
    <mergeCell ref="C173:G173"/>
    <mergeCell ref="C194:G194"/>
    <mergeCell ref="C196:G196"/>
    <mergeCell ref="C89:G89"/>
    <mergeCell ref="C94:G94"/>
    <mergeCell ref="C108:G108"/>
    <mergeCell ref="C109:G109"/>
    <mergeCell ref="C120:G120"/>
    <mergeCell ref="C124:G124"/>
    <mergeCell ref="C143:G143"/>
    <mergeCell ref="C145:G145"/>
    <mergeCell ref="C153:G153"/>
    <mergeCell ref="C169:G169"/>
    <mergeCell ref="C284:G284"/>
    <mergeCell ref="C205:G205"/>
    <mergeCell ref="C212:G212"/>
    <mergeCell ref="C216:G216"/>
    <mergeCell ref="C218:G218"/>
    <mergeCell ref="C247:G247"/>
    <mergeCell ref="C251:G251"/>
    <mergeCell ref="C255:G255"/>
    <mergeCell ref="C260:G260"/>
    <mergeCell ref="C274:G274"/>
    <mergeCell ref="C278:G278"/>
    <mergeCell ref="C281:G281"/>
    <mergeCell ref="C198:G198"/>
    <mergeCell ref="C200:G200"/>
    <mergeCell ref="C202:G202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1269</v>
      </c>
      <c r="C4" s="256" t="s">
        <v>1270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SUMIF(AG9:AG112,"&lt;&gt;NOR",G9:G112)</f>
        <v>0</v>
      </c>
      <c r="H8" s="168"/>
      <c r="I8" s="168">
        <f>SUM(I9:I112)</f>
        <v>0</v>
      </c>
      <c r="J8" s="168"/>
      <c r="K8" s="168">
        <f>SUM(K9:K112)</f>
        <v>0</v>
      </c>
      <c r="L8" s="168"/>
      <c r="M8" s="168">
        <f>SUM(M9:M112)</f>
        <v>0</v>
      </c>
      <c r="N8" s="168"/>
      <c r="O8" s="168">
        <f>SUM(O9:O112)</f>
        <v>487.2</v>
      </c>
      <c r="P8" s="168"/>
      <c r="Q8" s="168">
        <f>SUM(Q9:Q112)</f>
        <v>574.41000000000008</v>
      </c>
      <c r="R8" s="168"/>
      <c r="S8" s="168"/>
      <c r="T8" s="169"/>
      <c r="U8" s="163"/>
      <c r="V8" s="163">
        <f>SUM(V9:V112)</f>
        <v>837.2700000000001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1359</v>
      </c>
      <c r="C9" s="187" t="s">
        <v>1360</v>
      </c>
      <c r="D9" s="172" t="s">
        <v>1361</v>
      </c>
      <c r="E9" s="173">
        <v>138.6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0.55000000000000004</v>
      </c>
      <c r="Q9" s="175">
        <f>ROUND(E9*P9,2)</f>
        <v>76.23</v>
      </c>
      <c r="R9" s="175" t="s">
        <v>1362</v>
      </c>
      <c r="S9" s="175" t="s">
        <v>1363</v>
      </c>
      <c r="T9" s="176" t="s">
        <v>1364</v>
      </c>
      <c r="U9" s="160">
        <v>9.4500000000000001E-2</v>
      </c>
      <c r="V9" s="160">
        <f>ROUND(E9*U9,2)</f>
        <v>13.1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188" t="s">
        <v>205</v>
      </c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1368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188" t="s">
        <v>206</v>
      </c>
      <c r="D11" s="161"/>
      <c r="E11" s="162">
        <v>138.6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1368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0">
        <v>2</v>
      </c>
      <c r="B12" s="171" t="s">
        <v>1371</v>
      </c>
      <c r="C12" s="187" t="s">
        <v>1372</v>
      </c>
      <c r="D12" s="172" t="s">
        <v>1361</v>
      </c>
      <c r="E12" s="173">
        <v>138.6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0.77</v>
      </c>
      <c r="Q12" s="175">
        <f>ROUND(E12*P12,2)</f>
        <v>106.72</v>
      </c>
      <c r="R12" s="175" t="s">
        <v>1362</v>
      </c>
      <c r="S12" s="175" t="s">
        <v>1363</v>
      </c>
      <c r="T12" s="176" t="s">
        <v>1364</v>
      </c>
      <c r="U12" s="160">
        <v>0.13100000000000001</v>
      </c>
      <c r="V12" s="160">
        <f>ROUND(E12*U12,2)</f>
        <v>18.16</v>
      </c>
      <c r="W12" s="160"/>
      <c r="X12" s="160" t="s">
        <v>1365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1366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188" t="s">
        <v>1373</v>
      </c>
      <c r="D13" s="161"/>
      <c r="E13" s="162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1368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188" t="s">
        <v>205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1368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206</v>
      </c>
      <c r="D15" s="161"/>
      <c r="E15" s="162">
        <v>138.6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170">
        <v>3</v>
      </c>
      <c r="B16" s="171" t="s">
        <v>1374</v>
      </c>
      <c r="C16" s="187" t="s">
        <v>1375</v>
      </c>
      <c r="D16" s="172" t="s">
        <v>1361</v>
      </c>
      <c r="E16" s="173">
        <v>289.8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0</v>
      </c>
      <c r="O16" s="175">
        <f>ROUND(E16*N16,2)</f>
        <v>0</v>
      </c>
      <c r="P16" s="175">
        <v>0.154</v>
      </c>
      <c r="Q16" s="175">
        <f>ROUND(E16*P16,2)</f>
        <v>44.63</v>
      </c>
      <c r="R16" s="175" t="s">
        <v>1362</v>
      </c>
      <c r="S16" s="175" t="s">
        <v>1363</v>
      </c>
      <c r="T16" s="176" t="s">
        <v>1364</v>
      </c>
      <c r="U16" s="160">
        <v>5.3800000000000001E-2</v>
      </c>
      <c r="V16" s="160">
        <f>ROUND(E16*U16,2)</f>
        <v>15.59</v>
      </c>
      <c r="W16" s="160"/>
      <c r="X16" s="160" t="s">
        <v>1365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1366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188" t="s">
        <v>207</v>
      </c>
      <c r="D17" s="161"/>
      <c r="E17" s="162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1368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188" t="s">
        <v>208</v>
      </c>
      <c r="D18" s="161"/>
      <c r="E18" s="162">
        <v>289.8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1368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>
      <c r="A19" s="170">
        <v>4</v>
      </c>
      <c r="B19" s="171" t="s">
        <v>1379</v>
      </c>
      <c r="C19" s="187" t="s">
        <v>1380</v>
      </c>
      <c r="D19" s="172" t="s">
        <v>1361</v>
      </c>
      <c r="E19" s="173">
        <v>239.4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0.17599999999999999</v>
      </c>
      <c r="Q19" s="175">
        <f>ROUND(E19*P19,2)</f>
        <v>42.13</v>
      </c>
      <c r="R19" s="175" t="s">
        <v>1362</v>
      </c>
      <c r="S19" s="175" t="s">
        <v>1363</v>
      </c>
      <c r="T19" s="176" t="s">
        <v>1364</v>
      </c>
      <c r="U19" s="160">
        <v>5.9200000000000003E-2</v>
      </c>
      <c r="V19" s="160">
        <f>ROUND(E19*U19,2)</f>
        <v>14.17</v>
      </c>
      <c r="W19" s="160"/>
      <c r="X19" s="160" t="s">
        <v>1365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1366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209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210</v>
      </c>
      <c r="D21" s="161"/>
      <c r="E21" s="162">
        <v>239.4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1368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0">
        <v>5</v>
      </c>
      <c r="B22" s="171" t="s">
        <v>1384</v>
      </c>
      <c r="C22" s="187" t="s">
        <v>1385</v>
      </c>
      <c r="D22" s="172" t="s">
        <v>1361</v>
      </c>
      <c r="E22" s="173">
        <v>189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0.38313999999999998</v>
      </c>
      <c r="Q22" s="175">
        <f>ROUND(E22*P22,2)</f>
        <v>72.41</v>
      </c>
      <c r="R22" s="175" t="s">
        <v>1362</v>
      </c>
      <c r="S22" s="175" t="s">
        <v>1363</v>
      </c>
      <c r="T22" s="176" t="s">
        <v>1364</v>
      </c>
      <c r="U22" s="160">
        <v>1.7000000000000001E-2</v>
      </c>
      <c r="V22" s="160">
        <f>ROUND(E22*U22,2)</f>
        <v>3.21</v>
      </c>
      <c r="W22" s="160"/>
      <c r="X22" s="160" t="s">
        <v>1365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1366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211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188" t="s">
        <v>212</v>
      </c>
      <c r="D24" s="161"/>
      <c r="E24" s="162">
        <v>189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1368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>
      <c r="A25" s="170">
        <v>6</v>
      </c>
      <c r="B25" s="171" t="s">
        <v>1723</v>
      </c>
      <c r="C25" s="187" t="s">
        <v>1724</v>
      </c>
      <c r="D25" s="172" t="s">
        <v>1361</v>
      </c>
      <c r="E25" s="173">
        <v>378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0.11</v>
      </c>
      <c r="Q25" s="175">
        <f>ROUND(E25*P25,2)</f>
        <v>41.58</v>
      </c>
      <c r="R25" s="175" t="s">
        <v>1362</v>
      </c>
      <c r="S25" s="175" t="s">
        <v>1363</v>
      </c>
      <c r="T25" s="176" t="s">
        <v>1364</v>
      </c>
      <c r="U25" s="160">
        <v>0.08</v>
      </c>
      <c r="V25" s="160">
        <f>ROUND(E25*U25,2)</f>
        <v>30.24</v>
      </c>
      <c r="W25" s="160"/>
      <c r="X25" s="160" t="s">
        <v>1365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1366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58"/>
      <c r="B26" s="159"/>
      <c r="C26" s="248" t="s">
        <v>1391</v>
      </c>
      <c r="D26" s="249"/>
      <c r="E26" s="249"/>
      <c r="F26" s="249"/>
      <c r="G26" s="24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1392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7" t="str">
        <f>C26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213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214</v>
      </c>
      <c r="D28" s="161"/>
      <c r="E28" s="162">
        <v>378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>
      <c r="A29" s="178">
        <v>7</v>
      </c>
      <c r="B29" s="179" t="s">
        <v>1415</v>
      </c>
      <c r="C29" s="189" t="s">
        <v>1416</v>
      </c>
      <c r="D29" s="180" t="s">
        <v>1361</v>
      </c>
      <c r="E29" s="181">
        <v>189</v>
      </c>
      <c r="F29" s="182"/>
      <c r="G29" s="183">
        <f>ROUND(E29*F29,2)</f>
        <v>0</v>
      </c>
      <c r="H29" s="182"/>
      <c r="I29" s="183">
        <f>ROUND(E29*H29,2)</f>
        <v>0</v>
      </c>
      <c r="J29" s="182"/>
      <c r="K29" s="183">
        <f>ROUND(E29*J29,2)</f>
        <v>0</v>
      </c>
      <c r="L29" s="183">
        <v>21</v>
      </c>
      <c r="M29" s="183">
        <f>G29*(1+L29/100)</f>
        <v>0</v>
      </c>
      <c r="N29" s="183">
        <v>0</v>
      </c>
      <c r="O29" s="183">
        <f>ROUND(E29*N29,2)</f>
        <v>0</v>
      </c>
      <c r="P29" s="183">
        <v>0.33</v>
      </c>
      <c r="Q29" s="183">
        <f>ROUND(E29*P29,2)</f>
        <v>62.37</v>
      </c>
      <c r="R29" s="183" t="s">
        <v>1362</v>
      </c>
      <c r="S29" s="183" t="s">
        <v>1363</v>
      </c>
      <c r="T29" s="184" t="s">
        <v>1364</v>
      </c>
      <c r="U29" s="160">
        <v>0.06</v>
      </c>
      <c r="V29" s="160">
        <f>ROUND(E29*U29,2)</f>
        <v>11.34</v>
      </c>
      <c r="W29" s="160"/>
      <c r="X29" s="160" t="s">
        <v>1365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1366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>
      <c r="A30" s="178">
        <v>8</v>
      </c>
      <c r="B30" s="179" t="s">
        <v>1417</v>
      </c>
      <c r="C30" s="189" t="s">
        <v>1418</v>
      </c>
      <c r="D30" s="180" t="s">
        <v>1361</v>
      </c>
      <c r="E30" s="181">
        <v>239.4</v>
      </c>
      <c r="F30" s="182"/>
      <c r="G30" s="183">
        <f>ROUND(E30*F30,2)</f>
        <v>0</v>
      </c>
      <c r="H30" s="182"/>
      <c r="I30" s="183">
        <f>ROUND(E30*H30,2)</f>
        <v>0</v>
      </c>
      <c r="J30" s="182"/>
      <c r="K30" s="183">
        <f>ROUND(E30*J30,2)</f>
        <v>0</v>
      </c>
      <c r="L30" s="183">
        <v>21</v>
      </c>
      <c r="M30" s="183">
        <f>G30*(1+L30/100)</f>
        <v>0</v>
      </c>
      <c r="N30" s="183">
        <v>0</v>
      </c>
      <c r="O30" s="183">
        <f>ROUND(E30*N30,2)</f>
        <v>0</v>
      </c>
      <c r="P30" s="183">
        <v>0.17599999999999999</v>
      </c>
      <c r="Q30" s="183">
        <f>ROUND(E30*P30,2)</f>
        <v>42.13</v>
      </c>
      <c r="R30" s="183" t="s">
        <v>1362</v>
      </c>
      <c r="S30" s="183" t="s">
        <v>1363</v>
      </c>
      <c r="T30" s="184" t="s">
        <v>1364</v>
      </c>
      <c r="U30" s="160">
        <v>0.04</v>
      </c>
      <c r="V30" s="160">
        <f>ROUND(E30*U30,2)</f>
        <v>9.58</v>
      </c>
      <c r="W30" s="160"/>
      <c r="X30" s="160" t="s">
        <v>1365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1419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78">
        <v>9</v>
      </c>
      <c r="B31" s="179" t="s">
        <v>1420</v>
      </c>
      <c r="C31" s="189" t="s">
        <v>1421</v>
      </c>
      <c r="D31" s="180" t="s">
        <v>1361</v>
      </c>
      <c r="E31" s="181">
        <v>289.8</v>
      </c>
      <c r="F31" s="182"/>
      <c r="G31" s="183">
        <f>ROUND(E31*F31,2)</f>
        <v>0</v>
      </c>
      <c r="H31" s="182"/>
      <c r="I31" s="183">
        <f>ROUND(E31*H31,2)</f>
        <v>0</v>
      </c>
      <c r="J31" s="182"/>
      <c r="K31" s="183">
        <f>ROUND(E31*J31,2)</f>
        <v>0</v>
      </c>
      <c r="L31" s="183">
        <v>21</v>
      </c>
      <c r="M31" s="183">
        <f>G31*(1+L31/100)</f>
        <v>0</v>
      </c>
      <c r="N31" s="183">
        <v>0</v>
      </c>
      <c r="O31" s="183">
        <f>ROUND(E31*N31,2)</f>
        <v>0</v>
      </c>
      <c r="P31" s="183">
        <v>0.154</v>
      </c>
      <c r="Q31" s="183">
        <f>ROUND(E31*P31,2)</f>
        <v>44.63</v>
      </c>
      <c r="R31" s="183" t="s">
        <v>1362</v>
      </c>
      <c r="S31" s="183" t="s">
        <v>1363</v>
      </c>
      <c r="T31" s="184" t="s">
        <v>1364</v>
      </c>
      <c r="U31" s="160">
        <v>3.5900000000000001E-2</v>
      </c>
      <c r="V31" s="160">
        <f>ROUND(E31*U31,2)</f>
        <v>10.4</v>
      </c>
      <c r="W31" s="160"/>
      <c r="X31" s="160" t="s">
        <v>1365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1419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>
      <c r="A32" s="178">
        <v>10</v>
      </c>
      <c r="B32" s="179" t="s">
        <v>1422</v>
      </c>
      <c r="C32" s="189" t="s">
        <v>1423</v>
      </c>
      <c r="D32" s="180" t="s">
        <v>1361</v>
      </c>
      <c r="E32" s="181">
        <v>378</v>
      </c>
      <c r="F32" s="182"/>
      <c r="G32" s="183">
        <f>ROUND(E32*F32,2)</f>
        <v>0</v>
      </c>
      <c r="H32" s="182"/>
      <c r="I32" s="183">
        <f>ROUND(E32*H32,2)</f>
        <v>0</v>
      </c>
      <c r="J32" s="182"/>
      <c r="K32" s="183">
        <f>ROUND(E32*J32,2)</f>
        <v>0</v>
      </c>
      <c r="L32" s="183">
        <v>21</v>
      </c>
      <c r="M32" s="183">
        <f>G32*(1+L32/100)</f>
        <v>0</v>
      </c>
      <c r="N32" s="183">
        <v>0</v>
      </c>
      <c r="O32" s="183">
        <f>ROUND(E32*N32,2)</f>
        <v>0</v>
      </c>
      <c r="P32" s="183">
        <v>0.11</v>
      </c>
      <c r="Q32" s="183">
        <f>ROUND(E32*P32,2)</f>
        <v>41.58</v>
      </c>
      <c r="R32" s="183" t="s">
        <v>1362</v>
      </c>
      <c r="S32" s="183" t="s">
        <v>1363</v>
      </c>
      <c r="T32" s="184" t="s">
        <v>1364</v>
      </c>
      <c r="U32" s="160">
        <v>2.5899999999999999E-2</v>
      </c>
      <c r="V32" s="160">
        <f>ROUND(E32*U32,2)</f>
        <v>9.7899999999999991</v>
      </c>
      <c r="W32" s="160"/>
      <c r="X32" s="160" t="s">
        <v>1365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1419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0">
        <v>11</v>
      </c>
      <c r="B33" s="171" t="s">
        <v>1396</v>
      </c>
      <c r="C33" s="187" t="s">
        <v>1397</v>
      </c>
      <c r="D33" s="172" t="s">
        <v>1398</v>
      </c>
      <c r="E33" s="173">
        <v>48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 t="s">
        <v>1399</v>
      </c>
      <c r="S33" s="175" t="s">
        <v>1363</v>
      </c>
      <c r="T33" s="176" t="s">
        <v>1364</v>
      </c>
      <c r="U33" s="160">
        <v>0.20300000000000001</v>
      </c>
      <c r="V33" s="160">
        <f>ROUND(E33*U33,2)</f>
        <v>9.74</v>
      </c>
      <c r="W33" s="160"/>
      <c r="X33" s="160" t="s">
        <v>1365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1366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48" t="s">
        <v>1400</v>
      </c>
      <c r="D34" s="249"/>
      <c r="E34" s="249"/>
      <c r="F34" s="249"/>
      <c r="G34" s="24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1392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7" t="str">
        <f>C34</f>
        <v>na vzdálenost od hladiny vody v jímce po výšku roviny proložené osou nejvyššího bodu výtlačného potrubí. Včetně odpadní potrubí v délce do 20 m.</v>
      </c>
      <c r="BB34" s="151"/>
      <c r="BC34" s="151"/>
      <c r="BD34" s="151"/>
      <c r="BE34" s="151"/>
      <c r="BF34" s="151"/>
      <c r="BG34" s="151"/>
      <c r="BH34" s="151"/>
    </row>
    <row r="35" spans="1:60" ht="22.5" outlineLevel="1">
      <c r="A35" s="170">
        <v>12</v>
      </c>
      <c r="B35" s="171" t="s">
        <v>1401</v>
      </c>
      <c r="C35" s="187" t="s">
        <v>1402</v>
      </c>
      <c r="D35" s="172" t="s">
        <v>1403</v>
      </c>
      <c r="E35" s="173">
        <v>2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5" t="s">
        <v>1399</v>
      </c>
      <c r="S35" s="175" t="s">
        <v>1363</v>
      </c>
      <c r="T35" s="176" t="s">
        <v>1364</v>
      </c>
      <c r="U35" s="160">
        <v>0</v>
      </c>
      <c r="V35" s="160">
        <f>ROUND(E35*U35,2)</f>
        <v>0</v>
      </c>
      <c r="W35" s="160"/>
      <c r="X35" s="160" t="s">
        <v>1365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1366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58"/>
      <c r="B36" s="159"/>
      <c r="C36" s="248" t="s">
        <v>1404</v>
      </c>
      <c r="D36" s="249"/>
      <c r="E36" s="249"/>
      <c r="F36" s="249"/>
      <c r="G36" s="249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1392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7" t="str">
        <f>C36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0">
        <v>13</v>
      </c>
      <c r="B37" s="171" t="s">
        <v>1405</v>
      </c>
      <c r="C37" s="187" t="s">
        <v>1406</v>
      </c>
      <c r="D37" s="172" t="s">
        <v>1407</v>
      </c>
      <c r="E37" s="173">
        <v>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1.0699999999999999E-2</v>
      </c>
      <c r="O37" s="175">
        <f>ROUND(E37*N37,2)</f>
        <v>0.01</v>
      </c>
      <c r="P37" s="175">
        <v>0</v>
      </c>
      <c r="Q37" s="175">
        <f>ROUND(E37*P37,2)</f>
        <v>0</v>
      </c>
      <c r="R37" s="175" t="s">
        <v>1399</v>
      </c>
      <c r="S37" s="175" t="s">
        <v>1363</v>
      </c>
      <c r="T37" s="176" t="s">
        <v>1364</v>
      </c>
      <c r="U37" s="160">
        <v>0.90800000000000003</v>
      </c>
      <c r="V37" s="160">
        <f>ROUND(E37*U37,2)</f>
        <v>0.91</v>
      </c>
      <c r="W37" s="160"/>
      <c r="X37" s="160" t="s">
        <v>1365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1366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>
      <c r="A38" s="158"/>
      <c r="B38" s="159"/>
      <c r="C38" s="248" t="s">
        <v>1408</v>
      </c>
      <c r="D38" s="249"/>
      <c r="E38" s="249"/>
      <c r="F38" s="249"/>
      <c r="G38" s="249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1392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7" t="str">
        <f>C38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8" s="151"/>
      <c r="BC38" s="151"/>
      <c r="BD38" s="151"/>
      <c r="BE38" s="151"/>
      <c r="BF38" s="151"/>
      <c r="BG38" s="151"/>
      <c r="BH38" s="151"/>
    </row>
    <row r="39" spans="1:60" outlineLevel="1">
      <c r="A39" s="170">
        <v>14</v>
      </c>
      <c r="B39" s="171" t="s">
        <v>1424</v>
      </c>
      <c r="C39" s="187" t="s">
        <v>1425</v>
      </c>
      <c r="D39" s="172" t="s">
        <v>1411</v>
      </c>
      <c r="E39" s="173">
        <v>2.42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 t="s">
        <v>1399</v>
      </c>
      <c r="S39" s="175" t="s">
        <v>1363</v>
      </c>
      <c r="T39" s="176" t="s">
        <v>1364</v>
      </c>
      <c r="U39" s="160">
        <v>1.7629999999999999</v>
      </c>
      <c r="V39" s="160">
        <f>ROUND(E39*U39,2)</f>
        <v>4.2699999999999996</v>
      </c>
      <c r="W39" s="160"/>
      <c r="X39" s="160" t="s">
        <v>1365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1366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48" t="s">
        <v>1426</v>
      </c>
      <c r="D40" s="249"/>
      <c r="E40" s="249"/>
      <c r="F40" s="249"/>
      <c r="G40" s="24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1392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77" t="str">
        <f>C40</f>
        <v>Příplatek k cenám hloubených vykopávek za ztížení vykopávky v blízkosti podzemního vedení nebo výbušnin pro jakoukoliv třídu horniny.</v>
      </c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188" t="s">
        <v>215</v>
      </c>
      <c r="D41" s="161"/>
      <c r="E41" s="162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1368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188" t="s">
        <v>216</v>
      </c>
      <c r="D42" s="161"/>
      <c r="E42" s="162">
        <v>2.42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1368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0">
        <v>15</v>
      </c>
      <c r="B43" s="171" t="s">
        <v>1429</v>
      </c>
      <c r="C43" s="187" t="s">
        <v>1430</v>
      </c>
      <c r="D43" s="172" t="s">
        <v>1411</v>
      </c>
      <c r="E43" s="173">
        <v>182.952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5" t="s">
        <v>1399</v>
      </c>
      <c r="S43" s="175" t="s">
        <v>1363</v>
      </c>
      <c r="T43" s="176" t="s">
        <v>1364</v>
      </c>
      <c r="U43" s="160">
        <v>0.156</v>
      </c>
      <c r="V43" s="160">
        <f>ROUND(E43*U43,2)</f>
        <v>28.54</v>
      </c>
      <c r="W43" s="160"/>
      <c r="X43" s="160" t="s">
        <v>1365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1366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33.75" outlineLevel="1">
      <c r="A44" s="158"/>
      <c r="B44" s="159"/>
      <c r="C44" s="248" t="s">
        <v>1431</v>
      </c>
      <c r="D44" s="249"/>
      <c r="E44" s="249"/>
      <c r="F44" s="249"/>
      <c r="G44" s="249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1392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77" t="str">
        <f>C44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188" t="s">
        <v>1432</v>
      </c>
      <c r="D45" s="161"/>
      <c r="E45" s="162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1368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188" t="s">
        <v>217</v>
      </c>
      <c r="D46" s="161"/>
      <c r="E46" s="162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1368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218</v>
      </c>
      <c r="D47" s="161"/>
      <c r="E47" s="162">
        <v>182.952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70">
        <v>16</v>
      </c>
      <c r="B48" s="171" t="s">
        <v>1436</v>
      </c>
      <c r="C48" s="187" t="s">
        <v>1437</v>
      </c>
      <c r="D48" s="172" t="s">
        <v>1411</v>
      </c>
      <c r="E48" s="173">
        <v>54.885599999999997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 t="s">
        <v>1399</v>
      </c>
      <c r="S48" s="175" t="s">
        <v>1363</v>
      </c>
      <c r="T48" s="176" t="s">
        <v>1364</v>
      </c>
      <c r="U48" s="160">
        <v>8.4000000000000005E-2</v>
      </c>
      <c r="V48" s="160">
        <f>ROUND(E48*U48,2)</f>
        <v>4.6100000000000003</v>
      </c>
      <c r="W48" s="160"/>
      <c r="X48" s="160" t="s">
        <v>1365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1366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33.75" outlineLevel="1">
      <c r="A49" s="158"/>
      <c r="B49" s="159"/>
      <c r="C49" s="248" t="s">
        <v>1431</v>
      </c>
      <c r="D49" s="249"/>
      <c r="E49" s="249"/>
      <c r="F49" s="249"/>
      <c r="G49" s="249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1392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77" t="str">
        <f>C49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188" t="s">
        <v>219</v>
      </c>
      <c r="D50" s="161"/>
      <c r="E50" s="162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1368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220</v>
      </c>
      <c r="D51" s="161"/>
      <c r="E51" s="162">
        <v>54.885599999999997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70">
        <v>17</v>
      </c>
      <c r="B52" s="171" t="s">
        <v>1440</v>
      </c>
      <c r="C52" s="187" t="s">
        <v>1441</v>
      </c>
      <c r="D52" s="172" t="s">
        <v>1411</v>
      </c>
      <c r="E52" s="173">
        <v>121.968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5" t="s">
        <v>1399</v>
      </c>
      <c r="S52" s="175" t="s">
        <v>1363</v>
      </c>
      <c r="T52" s="176" t="s">
        <v>1364</v>
      </c>
      <c r="U52" s="160">
        <v>0.29099999999999998</v>
      </c>
      <c r="V52" s="160">
        <f>ROUND(E52*U52,2)</f>
        <v>35.49</v>
      </c>
      <c r="W52" s="160"/>
      <c r="X52" s="160" t="s">
        <v>1365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1366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33.75" outlineLevel="1">
      <c r="A53" s="158"/>
      <c r="B53" s="159"/>
      <c r="C53" s="248" t="s">
        <v>1431</v>
      </c>
      <c r="D53" s="249"/>
      <c r="E53" s="249"/>
      <c r="F53" s="249"/>
      <c r="G53" s="249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1392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7" t="str">
        <f>C53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188" t="s">
        <v>1442</v>
      </c>
      <c r="D54" s="161"/>
      <c r="E54" s="162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1368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188" t="s">
        <v>221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1368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222</v>
      </c>
      <c r="D56" s="161"/>
      <c r="E56" s="162">
        <v>121.968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0">
        <v>18</v>
      </c>
      <c r="B57" s="171" t="s">
        <v>1446</v>
      </c>
      <c r="C57" s="187" t="s">
        <v>1447</v>
      </c>
      <c r="D57" s="172" t="s">
        <v>1411</v>
      </c>
      <c r="E57" s="173">
        <v>36.590400000000002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5" t="s">
        <v>1399</v>
      </c>
      <c r="S57" s="175" t="s">
        <v>1363</v>
      </c>
      <c r="T57" s="176" t="s">
        <v>1364</v>
      </c>
      <c r="U57" s="160">
        <v>0.14829999999999999</v>
      </c>
      <c r="V57" s="160">
        <f>ROUND(E57*U57,2)</f>
        <v>5.43</v>
      </c>
      <c r="W57" s="160"/>
      <c r="X57" s="160" t="s">
        <v>1365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1366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33.75" outlineLevel="1">
      <c r="A58" s="158"/>
      <c r="B58" s="159"/>
      <c r="C58" s="248" t="s">
        <v>1431</v>
      </c>
      <c r="D58" s="249"/>
      <c r="E58" s="249"/>
      <c r="F58" s="249"/>
      <c r="G58" s="249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1392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77" t="str">
        <f>C58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188" t="s">
        <v>223</v>
      </c>
      <c r="D59" s="161"/>
      <c r="E59" s="162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1368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188" t="s">
        <v>224</v>
      </c>
      <c r="D60" s="161"/>
      <c r="E60" s="162">
        <v>36.590400000000002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1368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0">
        <v>19</v>
      </c>
      <c r="B61" s="171" t="s">
        <v>1450</v>
      </c>
      <c r="C61" s="187" t="s">
        <v>1451</v>
      </c>
      <c r="D61" s="172" t="s">
        <v>1361</v>
      </c>
      <c r="E61" s="173">
        <v>554.4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2.0200000000000001E-3</v>
      </c>
      <c r="O61" s="175">
        <f>ROUND(E61*N61,2)</f>
        <v>1.1200000000000001</v>
      </c>
      <c r="P61" s="175">
        <v>0</v>
      </c>
      <c r="Q61" s="175">
        <f>ROUND(E61*P61,2)</f>
        <v>0</v>
      </c>
      <c r="R61" s="175" t="s">
        <v>1399</v>
      </c>
      <c r="S61" s="175" t="s">
        <v>1363</v>
      </c>
      <c r="T61" s="176" t="s">
        <v>1364</v>
      </c>
      <c r="U61" s="160">
        <v>0.45800000000000002</v>
      </c>
      <c r="V61" s="160">
        <f>ROUND(E61*U61,2)</f>
        <v>253.92</v>
      </c>
      <c r="W61" s="160"/>
      <c r="X61" s="160" t="s">
        <v>1365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1366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48" t="s">
        <v>1452</v>
      </c>
      <c r="D62" s="249"/>
      <c r="E62" s="249"/>
      <c r="F62" s="249"/>
      <c r="G62" s="249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188" t="s">
        <v>225</v>
      </c>
      <c r="D63" s="161"/>
      <c r="E63" s="162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1368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188" t="s">
        <v>226</v>
      </c>
      <c r="D64" s="161"/>
      <c r="E64" s="162">
        <v>554.4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1368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70">
        <v>20</v>
      </c>
      <c r="B65" s="171" t="s">
        <v>1456</v>
      </c>
      <c r="C65" s="187" t="s">
        <v>1457</v>
      </c>
      <c r="D65" s="172" t="s">
        <v>1361</v>
      </c>
      <c r="E65" s="173">
        <v>554.4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5" t="s">
        <v>1399</v>
      </c>
      <c r="S65" s="175" t="s">
        <v>1363</v>
      </c>
      <c r="T65" s="176" t="s">
        <v>1364</v>
      </c>
      <c r="U65" s="160">
        <v>0.218</v>
      </c>
      <c r="V65" s="160">
        <f>ROUND(E65*U65,2)</f>
        <v>120.86</v>
      </c>
      <c r="W65" s="160"/>
      <c r="X65" s="160" t="s">
        <v>1365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1366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48" t="s">
        <v>1458</v>
      </c>
      <c r="D66" s="249"/>
      <c r="E66" s="249"/>
      <c r="F66" s="249"/>
      <c r="G66" s="249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1392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227</v>
      </c>
      <c r="D67" s="161"/>
      <c r="E67" s="162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188" t="s">
        <v>226</v>
      </c>
      <c r="D68" s="161"/>
      <c r="E68" s="162">
        <v>554.4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1368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0">
        <v>21</v>
      </c>
      <c r="B69" s="171" t="s">
        <v>1460</v>
      </c>
      <c r="C69" s="187" t="s">
        <v>1461</v>
      </c>
      <c r="D69" s="172" t="s">
        <v>1411</v>
      </c>
      <c r="E69" s="173">
        <v>167.70599999999999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5" t="s">
        <v>1399</v>
      </c>
      <c r="S69" s="175" t="s">
        <v>1363</v>
      </c>
      <c r="T69" s="176" t="s">
        <v>1364</v>
      </c>
      <c r="U69" s="160">
        <v>0.34499999999999997</v>
      </c>
      <c r="V69" s="160">
        <f>ROUND(E69*U69,2)</f>
        <v>57.86</v>
      </c>
      <c r="W69" s="160"/>
      <c r="X69" s="160" t="s">
        <v>1365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1366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48" t="s">
        <v>1462</v>
      </c>
      <c r="D70" s="249"/>
      <c r="E70" s="249"/>
      <c r="F70" s="249"/>
      <c r="G70" s="249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1392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77" t="str">
        <f>C70</f>
        <v>bez naložení do dopravní nádoby, ale s vyprázdněním dopravní nádoby na hromadu nebo na dopravní prostředek,</v>
      </c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228</v>
      </c>
      <c r="D71" s="161"/>
      <c r="E71" s="162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188" t="s">
        <v>229</v>
      </c>
      <c r="D72" s="161"/>
      <c r="E72" s="162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1368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188" t="s">
        <v>230</v>
      </c>
      <c r="D73" s="161"/>
      <c r="E73" s="162">
        <v>167.70599999999999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1368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>
      <c r="A74" s="170">
        <v>22</v>
      </c>
      <c r="B74" s="171" t="s">
        <v>1466</v>
      </c>
      <c r="C74" s="187" t="s">
        <v>1467</v>
      </c>
      <c r="D74" s="172" t="s">
        <v>1411</v>
      </c>
      <c r="E74" s="173">
        <v>304.92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5" t="s">
        <v>1399</v>
      </c>
      <c r="S74" s="175" t="s">
        <v>1363</v>
      </c>
      <c r="T74" s="176" t="s">
        <v>1364</v>
      </c>
      <c r="U74" s="160">
        <v>1.0999999999999999E-2</v>
      </c>
      <c r="V74" s="160">
        <f>ROUND(E74*U74,2)</f>
        <v>3.35</v>
      </c>
      <c r="W74" s="160"/>
      <c r="X74" s="160" t="s">
        <v>1365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1366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48" t="s">
        <v>1468</v>
      </c>
      <c r="D75" s="249"/>
      <c r="E75" s="249"/>
      <c r="F75" s="249"/>
      <c r="G75" s="249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1392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188" t="s">
        <v>1473</v>
      </c>
      <c r="D76" s="161"/>
      <c r="E76" s="162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1368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188" t="s">
        <v>231</v>
      </c>
      <c r="D77" s="161"/>
      <c r="E77" s="162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1368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188" t="s">
        <v>232</v>
      </c>
      <c r="D78" s="161"/>
      <c r="E78" s="162">
        <v>304.92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1368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33.75" outlineLevel="1">
      <c r="A79" s="170">
        <v>23</v>
      </c>
      <c r="B79" s="171" t="s">
        <v>1476</v>
      </c>
      <c r="C79" s="187" t="s">
        <v>1477</v>
      </c>
      <c r="D79" s="172" t="s">
        <v>1411</v>
      </c>
      <c r="E79" s="173">
        <v>12196.8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5" t="s">
        <v>1399</v>
      </c>
      <c r="S79" s="175" t="s">
        <v>1363</v>
      </c>
      <c r="T79" s="176" t="s">
        <v>1364</v>
      </c>
      <c r="U79" s="160">
        <v>0</v>
      </c>
      <c r="V79" s="160">
        <f>ROUND(E79*U79,2)</f>
        <v>0</v>
      </c>
      <c r="W79" s="160"/>
      <c r="X79" s="160" t="s">
        <v>1365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1366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48" t="s">
        <v>1468</v>
      </c>
      <c r="D80" s="249"/>
      <c r="E80" s="249"/>
      <c r="F80" s="249"/>
      <c r="G80" s="249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1392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1473</v>
      </c>
      <c r="D81" s="161"/>
      <c r="E81" s="162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188" t="s">
        <v>233</v>
      </c>
      <c r="D82" s="161"/>
      <c r="E82" s="162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1368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188" t="s">
        <v>234</v>
      </c>
      <c r="D83" s="161"/>
      <c r="E83" s="162">
        <v>12196.8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1368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>
      <c r="A84" s="170">
        <v>24</v>
      </c>
      <c r="B84" s="171" t="s">
        <v>1482</v>
      </c>
      <c r="C84" s="187" t="s">
        <v>1483</v>
      </c>
      <c r="D84" s="172" t="s">
        <v>1411</v>
      </c>
      <c r="E84" s="173">
        <v>304.92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5" t="s">
        <v>1399</v>
      </c>
      <c r="S84" s="175" t="s">
        <v>1363</v>
      </c>
      <c r="T84" s="176" t="s">
        <v>1364</v>
      </c>
      <c r="U84" s="160">
        <v>8.9999999999999993E-3</v>
      </c>
      <c r="V84" s="160">
        <f>ROUND(E84*U84,2)</f>
        <v>2.74</v>
      </c>
      <c r="W84" s="160"/>
      <c r="X84" s="160" t="s">
        <v>1365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1366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235</v>
      </c>
      <c r="D85" s="161"/>
      <c r="E85" s="162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188" t="s">
        <v>236</v>
      </c>
      <c r="D86" s="161"/>
      <c r="E86" s="162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1368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188" t="s">
        <v>1486</v>
      </c>
      <c r="D87" s="161"/>
      <c r="E87" s="162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1368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188" t="s">
        <v>237</v>
      </c>
      <c r="D88" s="161"/>
      <c r="E88" s="162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1368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188" t="s">
        <v>232</v>
      </c>
      <c r="D89" s="161"/>
      <c r="E89" s="162">
        <v>304.92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1368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>
      <c r="A90" s="170">
        <v>25</v>
      </c>
      <c r="B90" s="171" t="s">
        <v>1489</v>
      </c>
      <c r="C90" s="187" t="s">
        <v>1490</v>
      </c>
      <c r="D90" s="172" t="s">
        <v>1411</v>
      </c>
      <c r="E90" s="173">
        <v>207.9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5" t="s">
        <v>1399</v>
      </c>
      <c r="S90" s="175" t="s">
        <v>1363</v>
      </c>
      <c r="T90" s="176" t="s">
        <v>1364</v>
      </c>
      <c r="U90" s="160">
        <v>0.20200000000000001</v>
      </c>
      <c r="V90" s="160">
        <f>ROUND(E90*U90,2)</f>
        <v>42</v>
      </c>
      <c r="W90" s="160"/>
      <c r="X90" s="160" t="s">
        <v>1365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1366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48" t="s">
        <v>1491</v>
      </c>
      <c r="D91" s="249"/>
      <c r="E91" s="249"/>
      <c r="F91" s="249"/>
      <c r="G91" s="249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1392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50" t="s">
        <v>1492</v>
      </c>
      <c r="D92" s="251"/>
      <c r="E92" s="251"/>
      <c r="F92" s="251"/>
      <c r="G92" s="251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1493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188" t="s">
        <v>238</v>
      </c>
      <c r="D93" s="161"/>
      <c r="E93" s="162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1368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188" t="s">
        <v>239</v>
      </c>
      <c r="D94" s="161"/>
      <c r="E94" s="162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1368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188" t="s">
        <v>240</v>
      </c>
      <c r="D95" s="161"/>
      <c r="E95" s="162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1368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188" t="s">
        <v>241</v>
      </c>
      <c r="D96" s="161"/>
      <c r="E96" s="162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1368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188" t="s">
        <v>242</v>
      </c>
      <c r="D97" s="161"/>
      <c r="E97" s="162">
        <v>207.9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1368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70">
        <v>26</v>
      </c>
      <c r="B98" s="171" t="s">
        <v>1499</v>
      </c>
      <c r="C98" s="187" t="s">
        <v>1500</v>
      </c>
      <c r="D98" s="172" t="s">
        <v>1411</v>
      </c>
      <c r="E98" s="173">
        <v>83.16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5" t="s">
        <v>1399</v>
      </c>
      <c r="S98" s="175" t="s">
        <v>1363</v>
      </c>
      <c r="T98" s="176" t="s">
        <v>1364</v>
      </c>
      <c r="U98" s="160">
        <v>1.587</v>
      </c>
      <c r="V98" s="160">
        <f>ROUND(E98*U98,2)</f>
        <v>131.97</v>
      </c>
      <c r="W98" s="160"/>
      <c r="X98" s="160" t="s">
        <v>1365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1366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>
      <c r="A99" s="158"/>
      <c r="B99" s="159"/>
      <c r="C99" s="248" t="s">
        <v>1501</v>
      </c>
      <c r="D99" s="249"/>
      <c r="E99" s="249"/>
      <c r="F99" s="249"/>
      <c r="G99" s="249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1392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77" t="str">
        <f>C99</f>
        <v>sypaninou z vhodných hornin tř. 1 - 4 nebo materiálem připraveným podél výkopu ve vzdálenosti do 3 m od jeho kraje, pro jakoukoliv hloubku výkopu a jakoukoliv míru zhutnění,</v>
      </c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188" t="s">
        <v>243</v>
      </c>
      <c r="D100" s="161"/>
      <c r="E100" s="162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1368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188" t="s">
        <v>244</v>
      </c>
      <c r="D101" s="161"/>
      <c r="E101" s="162">
        <v>83.16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1368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70">
        <v>27</v>
      </c>
      <c r="B102" s="171" t="s">
        <v>1515</v>
      </c>
      <c r="C102" s="187" t="s">
        <v>1516</v>
      </c>
      <c r="D102" s="172" t="s">
        <v>1411</v>
      </c>
      <c r="E102" s="173">
        <v>304.92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5" t="s">
        <v>1399</v>
      </c>
      <c r="S102" s="175" t="s">
        <v>1363</v>
      </c>
      <c r="T102" s="176" t="s">
        <v>1364</v>
      </c>
      <c r="U102" s="160">
        <v>0</v>
      </c>
      <c r="V102" s="160">
        <f>ROUND(E102*U102,2)</f>
        <v>0</v>
      </c>
      <c r="W102" s="160"/>
      <c r="X102" s="160" t="s">
        <v>1365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188" t="s">
        <v>231</v>
      </c>
      <c r="D103" s="161"/>
      <c r="E103" s="162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1368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188" t="s">
        <v>232</v>
      </c>
      <c r="D104" s="161"/>
      <c r="E104" s="162">
        <v>304.92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1368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70">
        <v>28</v>
      </c>
      <c r="B105" s="171" t="s">
        <v>1525</v>
      </c>
      <c r="C105" s="187" t="s">
        <v>1526</v>
      </c>
      <c r="D105" s="172" t="s">
        <v>1527</v>
      </c>
      <c r="E105" s="173">
        <v>138.87719999999999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5">
        <v>1</v>
      </c>
      <c r="O105" s="175">
        <f>ROUND(E105*N105,2)</f>
        <v>138.88</v>
      </c>
      <c r="P105" s="175">
        <v>0</v>
      </c>
      <c r="Q105" s="175">
        <f>ROUND(E105*P105,2)</f>
        <v>0</v>
      </c>
      <c r="R105" s="175" t="s">
        <v>1520</v>
      </c>
      <c r="S105" s="175" t="s">
        <v>1363</v>
      </c>
      <c r="T105" s="176" t="s">
        <v>1364</v>
      </c>
      <c r="U105" s="160">
        <v>0</v>
      </c>
      <c r="V105" s="160">
        <f>ROUND(E105*U105,2)</f>
        <v>0</v>
      </c>
      <c r="W105" s="160"/>
      <c r="X105" s="160" t="s">
        <v>1521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1522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188" t="s">
        <v>1528</v>
      </c>
      <c r="D106" s="161"/>
      <c r="E106" s="162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1368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188" t="s">
        <v>245</v>
      </c>
      <c r="D107" s="161"/>
      <c r="E107" s="162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1368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188" t="s">
        <v>246</v>
      </c>
      <c r="D108" s="161"/>
      <c r="E108" s="162">
        <v>138.87719999999999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1368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70">
        <v>29</v>
      </c>
      <c r="B109" s="171" t="s">
        <v>1531</v>
      </c>
      <c r="C109" s="187" t="s">
        <v>1532</v>
      </c>
      <c r="D109" s="172" t="s">
        <v>1527</v>
      </c>
      <c r="E109" s="173">
        <v>347.19299999999998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5">
        <v>1</v>
      </c>
      <c r="O109" s="175">
        <f>ROUND(E109*N109,2)</f>
        <v>347.19</v>
      </c>
      <c r="P109" s="175">
        <v>0</v>
      </c>
      <c r="Q109" s="175">
        <f>ROUND(E109*P109,2)</f>
        <v>0</v>
      </c>
      <c r="R109" s="175" t="s">
        <v>1520</v>
      </c>
      <c r="S109" s="175" t="s">
        <v>1363</v>
      </c>
      <c r="T109" s="176" t="s">
        <v>1364</v>
      </c>
      <c r="U109" s="160">
        <v>0</v>
      </c>
      <c r="V109" s="160">
        <f>ROUND(E109*U109,2)</f>
        <v>0</v>
      </c>
      <c r="W109" s="160"/>
      <c r="X109" s="160" t="s">
        <v>1521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1522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188" t="s">
        <v>1486</v>
      </c>
      <c r="D110" s="161"/>
      <c r="E110" s="162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1368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188" t="s">
        <v>247</v>
      </c>
      <c r="D111" s="161"/>
      <c r="E111" s="162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1368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188" t="s">
        <v>248</v>
      </c>
      <c r="D112" s="161"/>
      <c r="E112" s="162">
        <v>347.19299999999998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1368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>
      <c r="A113" s="164" t="s">
        <v>1357</v>
      </c>
      <c r="B113" s="165" t="s">
        <v>1297</v>
      </c>
      <c r="C113" s="186" t="s">
        <v>1311</v>
      </c>
      <c r="D113" s="166"/>
      <c r="E113" s="167"/>
      <c r="F113" s="168"/>
      <c r="G113" s="168">
        <f>SUMIF(AG114:AG122,"&lt;&gt;NOR",G114:G122)</f>
        <v>0</v>
      </c>
      <c r="H113" s="168"/>
      <c r="I113" s="168">
        <f>SUM(I114:I122)</f>
        <v>0</v>
      </c>
      <c r="J113" s="168"/>
      <c r="K113" s="168">
        <f>SUM(K114:K122)</f>
        <v>0</v>
      </c>
      <c r="L113" s="168"/>
      <c r="M113" s="168">
        <f>SUM(M114:M122)</f>
        <v>0</v>
      </c>
      <c r="N113" s="168"/>
      <c r="O113" s="168">
        <f>SUM(O114:O122)</f>
        <v>29.51</v>
      </c>
      <c r="P113" s="168"/>
      <c r="Q113" s="168">
        <f>SUM(Q114:Q122)</f>
        <v>0</v>
      </c>
      <c r="R113" s="168"/>
      <c r="S113" s="168"/>
      <c r="T113" s="169"/>
      <c r="U113" s="163"/>
      <c r="V113" s="163">
        <f>SUM(V114:V122)</f>
        <v>37.619999999999997</v>
      </c>
      <c r="W113" s="163"/>
      <c r="X113" s="163"/>
      <c r="AG113" t="s">
        <v>1358</v>
      </c>
    </row>
    <row r="114" spans="1:60" outlineLevel="1">
      <c r="A114" s="170">
        <v>30</v>
      </c>
      <c r="B114" s="171" t="s">
        <v>1536</v>
      </c>
      <c r="C114" s="187" t="s">
        <v>1537</v>
      </c>
      <c r="D114" s="172" t="s">
        <v>1407</v>
      </c>
      <c r="E114" s="173">
        <v>126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5">
        <v>0.23382</v>
      </c>
      <c r="O114" s="175">
        <f>ROUND(E114*N114,2)</f>
        <v>29.46</v>
      </c>
      <c r="P114" s="175">
        <v>0</v>
      </c>
      <c r="Q114" s="175">
        <f>ROUND(E114*P114,2)</f>
        <v>0</v>
      </c>
      <c r="R114" s="175" t="s">
        <v>1538</v>
      </c>
      <c r="S114" s="175" t="s">
        <v>1539</v>
      </c>
      <c r="T114" s="176" t="s">
        <v>1364</v>
      </c>
      <c r="U114" s="160">
        <v>0.216</v>
      </c>
      <c r="V114" s="160">
        <f>ROUND(E114*U114,2)</f>
        <v>27.22</v>
      </c>
      <c r="W114" s="160"/>
      <c r="X114" s="160" t="s">
        <v>1365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1366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48" t="s">
        <v>1540</v>
      </c>
      <c r="D115" s="249"/>
      <c r="E115" s="249"/>
      <c r="F115" s="249"/>
      <c r="G115" s="249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1392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77" t="str">
        <f>C115</f>
        <v>se zřízením štěrkopískového lože pod trubky a s jejich obsypem v průměrném celkovém množství do 0,15 m3/m v otevřeném příkopu,</v>
      </c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70">
        <v>31</v>
      </c>
      <c r="B116" s="171" t="s">
        <v>1541</v>
      </c>
      <c r="C116" s="187" t="s">
        <v>1542</v>
      </c>
      <c r="D116" s="172" t="s">
        <v>1361</v>
      </c>
      <c r="E116" s="173">
        <v>138.6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5">
        <v>1.8000000000000001E-4</v>
      </c>
      <c r="O116" s="175">
        <f>ROUND(E116*N116,2)</f>
        <v>0.02</v>
      </c>
      <c r="P116" s="175">
        <v>0</v>
      </c>
      <c r="Q116" s="175">
        <f>ROUND(E116*P116,2)</f>
        <v>0</v>
      </c>
      <c r="R116" s="175" t="s">
        <v>1543</v>
      </c>
      <c r="S116" s="175" t="s">
        <v>1363</v>
      </c>
      <c r="T116" s="176" t="s">
        <v>1364</v>
      </c>
      <c r="U116" s="160">
        <v>7.4999999999999997E-2</v>
      </c>
      <c r="V116" s="160">
        <f>ROUND(E116*U116,2)</f>
        <v>10.4</v>
      </c>
      <c r="W116" s="160"/>
      <c r="X116" s="160" t="s">
        <v>1365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48" t="s">
        <v>1544</v>
      </c>
      <c r="D117" s="249"/>
      <c r="E117" s="249"/>
      <c r="F117" s="249"/>
      <c r="G117" s="249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1392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188" t="s">
        <v>249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1368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206</v>
      </c>
      <c r="D119" s="161"/>
      <c r="E119" s="162">
        <v>138.6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1368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>
      <c r="A120" s="170">
        <v>32</v>
      </c>
      <c r="B120" s="171" t="s">
        <v>1548</v>
      </c>
      <c r="C120" s="187" t="s">
        <v>1549</v>
      </c>
      <c r="D120" s="172" t="s">
        <v>1361</v>
      </c>
      <c r="E120" s="173">
        <v>152.46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5">
        <v>2.0000000000000001E-4</v>
      </c>
      <c r="O120" s="175">
        <f>ROUND(E120*N120,2)</f>
        <v>0.03</v>
      </c>
      <c r="P120" s="175">
        <v>0</v>
      </c>
      <c r="Q120" s="175">
        <f>ROUND(E120*P120,2)</f>
        <v>0</v>
      </c>
      <c r="R120" s="175" t="s">
        <v>1520</v>
      </c>
      <c r="S120" s="175" t="s">
        <v>1363</v>
      </c>
      <c r="T120" s="176" t="s">
        <v>1364</v>
      </c>
      <c r="U120" s="160">
        <v>0</v>
      </c>
      <c r="V120" s="160">
        <f>ROUND(E120*U120,2)</f>
        <v>0</v>
      </c>
      <c r="W120" s="160"/>
      <c r="X120" s="160" t="s">
        <v>1521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1522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188" t="s">
        <v>250</v>
      </c>
      <c r="D121" s="161"/>
      <c r="E121" s="162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1368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188" t="s">
        <v>251</v>
      </c>
      <c r="D122" s="161"/>
      <c r="E122" s="162">
        <v>152.46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1368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>
      <c r="A123" s="164" t="s">
        <v>1357</v>
      </c>
      <c r="B123" s="165" t="s">
        <v>1301</v>
      </c>
      <c r="C123" s="186" t="s">
        <v>1312</v>
      </c>
      <c r="D123" s="166"/>
      <c r="E123" s="167"/>
      <c r="F123" s="168"/>
      <c r="G123" s="168">
        <f>SUMIF(AG124:AG127,"&lt;&gt;NOR",G124:G127)</f>
        <v>0</v>
      </c>
      <c r="H123" s="168"/>
      <c r="I123" s="168">
        <f>SUM(I124:I127)</f>
        <v>0</v>
      </c>
      <c r="J123" s="168"/>
      <c r="K123" s="168">
        <f>SUM(K124:K127)</f>
        <v>0</v>
      </c>
      <c r="L123" s="168"/>
      <c r="M123" s="168">
        <f>SUM(M124:M127)</f>
        <v>0</v>
      </c>
      <c r="N123" s="168"/>
      <c r="O123" s="168">
        <f>SUM(O124:O127)</f>
        <v>26.21</v>
      </c>
      <c r="P123" s="168"/>
      <c r="Q123" s="168">
        <f>SUM(Q124:Q127)</f>
        <v>0</v>
      </c>
      <c r="R123" s="168"/>
      <c r="S123" s="168"/>
      <c r="T123" s="169"/>
      <c r="U123" s="163"/>
      <c r="V123" s="163">
        <f>SUM(V124:V127)</f>
        <v>18.25</v>
      </c>
      <c r="W123" s="163"/>
      <c r="X123" s="163"/>
      <c r="AG123" t="s">
        <v>1358</v>
      </c>
    </row>
    <row r="124" spans="1:60" outlineLevel="1">
      <c r="A124" s="170">
        <v>33</v>
      </c>
      <c r="B124" s="171" t="s">
        <v>1552</v>
      </c>
      <c r="C124" s="187" t="s">
        <v>1553</v>
      </c>
      <c r="D124" s="172" t="s">
        <v>1411</v>
      </c>
      <c r="E124" s="173">
        <v>13.86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5">
        <v>1.8907700000000001</v>
      </c>
      <c r="O124" s="175">
        <f>ROUND(E124*N124,2)</f>
        <v>26.21</v>
      </c>
      <c r="P124" s="175">
        <v>0</v>
      </c>
      <c r="Q124" s="175">
        <f>ROUND(E124*P124,2)</f>
        <v>0</v>
      </c>
      <c r="R124" s="175" t="s">
        <v>1538</v>
      </c>
      <c r="S124" s="175" t="s">
        <v>1363</v>
      </c>
      <c r="T124" s="176" t="s">
        <v>1364</v>
      </c>
      <c r="U124" s="160">
        <v>1.3169999999999999</v>
      </c>
      <c r="V124" s="160">
        <f>ROUND(E124*U124,2)</f>
        <v>18.25</v>
      </c>
      <c r="W124" s="160"/>
      <c r="X124" s="160" t="s">
        <v>1365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1366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48" t="s">
        <v>1554</v>
      </c>
      <c r="D125" s="249"/>
      <c r="E125" s="249"/>
      <c r="F125" s="249"/>
      <c r="G125" s="249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1392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188" t="s">
        <v>252</v>
      </c>
      <c r="D126" s="161"/>
      <c r="E126" s="162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1368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188" t="s">
        <v>253</v>
      </c>
      <c r="D127" s="161"/>
      <c r="E127" s="162">
        <v>13.86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1368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>
      <c r="A128" s="164" t="s">
        <v>1357</v>
      </c>
      <c r="B128" s="165" t="s">
        <v>1303</v>
      </c>
      <c r="C128" s="186" t="s">
        <v>1313</v>
      </c>
      <c r="D128" s="166"/>
      <c r="E128" s="167"/>
      <c r="F128" s="168"/>
      <c r="G128" s="168">
        <f>SUMIF(AG129:AG163,"&lt;&gt;NOR",G129:G163)</f>
        <v>0</v>
      </c>
      <c r="H128" s="168"/>
      <c r="I128" s="168">
        <f>SUM(I129:I163)</f>
        <v>0</v>
      </c>
      <c r="J128" s="168"/>
      <c r="K128" s="168">
        <f>SUM(K129:K163)</f>
        <v>0</v>
      </c>
      <c r="L128" s="168"/>
      <c r="M128" s="168">
        <f>SUM(M129:M163)</f>
        <v>0</v>
      </c>
      <c r="N128" s="168"/>
      <c r="O128" s="168">
        <f>SUM(O129:O163)</f>
        <v>632.66999999999996</v>
      </c>
      <c r="P128" s="168"/>
      <c r="Q128" s="168">
        <f>SUM(Q129:Q163)</f>
        <v>0</v>
      </c>
      <c r="R128" s="168"/>
      <c r="S128" s="168"/>
      <c r="T128" s="169"/>
      <c r="U128" s="163"/>
      <c r="V128" s="163">
        <f>SUM(V129:V163)</f>
        <v>113.12999999999998</v>
      </c>
      <c r="W128" s="163"/>
      <c r="X128" s="163"/>
      <c r="AG128" t="s">
        <v>1358</v>
      </c>
    </row>
    <row r="129" spans="1:60" ht="22.5" outlineLevel="1">
      <c r="A129" s="170">
        <v>34</v>
      </c>
      <c r="B129" s="171" t="s">
        <v>1558</v>
      </c>
      <c r="C129" s="187" t="s">
        <v>1559</v>
      </c>
      <c r="D129" s="172" t="s">
        <v>1361</v>
      </c>
      <c r="E129" s="173">
        <v>138.6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5">
        <v>0.378</v>
      </c>
      <c r="O129" s="175">
        <f>ROUND(E129*N129,2)</f>
        <v>52.39</v>
      </c>
      <c r="P129" s="175">
        <v>0</v>
      </c>
      <c r="Q129" s="175">
        <f>ROUND(E129*P129,2)</f>
        <v>0</v>
      </c>
      <c r="R129" s="175" t="s">
        <v>1362</v>
      </c>
      <c r="S129" s="175" t="s">
        <v>1363</v>
      </c>
      <c r="T129" s="176" t="s">
        <v>1364</v>
      </c>
      <c r="U129" s="160">
        <v>2.5999999999999999E-2</v>
      </c>
      <c r="V129" s="160">
        <f>ROUND(E129*U129,2)</f>
        <v>3.6</v>
      </c>
      <c r="W129" s="160"/>
      <c r="X129" s="160" t="s">
        <v>1365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1366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188" t="s">
        <v>1373</v>
      </c>
      <c r="D130" s="161"/>
      <c r="E130" s="162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1368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188" t="s">
        <v>205</v>
      </c>
      <c r="D131" s="161"/>
      <c r="E131" s="162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1368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188" t="s">
        <v>206</v>
      </c>
      <c r="D132" s="161"/>
      <c r="E132" s="162">
        <v>138.6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1368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>
      <c r="A133" s="170">
        <v>35</v>
      </c>
      <c r="B133" s="171" t="s">
        <v>1560</v>
      </c>
      <c r="C133" s="187" t="s">
        <v>1561</v>
      </c>
      <c r="D133" s="172" t="s">
        <v>1361</v>
      </c>
      <c r="E133" s="173">
        <v>138.6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5">
        <v>0.441</v>
      </c>
      <c r="O133" s="175">
        <f>ROUND(E133*N133,2)</f>
        <v>61.12</v>
      </c>
      <c r="P133" s="175">
        <v>0</v>
      </c>
      <c r="Q133" s="175">
        <f>ROUND(E133*P133,2)</f>
        <v>0</v>
      </c>
      <c r="R133" s="175" t="s">
        <v>1362</v>
      </c>
      <c r="S133" s="175" t="s">
        <v>1363</v>
      </c>
      <c r="T133" s="176" t="s">
        <v>1364</v>
      </c>
      <c r="U133" s="160">
        <v>2.9000000000000001E-2</v>
      </c>
      <c r="V133" s="160">
        <f>ROUND(E133*U133,2)</f>
        <v>4.0199999999999996</v>
      </c>
      <c r="W133" s="160"/>
      <c r="X133" s="160" t="s">
        <v>1365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1366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188" t="s">
        <v>1373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1368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205</v>
      </c>
      <c r="D135" s="161"/>
      <c r="E135" s="162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188" t="s">
        <v>206</v>
      </c>
      <c r="D136" s="161"/>
      <c r="E136" s="162">
        <v>138.6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1368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>
      <c r="A137" s="170">
        <v>36</v>
      </c>
      <c r="B137" s="171" t="s">
        <v>1562</v>
      </c>
      <c r="C137" s="187" t="s">
        <v>1563</v>
      </c>
      <c r="D137" s="172" t="s">
        <v>1361</v>
      </c>
      <c r="E137" s="173">
        <v>138.6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5">
        <v>0.55125000000000002</v>
      </c>
      <c r="O137" s="175">
        <f>ROUND(E137*N137,2)</f>
        <v>76.400000000000006</v>
      </c>
      <c r="P137" s="175">
        <v>0</v>
      </c>
      <c r="Q137" s="175">
        <f>ROUND(E137*P137,2)</f>
        <v>0</v>
      </c>
      <c r="R137" s="175" t="s">
        <v>1362</v>
      </c>
      <c r="S137" s="175" t="s">
        <v>1363</v>
      </c>
      <c r="T137" s="176" t="s">
        <v>1364</v>
      </c>
      <c r="U137" s="160">
        <v>2.7E-2</v>
      </c>
      <c r="V137" s="160">
        <f>ROUND(E137*U137,2)</f>
        <v>3.74</v>
      </c>
      <c r="W137" s="160"/>
      <c r="X137" s="160" t="s">
        <v>1365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1366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205</v>
      </c>
      <c r="D138" s="161"/>
      <c r="E138" s="162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188" t="s">
        <v>206</v>
      </c>
      <c r="D139" s="161"/>
      <c r="E139" s="162">
        <v>138.6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1368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ht="22.5" outlineLevel="1">
      <c r="A140" s="170">
        <v>37</v>
      </c>
      <c r="B140" s="171" t="s">
        <v>1564</v>
      </c>
      <c r="C140" s="187" t="s">
        <v>1565</v>
      </c>
      <c r="D140" s="172" t="s">
        <v>1361</v>
      </c>
      <c r="E140" s="173">
        <v>239.4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0.21099999999999999</v>
      </c>
      <c r="O140" s="175">
        <f>ROUND(E140*N140,2)</f>
        <v>50.51</v>
      </c>
      <c r="P140" s="175">
        <v>0</v>
      </c>
      <c r="Q140" s="175">
        <f>ROUND(E140*P140,2)</f>
        <v>0</v>
      </c>
      <c r="R140" s="175" t="s">
        <v>1362</v>
      </c>
      <c r="S140" s="175" t="s">
        <v>1363</v>
      </c>
      <c r="T140" s="176" t="s">
        <v>1364</v>
      </c>
      <c r="U140" s="160">
        <v>7.1999999999999995E-2</v>
      </c>
      <c r="V140" s="160">
        <f>ROUND(E140*U140,2)</f>
        <v>17.239999999999998</v>
      </c>
      <c r="W140" s="160"/>
      <c r="X140" s="160" t="s">
        <v>1365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1366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48" t="s">
        <v>1566</v>
      </c>
      <c r="D141" s="249"/>
      <c r="E141" s="249"/>
      <c r="F141" s="249"/>
      <c r="G141" s="249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1392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188" t="s">
        <v>209</v>
      </c>
      <c r="D142" s="161"/>
      <c r="E142" s="162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1368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188" t="s">
        <v>210</v>
      </c>
      <c r="D143" s="161"/>
      <c r="E143" s="162">
        <v>239.4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1368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70">
        <v>38</v>
      </c>
      <c r="B144" s="171" t="s">
        <v>1567</v>
      </c>
      <c r="C144" s="187" t="s">
        <v>1568</v>
      </c>
      <c r="D144" s="172" t="s">
        <v>1361</v>
      </c>
      <c r="E144" s="173">
        <v>189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5">
        <v>0.38313999999999998</v>
      </c>
      <c r="O144" s="175">
        <f>ROUND(E144*N144,2)</f>
        <v>72.41</v>
      </c>
      <c r="P144" s="175">
        <v>0</v>
      </c>
      <c r="Q144" s="175">
        <f>ROUND(E144*P144,2)</f>
        <v>0</v>
      </c>
      <c r="R144" s="175" t="s">
        <v>1362</v>
      </c>
      <c r="S144" s="175" t="s">
        <v>1363</v>
      </c>
      <c r="T144" s="176" t="s">
        <v>1364</v>
      </c>
      <c r="U144" s="160">
        <v>2.5999999999999999E-2</v>
      </c>
      <c r="V144" s="160">
        <f>ROUND(E144*U144,2)</f>
        <v>4.91</v>
      </c>
      <c r="W144" s="160"/>
      <c r="X144" s="160" t="s">
        <v>1365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1366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48" t="s">
        <v>1569</v>
      </c>
      <c r="D145" s="249"/>
      <c r="E145" s="249"/>
      <c r="F145" s="249"/>
      <c r="G145" s="249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1392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188" t="s">
        <v>211</v>
      </c>
      <c r="D146" s="161"/>
      <c r="E146" s="162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1368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188" t="s">
        <v>212</v>
      </c>
      <c r="D147" s="161"/>
      <c r="E147" s="162">
        <v>189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1368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>
      <c r="A148" s="170">
        <v>39</v>
      </c>
      <c r="B148" s="171" t="s">
        <v>1570</v>
      </c>
      <c r="C148" s="187" t="s">
        <v>1571</v>
      </c>
      <c r="D148" s="172" t="s">
        <v>1361</v>
      </c>
      <c r="E148" s="173">
        <v>289.8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5">
        <v>6.0999999999999997E-4</v>
      </c>
      <c r="O148" s="175">
        <f>ROUND(E148*N148,2)</f>
        <v>0.18</v>
      </c>
      <c r="P148" s="175">
        <v>0</v>
      </c>
      <c r="Q148" s="175">
        <f>ROUND(E148*P148,2)</f>
        <v>0</v>
      </c>
      <c r="R148" s="175" t="s">
        <v>1362</v>
      </c>
      <c r="S148" s="175" t="s">
        <v>1363</v>
      </c>
      <c r="T148" s="176" t="s">
        <v>1364</v>
      </c>
      <c r="U148" s="160">
        <v>2E-3</v>
      </c>
      <c r="V148" s="160">
        <f>ROUND(E148*U148,2)</f>
        <v>0.57999999999999996</v>
      </c>
      <c r="W148" s="160"/>
      <c r="X148" s="160" t="s">
        <v>1365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1366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188" t="s">
        <v>207</v>
      </c>
      <c r="D149" s="161"/>
      <c r="E149" s="162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1368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188" t="s">
        <v>208</v>
      </c>
      <c r="D150" s="161"/>
      <c r="E150" s="162">
        <v>289.8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1368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ht="22.5" outlineLevel="1">
      <c r="A151" s="170">
        <v>40</v>
      </c>
      <c r="B151" s="171" t="s">
        <v>1572</v>
      </c>
      <c r="C151" s="187" t="s">
        <v>1573</v>
      </c>
      <c r="D151" s="172" t="s">
        <v>1361</v>
      </c>
      <c r="E151" s="173">
        <v>378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5">
        <v>5.0000000000000001E-4</v>
      </c>
      <c r="O151" s="175">
        <f>ROUND(E151*N151,2)</f>
        <v>0.19</v>
      </c>
      <c r="P151" s="175">
        <v>0</v>
      </c>
      <c r="Q151" s="175">
        <f>ROUND(E151*P151,2)</f>
        <v>0</v>
      </c>
      <c r="R151" s="175" t="s">
        <v>1362</v>
      </c>
      <c r="S151" s="175" t="s">
        <v>1363</v>
      </c>
      <c r="T151" s="176" t="s">
        <v>1364</v>
      </c>
      <c r="U151" s="160">
        <v>2E-3</v>
      </c>
      <c r="V151" s="160">
        <f>ROUND(E151*U151,2)</f>
        <v>0.76</v>
      </c>
      <c r="W151" s="160"/>
      <c r="X151" s="160" t="s">
        <v>1365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1366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188" t="s">
        <v>213</v>
      </c>
      <c r="D152" s="161"/>
      <c r="E152" s="162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1368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188" t="s">
        <v>214</v>
      </c>
      <c r="D153" s="161"/>
      <c r="E153" s="162">
        <v>378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1368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ht="22.5" outlineLevel="1">
      <c r="A154" s="170">
        <v>41</v>
      </c>
      <c r="B154" s="171" t="s">
        <v>1574</v>
      </c>
      <c r="C154" s="187" t="s">
        <v>1575</v>
      </c>
      <c r="D154" s="172" t="s">
        <v>1361</v>
      </c>
      <c r="E154" s="173">
        <v>378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5">
        <v>0.12966</v>
      </c>
      <c r="O154" s="175">
        <f>ROUND(E154*N154,2)</f>
        <v>49.01</v>
      </c>
      <c r="P154" s="175">
        <v>0</v>
      </c>
      <c r="Q154" s="175">
        <f>ROUND(E154*P154,2)</f>
        <v>0</v>
      </c>
      <c r="R154" s="175" t="s">
        <v>1362</v>
      </c>
      <c r="S154" s="175" t="s">
        <v>1363</v>
      </c>
      <c r="T154" s="176" t="s">
        <v>1364</v>
      </c>
      <c r="U154" s="160">
        <v>7.1999999999999995E-2</v>
      </c>
      <c r="V154" s="160">
        <f>ROUND(E154*U154,2)</f>
        <v>27.22</v>
      </c>
      <c r="W154" s="160"/>
      <c r="X154" s="160" t="s">
        <v>1365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1366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188" t="s">
        <v>213</v>
      </c>
      <c r="D155" s="161"/>
      <c r="E155" s="162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1368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188" t="s">
        <v>214</v>
      </c>
      <c r="D156" s="161"/>
      <c r="E156" s="162">
        <v>378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1368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ht="22.5" outlineLevel="1">
      <c r="A157" s="170">
        <v>42</v>
      </c>
      <c r="B157" s="171" t="s">
        <v>1576</v>
      </c>
      <c r="C157" s="187" t="s">
        <v>1577</v>
      </c>
      <c r="D157" s="172" t="s">
        <v>1361</v>
      </c>
      <c r="E157" s="173">
        <v>289.8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5">
        <v>0.17946000000000001</v>
      </c>
      <c r="O157" s="175">
        <f>ROUND(E157*N157,2)</f>
        <v>52.01</v>
      </c>
      <c r="P157" s="175">
        <v>0</v>
      </c>
      <c r="Q157" s="175">
        <f>ROUND(E157*P157,2)</f>
        <v>0</v>
      </c>
      <c r="R157" s="175" t="s">
        <v>1362</v>
      </c>
      <c r="S157" s="175" t="s">
        <v>1363</v>
      </c>
      <c r="T157" s="176" t="s">
        <v>1364</v>
      </c>
      <c r="U157" s="160">
        <v>8.7999999999999995E-2</v>
      </c>
      <c r="V157" s="160">
        <f>ROUND(E157*U157,2)</f>
        <v>25.5</v>
      </c>
      <c r="W157" s="160"/>
      <c r="X157" s="160" t="s">
        <v>1365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1366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188" t="s">
        <v>207</v>
      </c>
      <c r="D158" s="161"/>
      <c r="E158" s="162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1368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188" t="s">
        <v>208</v>
      </c>
      <c r="D159" s="161"/>
      <c r="E159" s="162">
        <v>289.8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1368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ht="22.5" outlineLevel="1">
      <c r="A160" s="178">
        <v>43</v>
      </c>
      <c r="B160" s="179" t="s">
        <v>1584</v>
      </c>
      <c r="C160" s="189" t="s">
        <v>1585</v>
      </c>
      <c r="D160" s="180" t="s">
        <v>1361</v>
      </c>
      <c r="E160" s="181">
        <v>189</v>
      </c>
      <c r="F160" s="182"/>
      <c r="G160" s="183">
        <f>ROUND(E160*F160,2)</f>
        <v>0</v>
      </c>
      <c r="H160" s="182"/>
      <c r="I160" s="183">
        <f>ROUND(E160*H160,2)</f>
        <v>0</v>
      </c>
      <c r="J160" s="182"/>
      <c r="K160" s="183">
        <f>ROUND(E160*J160,2)</f>
        <v>0</v>
      </c>
      <c r="L160" s="183">
        <v>21</v>
      </c>
      <c r="M160" s="183">
        <f>G160*(1+L160/100)</f>
        <v>0</v>
      </c>
      <c r="N160" s="183">
        <v>0.378</v>
      </c>
      <c r="O160" s="183">
        <f>ROUND(E160*N160,2)</f>
        <v>71.44</v>
      </c>
      <c r="P160" s="183">
        <v>0</v>
      </c>
      <c r="Q160" s="183">
        <f>ROUND(E160*P160,2)</f>
        <v>0</v>
      </c>
      <c r="R160" s="183" t="s">
        <v>1362</v>
      </c>
      <c r="S160" s="183" t="s">
        <v>1363</v>
      </c>
      <c r="T160" s="184" t="s">
        <v>1364</v>
      </c>
      <c r="U160" s="160">
        <v>2.5999999999999999E-2</v>
      </c>
      <c r="V160" s="160">
        <f>ROUND(E160*U160,2)</f>
        <v>4.91</v>
      </c>
      <c r="W160" s="160"/>
      <c r="X160" s="160" t="s">
        <v>1365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1419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ht="22.5" outlineLevel="1">
      <c r="A161" s="178">
        <v>44</v>
      </c>
      <c r="B161" s="179" t="s">
        <v>1582</v>
      </c>
      <c r="C161" s="189" t="s">
        <v>1583</v>
      </c>
      <c r="D161" s="180" t="s">
        <v>1361</v>
      </c>
      <c r="E161" s="181">
        <v>239.4</v>
      </c>
      <c r="F161" s="182"/>
      <c r="G161" s="183">
        <f>ROUND(E161*F161,2)</f>
        <v>0</v>
      </c>
      <c r="H161" s="182"/>
      <c r="I161" s="183">
        <f>ROUND(E161*H161,2)</f>
        <v>0</v>
      </c>
      <c r="J161" s="182"/>
      <c r="K161" s="183">
        <f>ROUND(E161*J161,2)</f>
        <v>0</v>
      </c>
      <c r="L161" s="183">
        <v>21</v>
      </c>
      <c r="M161" s="183">
        <f>G161*(1+L161/100)</f>
        <v>0</v>
      </c>
      <c r="N161" s="183">
        <v>0.2016</v>
      </c>
      <c r="O161" s="183">
        <f>ROUND(E161*N161,2)</f>
        <v>48.26</v>
      </c>
      <c r="P161" s="183">
        <v>0</v>
      </c>
      <c r="Q161" s="183">
        <f>ROUND(E161*P161,2)</f>
        <v>0</v>
      </c>
      <c r="R161" s="183" t="s">
        <v>1362</v>
      </c>
      <c r="S161" s="183" t="s">
        <v>1363</v>
      </c>
      <c r="T161" s="184" t="s">
        <v>1364</v>
      </c>
      <c r="U161" s="160">
        <v>2.4E-2</v>
      </c>
      <c r="V161" s="160">
        <f>ROUND(E161*U161,2)</f>
        <v>5.75</v>
      </c>
      <c r="W161" s="160"/>
      <c r="X161" s="160" t="s">
        <v>1365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1419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2.5" outlineLevel="1">
      <c r="A162" s="178">
        <v>45</v>
      </c>
      <c r="B162" s="179" t="s">
        <v>1580</v>
      </c>
      <c r="C162" s="189" t="s">
        <v>1581</v>
      </c>
      <c r="D162" s="180" t="s">
        <v>1361</v>
      </c>
      <c r="E162" s="181">
        <v>289.8</v>
      </c>
      <c r="F162" s="182"/>
      <c r="G162" s="183">
        <f>ROUND(E162*F162,2)</f>
        <v>0</v>
      </c>
      <c r="H162" s="182"/>
      <c r="I162" s="183">
        <f>ROUND(E162*H162,2)</f>
        <v>0</v>
      </c>
      <c r="J162" s="182"/>
      <c r="K162" s="183">
        <f>ROUND(E162*J162,2)</f>
        <v>0</v>
      </c>
      <c r="L162" s="183">
        <v>21</v>
      </c>
      <c r="M162" s="183">
        <f>G162*(1+L162/100)</f>
        <v>0</v>
      </c>
      <c r="N162" s="183">
        <v>0.1764</v>
      </c>
      <c r="O162" s="183">
        <f>ROUND(E162*N162,2)</f>
        <v>51.12</v>
      </c>
      <c r="P162" s="183">
        <v>0</v>
      </c>
      <c r="Q162" s="183">
        <f>ROUND(E162*P162,2)</f>
        <v>0</v>
      </c>
      <c r="R162" s="183" t="s">
        <v>1362</v>
      </c>
      <c r="S162" s="183" t="s">
        <v>1363</v>
      </c>
      <c r="T162" s="184" t="s">
        <v>1364</v>
      </c>
      <c r="U162" s="160">
        <v>2.4E-2</v>
      </c>
      <c r="V162" s="160">
        <f>ROUND(E162*U162,2)</f>
        <v>6.96</v>
      </c>
      <c r="W162" s="160"/>
      <c r="X162" s="160" t="s">
        <v>1365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1419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ht="22.5" outlineLevel="1">
      <c r="A163" s="178">
        <v>46</v>
      </c>
      <c r="B163" s="179" t="s">
        <v>1578</v>
      </c>
      <c r="C163" s="189" t="s">
        <v>1579</v>
      </c>
      <c r="D163" s="180" t="s">
        <v>1361</v>
      </c>
      <c r="E163" s="181">
        <v>378</v>
      </c>
      <c r="F163" s="182"/>
      <c r="G163" s="183">
        <f>ROUND(E163*F163,2)</f>
        <v>0</v>
      </c>
      <c r="H163" s="182"/>
      <c r="I163" s="183">
        <f>ROUND(E163*H163,2)</f>
        <v>0</v>
      </c>
      <c r="J163" s="182"/>
      <c r="K163" s="183">
        <f>ROUND(E163*J163,2)</f>
        <v>0</v>
      </c>
      <c r="L163" s="183">
        <v>21</v>
      </c>
      <c r="M163" s="183">
        <f>G163*(1+L163/100)</f>
        <v>0</v>
      </c>
      <c r="N163" s="183">
        <v>0.126</v>
      </c>
      <c r="O163" s="183">
        <f>ROUND(E163*N163,2)</f>
        <v>47.63</v>
      </c>
      <c r="P163" s="183">
        <v>0</v>
      </c>
      <c r="Q163" s="183">
        <f>ROUND(E163*P163,2)</f>
        <v>0</v>
      </c>
      <c r="R163" s="183" t="s">
        <v>1362</v>
      </c>
      <c r="S163" s="183" t="s">
        <v>1363</v>
      </c>
      <c r="T163" s="184" t="s">
        <v>1364</v>
      </c>
      <c r="U163" s="160">
        <v>2.1000000000000001E-2</v>
      </c>
      <c r="V163" s="160">
        <f>ROUND(E163*U163,2)</f>
        <v>7.94</v>
      </c>
      <c r="W163" s="160"/>
      <c r="X163" s="160" t="s">
        <v>1365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1419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>
      <c r="A164" s="164" t="s">
        <v>1357</v>
      </c>
      <c r="B164" s="165" t="s">
        <v>1314</v>
      </c>
      <c r="C164" s="186" t="s">
        <v>1315</v>
      </c>
      <c r="D164" s="166"/>
      <c r="E164" s="167"/>
      <c r="F164" s="168"/>
      <c r="G164" s="168">
        <f>SUMIF(AG165:AG209,"&lt;&gt;NOR",G165:G209)</f>
        <v>0</v>
      </c>
      <c r="H164" s="168"/>
      <c r="I164" s="168">
        <f>SUM(I165:I209)</f>
        <v>0</v>
      </c>
      <c r="J164" s="168"/>
      <c r="K164" s="168">
        <f>SUM(K165:K209)</f>
        <v>0</v>
      </c>
      <c r="L164" s="168"/>
      <c r="M164" s="168">
        <f>SUM(M165:M209)</f>
        <v>0</v>
      </c>
      <c r="N164" s="168"/>
      <c r="O164" s="168">
        <f>SUM(O165:O209)</f>
        <v>10.08</v>
      </c>
      <c r="P164" s="168"/>
      <c r="Q164" s="168">
        <f>SUM(Q165:Q209)</f>
        <v>0</v>
      </c>
      <c r="R164" s="168"/>
      <c r="S164" s="168"/>
      <c r="T164" s="169"/>
      <c r="U164" s="163"/>
      <c r="V164" s="163">
        <f>SUM(V165:V209)</f>
        <v>69.460000000000008</v>
      </c>
      <c r="W164" s="163"/>
      <c r="X164" s="163"/>
      <c r="AG164" t="s">
        <v>1358</v>
      </c>
    </row>
    <row r="165" spans="1:60" outlineLevel="1">
      <c r="A165" s="170">
        <v>47</v>
      </c>
      <c r="B165" s="171" t="s">
        <v>1586</v>
      </c>
      <c r="C165" s="187" t="s">
        <v>1587</v>
      </c>
      <c r="D165" s="172" t="s">
        <v>1407</v>
      </c>
      <c r="E165" s="173">
        <v>126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5">
        <v>1.0000000000000001E-5</v>
      </c>
      <c r="O165" s="175">
        <f>ROUND(E165*N165,2)</f>
        <v>0</v>
      </c>
      <c r="P165" s="175">
        <v>0</v>
      </c>
      <c r="Q165" s="175">
        <f>ROUND(E165*P165,2)</f>
        <v>0</v>
      </c>
      <c r="R165" s="175" t="s">
        <v>1538</v>
      </c>
      <c r="S165" s="175" t="s">
        <v>1363</v>
      </c>
      <c r="T165" s="176" t="s">
        <v>1364</v>
      </c>
      <c r="U165" s="160">
        <v>9.7000000000000003E-2</v>
      </c>
      <c r="V165" s="160">
        <f>ROUND(E165*U165,2)</f>
        <v>12.22</v>
      </c>
      <c r="W165" s="160"/>
      <c r="X165" s="160" t="s">
        <v>1365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1366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48" t="s">
        <v>1588</v>
      </c>
      <c r="D166" s="249"/>
      <c r="E166" s="249"/>
      <c r="F166" s="249"/>
      <c r="G166" s="249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1392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188" t="s">
        <v>254</v>
      </c>
      <c r="D167" s="161"/>
      <c r="E167" s="162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1368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188" t="s">
        <v>255</v>
      </c>
      <c r="D168" s="161"/>
      <c r="E168" s="162">
        <v>126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1368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22.5" outlineLevel="1">
      <c r="A169" s="170">
        <v>48</v>
      </c>
      <c r="B169" s="171" t="s">
        <v>1591</v>
      </c>
      <c r="C169" s="187" t="s">
        <v>1592</v>
      </c>
      <c r="D169" s="172" t="s">
        <v>1593</v>
      </c>
      <c r="E169" s="173">
        <v>8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5">
        <v>5.0000000000000002E-5</v>
      </c>
      <c r="O169" s="175">
        <f>ROUND(E169*N169,2)</f>
        <v>0</v>
      </c>
      <c r="P169" s="175">
        <v>0</v>
      </c>
      <c r="Q169" s="175">
        <f>ROUND(E169*P169,2)</f>
        <v>0</v>
      </c>
      <c r="R169" s="175" t="s">
        <v>1538</v>
      </c>
      <c r="S169" s="175" t="s">
        <v>1363</v>
      </c>
      <c r="T169" s="176" t="s">
        <v>1364</v>
      </c>
      <c r="U169" s="160">
        <v>0.42</v>
      </c>
      <c r="V169" s="160">
        <f>ROUND(E169*U169,2)</f>
        <v>3.36</v>
      </c>
      <c r="W169" s="160"/>
      <c r="X169" s="160" t="s">
        <v>1365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1366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48" t="s">
        <v>1554</v>
      </c>
      <c r="D170" s="249"/>
      <c r="E170" s="249"/>
      <c r="F170" s="249"/>
      <c r="G170" s="249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1392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ht="22.5" outlineLevel="1">
      <c r="A171" s="170">
        <v>49</v>
      </c>
      <c r="B171" s="171" t="s">
        <v>1594</v>
      </c>
      <c r="C171" s="187" t="s">
        <v>1595</v>
      </c>
      <c r="D171" s="172" t="s">
        <v>1593</v>
      </c>
      <c r="E171" s="173">
        <v>8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5">
        <v>1.0000000000000001E-5</v>
      </c>
      <c r="O171" s="175">
        <f>ROUND(E171*N171,2)</f>
        <v>0</v>
      </c>
      <c r="P171" s="175">
        <v>0</v>
      </c>
      <c r="Q171" s="175">
        <f>ROUND(E171*P171,2)</f>
        <v>0</v>
      </c>
      <c r="R171" s="175" t="s">
        <v>1538</v>
      </c>
      <c r="S171" s="175" t="s">
        <v>1363</v>
      </c>
      <c r="T171" s="176" t="s">
        <v>1364</v>
      </c>
      <c r="U171" s="160">
        <v>0.17599999999999999</v>
      </c>
      <c r="V171" s="160">
        <f>ROUND(E171*U171,2)</f>
        <v>1.41</v>
      </c>
      <c r="W171" s="160"/>
      <c r="X171" s="160" t="s">
        <v>1365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1366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48" t="s">
        <v>1554</v>
      </c>
      <c r="D172" s="249"/>
      <c r="E172" s="249"/>
      <c r="F172" s="249"/>
      <c r="G172" s="249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1392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2.5" outlineLevel="1">
      <c r="A173" s="170">
        <v>50</v>
      </c>
      <c r="B173" s="171" t="s">
        <v>1596</v>
      </c>
      <c r="C173" s="187" t="s">
        <v>1597</v>
      </c>
      <c r="D173" s="172" t="s">
        <v>1593</v>
      </c>
      <c r="E173" s="173">
        <v>8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5">
        <v>1.0000000000000001E-5</v>
      </c>
      <c r="O173" s="175">
        <f>ROUND(E173*N173,2)</f>
        <v>0</v>
      </c>
      <c r="P173" s="175">
        <v>0</v>
      </c>
      <c r="Q173" s="175">
        <f>ROUND(E173*P173,2)</f>
        <v>0</v>
      </c>
      <c r="R173" s="175" t="s">
        <v>1538</v>
      </c>
      <c r="S173" s="175" t="s">
        <v>1363</v>
      </c>
      <c r="T173" s="176" t="s">
        <v>1364</v>
      </c>
      <c r="U173" s="160">
        <v>0.15840000000000001</v>
      </c>
      <c r="V173" s="160">
        <f>ROUND(E173*U173,2)</f>
        <v>1.27</v>
      </c>
      <c r="W173" s="160"/>
      <c r="X173" s="160" t="s">
        <v>1365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1366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48" t="s">
        <v>1554</v>
      </c>
      <c r="D174" s="249"/>
      <c r="E174" s="249"/>
      <c r="F174" s="249"/>
      <c r="G174" s="249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1392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ht="33.75" outlineLevel="1">
      <c r="A175" s="170">
        <v>51</v>
      </c>
      <c r="B175" s="171" t="s">
        <v>1598</v>
      </c>
      <c r="C175" s="187" t="s">
        <v>1599</v>
      </c>
      <c r="D175" s="172" t="s">
        <v>1600</v>
      </c>
      <c r="E175" s="173">
        <v>3</v>
      </c>
      <c r="F175" s="174"/>
      <c r="G175" s="175">
        <f>ROUND(E175*F175,2)</f>
        <v>0</v>
      </c>
      <c r="H175" s="174"/>
      <c r="I175" s="175">
        <f>ROUND(E175*H175,2)</f>
        <v>0</v>
      </c>
      <c r="J175" s="174"/>
      <c r="K175" s="175">
        <f>ROUND(E175*J175,2)</f>
        <v>0</v>
      </c>
      <c r="L175" s="175">
        <v>21</v>
      </c>
      <c r="M175" s="175">
        <f>G175*(1+L175/100)</f>
        <v>0</v>
      </c>
      <c r="N175" s="175">
        <v>1.2999999999999999E-4</v>
      </c>
      <c r="O175" s="175">
        <f>ROUND(E175*N175,2)</f>
        <v>0</v>
      </c>
      <c r="P175" s="175">
        <v>0</v>
      </c>
      <c r="Q175" s="175">
        <f>ROUND(E175*P175,2)</f>
        <v>0</v>
      </c>
      <c r="R175" s="175" t="s">
        <v>1538</v>
      </c>
      <c r="S175" s="175" t="s">
        <v>1363</v>
      </c>
      <c r="T175" s="176" t="s">
        <v>1364</v>
      </c>
      <c r="U175" s="160">
        <v>7.5</v>
      </c>
      <c r="V175" s="160">
        <f>ROUND(E175*U175,2)</f>
        <v>22.5</v>
      </c>
      <c r="W175" s="160"/>
      <c r="X175" s="160" t="s">
        <v>1365</v>
      </c>
      <c r="Y175" s="151"/>
      <c r="Z175" s="151"/>
      <c r="AA175" s="151"/>
      <c r="AB175" s="151"/>
      <c r="AC175" s="151"/>
      <c r="AD175" s="151"/>
      <c r="AE175" s="151"/>
      <c r="AF175" s="151"/>
      <c r="AG175" s="151" t="s">
        <v>1366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48" t="s">
        <v>1601</v>
      </c>
      <c r="D176" s="249"/>
      <c r="E176" s="249"/>
      <c r="F176" s="249"/>
      <c r="G176" s="249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1392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78">
        <v>52</v>
      </c>
      <c r="B177" s="179" t="s">
        <v>1604</v>
      </c>
      <c r="C177" s="189" t="s">
        <v>1605</v>
      </c>
      <c r="D177" s="180" t="s">
        <v>1407</v>
      </c>
      <c r="E177" s="181">
        <v>126</v>
      </c>
      <c r="F177" s="182"/>
      <c r="G177" s="183">
        <f>ROUND(E177*F177,2)</f>
        <v>0</v>
      </c>
      <c r="H177" s="182"/>
      <c r="I177" s="183">
        <f>ROUND(E177*H177,2)</f>
        <v>0</v>
      </c>
      <c r="J177" s="182"/>
      <c r="K177" s="183">
        <f>ROUND(E177*J177,2)</f>
        <v>0</v>
      </c>
      <c r="L177" s="183">
        <v>21</v>
      </c>
      <c r="M177" s="183">
        <f>G177*(1+L177/100)</f>
        <v>0</v>
      </c>
      <c r="N177" s="183">
        <v>0</v>
      </c>
      <c r="O177" s="183">
        <f>ROUND(E177*N177,2)</f>
        <v>0</v>
      </c>
      <c r="P177" s="183">
        <v>0</v>
      </c>
      <c r="Q177" s="183">
        <f>ROUND(E177*P177,2)</f>
        <v>0</v>
      </c>
      <c r="R177" s="183" t="s">
        <v>1538</v>
      </c>
      <c r="S177" s="183" t="s">
        <v>1363</v>
      </c>
      <c r="T177" s="184" t="s">
        <v>1364</v>
      </c>
      <c r="U177" s="160">
        <v>3.9E-2</v>
      </c>
      <c r="V177" s="160">
        <f>ROUND(E177*U177,2)</f>
        <v>4.91</v>
      </c>
      <c r="W177" s="160"/>
      <c r="X177" s="160" t="s">
        <v>1365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1366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70">
        <v>53</v>
      </c>
      <c r="B178" s="171" t="s">
        <v>1606</v>
      </c>
      <c r="C178" s="187" t="s">
        <v>1607</v>
      </c>
      <c r="D178" s="172" t="s">
        <v>1593</v>
      </c>
      <c r="E178" s="173">
        <v>9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21</v>
      </c>
      <c r="M178" s="175">
        <f>G178*(1+L178/100)</f>
        <v>0</v>
      </c>
      <c r="N178" s="175">
        <v>0</v>
      </c>
      <c r="O178" s="175">
        <f>ROUND(E178*N178,2)</f>
        <v>0</v>
      </c>
      <c r="P178" s="175">
        <v>0</v>
      </c>
      <c r="Q178" s="175">
        <f>ROUND(E178*P178,2)</f>
        <v>0</v>
      </c>
      <c r="R178" s="175" t="s">
        <v>1538</v>
      </c>
      <c r="S178" s="175" t="s">
        <v>1363</v>
      </c>
      <c r="T178" s="176" t="s">
        <v>1364</v>
      </c>
      <c r="U178" s="160">
        <v>0.79</v>
      </c>
      <c r="V178" s="160">
        <f>ROUND(E178*U178,2)</f>
        <v>7.11</v>
      </c>
      <c r="W178" s="160"/>
      <c r="X178" s="160" t="s">
        <v>1365</v>
      </c>
      <c r="Y178" s="151"/>
      <c r="Z178" s="151"/>
      <c r="AA178" s="151"/>
      <c r="AB178" s="151"/>
      <c r="AC178" s="151"/>
      <c r="AD178" s="151"/>
      <c r="AE178" s="151"/>
      <c r="AF178" s="151"/>
      <c r="AG178" s="151" t="s">
        <v>1366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48" t="s">
        <v>1608</v>
      </c>
      <c r="D179" s="249"/>
      <c r="E179" s="249"/>
      <c r="F179" s="249"/>
      <c r="G179" s="249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1392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188" t="s">
        <v>256</v>
      </c>
      <c r="D180" s="161"/>
      <c r="E180" s="162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1368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188" t="s">
        <v>1766</v>
      </c>
      <c r="D181" s="161"/>
      <c r="E181" s="162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1368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188" t="s">
        <v>1775</v>
      </c>
      <c r="D182" s="161"/>
      <c r="E182" s="162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1368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188" t="s">
        <v>1776</v>
      </c>
      <c r="D183" s="161"/>
      <c r="E183" s="162">
        <v>9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1368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ht="22.5" outlineLevel="1">
      <c r="A184" s="170">
        <v>54</v>
      </c>
      <c r="B184" s="171" t="s">
        <v>1617</v>
      </c>
      <c r="C184" s="187" t="s">
        <v>1618</v>
      </c>
      <c r="D184" s="172" t="s">
        <v>1593</v>
      </c>
      <c r="E184" s="173">
        <v>3</v>
      </c>
      <c r="F184" s="174"/>
      <c r="G184" s="175">
        <f>ROUND(E184*F184,2)</f>
        <v>0</v>
      </c>
      <c r="H184" s="174"/>
      <c r="I184" s="175">
        <f>ROUND(E184*H184,2)</f>
        <v>0</v>
      </c>
      <c r="J184" s="174"/>
      <c r="K184" s="175">
        <f>ROUND(E184*J184,2)</f>
        <v>0</v>
      </c>
      <c r="L184" s="175">
        <v>21</v>
      </c>
      <c r="M184" s="175">
        <f>G184*(1+L184/100)</f>
        <v>0</v>
      </c>
      <c r="N184" s="175">
        <v>0</v>
      </c>
      <c r="O184" s="175">
        <f>ROUND(E184*N184,2)</f>
        <v>0</v>
      </c>
      <c r="P184" s="175">
        <v>0</v>
      </c>
      <c r="Q184" s="175">
        <f>ROUND(E184*P184,2)</f>
        <v>0</v>
      </c>
      <c r="R184" s="175" t="s">
        <v>1538</v>
      </c>
      <c r="S184" s="175" t="s">
        <v>1363</v>
      </c>
      <c r="T184" s="176" t="s">
        <v>1364</v>
      </c>
      <c r="U184" s="160">
        <v>0.9</v>
      </c>
      <c r="V184" s="160">
        <f>ROUND(E184*U184,2)</f>
        <v>2.7</v>
      </c>
      <c r="W184" s="160"/>
      <c r="X184" s="160" t="s">
        <v>1365</v>
      </c>
      <c r="Y184" s="151"/>
      <c r="Z184" s="151"/>
      <c r="AA184" s="151"/>
      <c r="AB184" s="151"/>
      <c r="AC184" s="151"/>
      <c r="AD184" s="151"/>
      <c r="AE184" s="151"/>
      <c r="AF184" s="151"/>
      <c r="AG184" s="151" t="s">
        <v>1366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48" t="s">
        <v>1608</v>
      </c>
      <c r="D185" s="249"/>
      <c r="E185" s="249"/>
      <c r="F185" s="249"/>
      <c r="G185" s="249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1392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ht="22.5" outlineLevel="1">
      <c r="A186" s="170">
        <v>55</v>
      </c>
      <c r="B186" s="171" t="s">
        <v>1619</v>
      </c>
      <c r="C186" s="187" t="s">
        <v>1620</v>
      </c>
      <c r="D186" s="172" t="s">
        <v>1593</v>
      </c>
      <c r="E186" s="173">
        <v>3</v>
      </c>
      <c r="F186" s="174"/>
      <c r="G186" s="175">
        <f>ROUND(E186*F186,2)</f>
        <v>0</v>
      </c>
      <c r="H186" s="174"/>
      <c r="I186" s="175">
        <f>ROUND(E186*H186,2)</f>
        <v>0</v>
      </c>
      <c r="J186" s="174"/>
      <c r="K186" s="175">
        <f>ROUND(E186*J186,2)</f>
        <v>0</v>
      </c>
      <c r="L186" s="175">
        <v>21</v>
      </c>
      <c r="M186" s="175">
        <f>G186*(1+L186/100)</f>
        <v>0</v>
      </c>
      <c r="N186" s="175">
        <v>0</v>
      </c>
      <c r="O186" s="175">
        <f>ROUND(E186*N186,2)</f>
        <v>0</v>
      </c>
      <c r="P186" s="175">
        <v>0</v>
      </c>
      <c r="Q186" s="175">
        <f>ROUND(E186*P186,2)</f>
        <v>0</v>
      </c>
      <c r="R186" s="175" t="s">
        <v>1538</v>
      </c>
      <c r="S186" s="175" t="s">
        <v>1363</v>
      </c>
      <c r="T186" s="176" t="s">
        <v>1364</v>
      </c>
      <c r="U186" s="160">
        <v>2.2519999999999998</v>
      </c>
      <c r="V186" s="160">
        <f>ROUND(E186*U186,2)</f>
        <v>6.76</v>
      </c>
      <c r="W186" s="160"/>
      <c r="X186" s="160" t="s">
        <v>1365</v>
      </c>
      <c r="Y186" s="151"/>
      <c r="Z186" s="151"/>
      <c r="AA186" s="151"/>
      <c r="AB186" s="151"/>
      <c r="AC186" s="151"/>
      <c r="AD186" s="151"/>
      <c r="AE186" s="151"/>
      <c r="AF186" s="151"/>
      <c r="AG186" s="151" t="s">
        <v>1366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48" t="s">
        <v>1608</v>
      </c>
      <c r="D187" s="249"/>
      <c r="E187" s="249"/>
      <c r="F187" s="249"/>
      <c r="G187" s="249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1392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78">
        <v>56</v>
      </c>
      <c r="B188" s="179" t="s">
        <v>1621</v>
      </c>
      <c r="C188" s="189" t="s">
        <v>1622</v>
      </c>
      <c r="D188" s="180" t="s">
        <v>1593</v>
      </c>
      <c r="E188" s="181">
        <v>3</v>
      </c>
      <c r="F188" s="182"/>
      <c r="G188" s="183">
        <f>ROUND(E188*F188,2)</f>
        <v>0</v>
      </c>
      <c r="H188" s="182"/>
      <c r="I188" s="183">
        <f>ROUND(E188*H188,2)</f>
        <v>0</v>
      </c>
      <c r="J188" s="182"/>
      <c r="K188" s="183">
        <f>ROUND(E188*J188,2)</f>
        <v>0</v>
      </c>
      <c r="L188" s="183">
        <v>21</v>
      </c>
      <c r="M188" s="183">
        <f>G188*(1+L188/100)</f>
        <v>0</v>
      </c>
      <c r="N188" s="183">
        <v>7.0200000000000002E-3</v>
      </c>
      <c r="O188" s="183">
        <f>ROUND(E188*N188,2)</f>
        <v>0.02</v>
      </c>
      <c r="P188" s="183">
        <v>0</v>
      </c>
      <c r="Q188" s="183">
        <f>ROUND(E188*P188,2)</f>
        <v>0</v>
      </c>
      <c r="R188" s="183" t="s">
        <v>1538</v>
      </c>
      <c r="S188" s="183" t="s">
        <v>1363</v>
      </c>
      <c r="T188" s="184" t="s">
        <v>1364</v>
      </c>
      <c r="U188" s="160">
        <v>1.3140000000000001</v>
      </c>
      <c r="V188" s="160">
        <f>ROUND(E188*U188,2)</f>
        <v>3.94</v>
      </c>
      <c r="W188" s="160"/>
      <c r="X188" s="160" t="s">
        <v>1365</v>
      </c>
      <c r="Y188" s="151"/>
      <c r="Z188" s="151"/>
      <c r="AA188" s="151"/>
      <c r="AB188" s="151"/>
      <c r="AC188" s="151"/>
      <c r="AD188" s="151"/>
      <c r="AE188" s="151"/>
      <c r="AF188" s="151"/>
      <c r="AG188" s="151" t="s">
        <v>1366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78">
        <v>57</v>
      </c>
      <c r="B189" s="179" t="s">
        <v>1623</v>
      </c>
      <c r="C189" s="189" t="s">
        <v>1624</v>
      </c>
      <c r="D189" s="180" t="s">
        <v>1407</v>
      </c>
      <c r="E189" s="181">
        <v>126</v>
      </c>
      <c r="F189" s="182"/>
      <c r="G189" s="183">
        <f>ROUND(E189*F189,2)</f>
        <v>0</v>
      </c>
      <c r="H189" s="182"/>
      <c r="I189" s="183">
        <f>ROUND(E189*H189,2)</f>
        <v>0</v>
      </c>
      <c r="J189" s="182"/>
      <c r="K189" s="183">
        <f>ROUND(E189*J189,2)</f>
        <v>0</v>
      </c>
      <c r="L189" s="183">
        <v>21</v>
      </c>
      <c r="M189" s="183">
        <f>G189*(1+L189/100)</f>
        <v>0</v>
      </c>
      <c r="N189" s="183">
        <v>0</v>
      </c>
      <c r="O189" s="183">
        <f>ROUND(E189*N189,2)</f>
        <v>0</v>
      </c>
      <c r="P189" s="183">
        <v>0</v>
      </c>
      <c r="Q189" s="183">
        <f>ROUND(E189*P189,2)</f>
        <v>0</v>
      </c>
      <c r="R189" s="183" t="s">
        <v>1538</v>
      </c>
      <c r="S189" s="183" t="s">
        <v>1363</v>
      </c>
      <c r="T189" s="184" t="s">
        <v>1364</v>
      </c>
      <c r="U189" s="160">
        <v>2.5999999999999999E-2</v>
      </c>
      <c r="V189" s="160">
        <f>ROUND(E189*U189,2)</f>
        <v>3.28</v>
      </c>
      <c r="W189" s="160"/>
      <c r="X189" s="160" t="s">
        <v>1365</v>
      </c>
      <c r="Y189" s="151"/>
      <c r="Z189" s="151"/>
      <c r="AA189" s="151"/>
      <c r="AB189" s="151"/>
      <c r="AC189" s="151"/>
      <c r="AD189" s="151"/>
      <c r="AE189" s="151"/>
      <c r="AF189" s="151"/>
      <c r="AG189" s="151" t="s">
        <v>1366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>
      <c r="A190" s="170">
        <v>58</v>
      </c>
      <c r="B190" s="171" t="s">
        <v>1625</v>
      </c>
      <c r="C190" s="187" t="s">
        <v>1626</v>
      </c>
      <c r="D190" s="172" t="s">
        <v>1593</v>
      </c>
      <c r="E190" s="173">
        <v>27.543600000000001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5">
        <v>4.2000000000000003E-2</v>
      </c>
      <c r="O190" s="175">
        <f>ROUND(E190*N190,2)</f>
        <v>1.1599999999999999</v>
      </c>
      <c r="P190" s="175">
        <v>0</v>
      </c>
      <c r="Q190" s="175">
        <f>ROUND(E190*P190,2)</f>
        <v>0</v>
      </c>
      <c r="R190" s="175" t="s">
        <v>1520</v>
      </c>
      <c r="S190" s="175" t="s">
        <v>1363</v>
      </c>
      <c r="T190" s="176" t="s">
        <v>1364</v>
      </c>
      <c r="U190" s="160">
        <v>0</v>
      </c>
      <c r="V190" s="160">
        <f>ROUND(E190*U190,2)</f>
        <v>0</v>
      </c>
      <c r="W190" s="160"/>
      <c r="X190" s="160" t="s">
        <v>1521</v>
      </c>
      <c r="Y190" s="151"/>
      <c r="Z190" s="151"/>
      <c r="AA190" s="151"/>
      <c r="AB190" s="151"/>
      <c r="AC190" s="151"/>
      <c r="AD190" s="151"/>
      <c r="AE190" s="151"/>
      <c r="AF190" s="151"/>
      <c r="AG190" s="151" t="s">
        <v>1522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188" t="s">
        <v>257</v>
      </c>
      <c r="D191" s="161"/>
      <c r="E191" s="162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1368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188" t="s">
        <v>258</v>
      </c>
      <c r="D192" s="161"/>
      <c r="E192" s="162">
        <v>27.543600000000001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1368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78">
        <v>59</v>
      </c>
      <c r="B193" s="179" t="s">
        <v>1629</v>
      </c>
      <c r="C193" s="189" t="s">
        <v>1630</v>
      </c>
      <c r="D193" s="180" t="s">
        <v>1593</v>
      </c>
      <c r="E193" s="181">
        <v>8</v>
      </c>
      <c r="F193" s="182"/>
      <c r="G193" s="183">
        <f>ROUND(E193*F193,2)</f>
        <v>0</v>
      </c>
      <c r="H193" s="182"/>
      <c r="I193" s="183">
        <f>ROUND(E193*H193,2)</f>
        <v>0</v>
      </c>
      <c r="J193" s="182"/>
      <c r="K193" s="183">
        <f>ROUND(E193*J193,2)</f>
        <v>0</v>
      </c>
      <c r="L193" s="183">
        <v>21</v>
      </c>
      <c r="M193" s="183">
        <f>G193*(1+L193/100)</f>
        <v>0</v>
      </c>
      <c r="N193" s="183">
        <v>6.6E-4</v>
      </c>
      <c r="O193" s="183">
        <f>ROUND(E193*N193,2)</f>
        <v>0.01</v>
      </c>
      <c r="P193" s="183">
        <v>0</v>
      </c>
      <c r="Q193" s="183">
        <f>ROUND(E193*P193,2)</f>
        <v>0</v>
      </c>
      <c r="R193" s="183" t="s">
        <v>1520</v>
      </c>
      <c r="S193" s="183" t="s">
        <v>1363</v>
      </c>
      <c r="T193" s="184" t="s">
        <v>1364</v>
      </c>
      <c r="U193" s="160">
        <v>0</v>
      </c>
      <c r="V193" s="160">
        <f>ROUND(E193*U193,2)</f>
        <v>0</v>
      </c>
      <c r="W193" s="160"/>
      <c r="X193" s="160" t="s">
        <v>1521</v>
      </c>
      <c r="Y193" s="151"/>
      <c r="Z193" s="151"/>
      <c r="AA193" s="151"/>
      <c r="AB193" s="151"/>
      <c r="AC193" s="151"/>
      <c r="AD193" s="151"/>
      <c r="AE193" s="151"/>
      <c r="AF193" s="151"/>
      <c r="AG193" s="151" t="s">
        <v>1522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78">
        <v>60</v>
      </c>
      <c r="B194" s="179" t="s">
        <v>1631</v>
      </c>
      <c r="C194" s="189" t="s">
        <v>1632</v>
      </c>
      <c r="D194" s="180" t="s">
        <v>1593</v>
      </c>
      <c r="E194" s="181">
        <v>8</v>
      </c>
      <c r="F194" s="182"/>
      <c r="G194" s="183">
        <f>ROUND(E194*F194,2)</f>
        <v>0</v>
      </c>
      <c r="H194" s="182"/>
      <c r="I194" s="183">
        <f>ROUND(E194*H194,2)</f>
        <v>0</v>
      </c>
      <c r="J194" s="182"/>
      <c r="K194" s="183">
        <f>ROUND(E194*J194,2)</f>
        <v>0</v>
      </c>
      <c r="L194" s="183">
        <v>21</v>
      </c>
      <c r="M194" s="183">
        <f>G194*(1+L194/100)</f>
        <v>0</v>
      </c>
      <c r="N194" s="183">
        <v>2.5000000000000001E-4</v>
      </c>
      <c r="O194" s="183">
        <f>ROUND(E194*N194,2)</f>
        <v>0</v>
      </c>
      <c r="P194" s="183">
        <v>0</v>
      </c>
      <c r="Q194" s="183">
        <f>ROUND(E194*P194,2)</f>
        <v>0</v>
      </c>
      <c r="R194" s="183" t="s">
        <v>1520</v>
      </c>
      <c r="S194" s="183" t="s">
        <v>1363</v>
      </c>
      <c r="T194" s="184" t="s">
        <v>1364</v>
      </c>
      <c r="U194" s="160">
        <v>0</v>
      </c>
      <c r="V194" s="160">
        <f>ROUND(E194*U194,2)</f>
        <v>0</v>
      </c>
      <c r="W194" s="160"/>
      <c r="X194" s="160" t="s">
        <v>1521</v>
      </c>
      <c r="Y194" s="151"/>
      <c r="Z194" s="151"/>
      <c r="AA194" s="151"/>
      <c r="AB194" s="151"/>
      <c r="AC194" s="151"/>
      <c r="AD194" s="151"/>
      <c r="AE194" s="151"/>
      <c r="AF194" s="151"/>
      <c r="AG194" s="151" t="s">
        <v>1522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78">
        <v>61</v>
      </c>
      <c r="B195" s="179" t="s">
        <v>1633</v>
      </c>
      <c r="C195" s="189" t="s">
        <v>1634</v>
      </c>
      <c r="D195" s="180" t="s">
        <v>1593</v>
      </c>
      <c r="E195" s="181">
        <v>8</v>
      </c>
      <c r="F195" s="182"/>
      <c r="G195" s="183">
        <f>ROUND(E195*F195,2)</f>
        <v>0</v>
      </c>
      <c r="H195" s="182"/>
      <c r="I195" s="183">
        <f>ROUND(E195*H195,2)</f>
        <v>0</v>
      </c>
      <c r="J195" s="182"/>
      <c r="K195" s="183">
        <f>ROUND(E195*J195,2)</f>
        <v>0</v>
      </c>
      <c r="L195" s="183">
        <v>21</v>
      </c>
      <c r="M195" s="183">
        <f>G195*(1+L195/100)</f>
        <v>0</v>
      </c>
      <c r="N195" s="183">
        <v>6.0000000000000001E-3</v>
      </c>
      <c r="O195" s="183">
        <f>ROUND(E195*N195,2)</f>
        <v>0.05</v>
      </c>
      <c r="P195" s="183">
        <v>0</v>
      </c>
      <c r="Q195" s="183">
        <f>ROUND(E195*P195,2)</f>
        <v>0</v>
      </c>
      <c r="R195" s="183" t="s">
        <v>1520</v>
      </c>
      <c r="S195" s="183" t="s">
        <v>1363</v>
      </c>
      <c r="T195" s="184" t="s">
        <v>1364</v>
      </c>
      <c r="U195" s="160">
        <v>0</v>
      </c>
      <c r="V195" s="160">
        <f>ROUND(E195*U195,2)</f>
        <v>0</v>
      </c>
      <c r="W195" s="160"/>
      <c r="X195" s="160" t="s">
        <v>1521</v>
      </c>
      <c r="Y195" s="151"/>
      <c r="Z195" s="151"/>
      <c r="AA195" s="151"/>
      <c r="AB195" s="151"/>
      <c r="AC195" s="151"/>
      <c r="AD195" s="151"/>
      <c r="AE195" s="151"/>
      <c r="AF195" s="151"/>
      <c r="AG195" s="151" t="s">
        <v>1522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70">
        <v>62</v>
      </c>
      <c r="B196" s="171" t="s">
        <v>1635</v>
      </c>
      <c r="C196" s="187" t="s">
        <v>1636</v>
      </c>
      <c r="D196" s="172" t="s">
        <v>1593</v>
      </c>
      <c r="E196" s="173">
        <v>6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21</v>
      </c>
      <c r="M196" s="175">
        <f>G196*(1+L196/100)</f>
        <v>0</v>
      </c>
      <c r="N196" s="175">
        <v>1.1199999999999999E-3</v>
      </c>
      <c r="O196" s="175">
        <f>ROUND(E196*N196,2)</f>
        <v>0.01</v>
      </c>
      <c r="P196" s="175">
        <v>0</v>
      </c>
      <c r="Q196" s="175">
        <f>ROUND(E196*P196,2)</f>
        <v>0</v>
      </c>
      <c r="R196" s="175" t="s">
        <v>1520</v>
      </c>
      <c r="S196" s="175" t="s">
        <v>1637</v>
      </c>
      <c r="T196" s="176" t="s">
        <v>1364</v>
      </c>
      <c r="U196" s="160">
        <v>0</v>
      </c>
      <c r="V196" s="160">
        <f>ROUND(E196*U196,2)</f>
        <v>0</v>
      </c>
      <c r="W196" s="160"/>
      <c r="X196" s="160" t="s">
        <v>1521</v>
      </c>
      <c r="Y196" s="151"/>
      <c r="Z196" s="151"/>
      <c r="AA196" s="151"/>
      <c r="AB196" s="151"/>
      <c r="AC196" s="151"/>
      <c r="AD196" s="151"/>
      <c r="AE196" s="151"/>
      <c r="AF196" s="151"/>
      <c r="AG196" s="151" t="s">
        <v>1522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188" t="s">
        <v>1772</v>
      </c>
      <c r="D197" s="161"/>
      <c r="E197" s="162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1368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188" t="s">
        <v>1603</v>
      </c>
      <c r="D198" s="161"/>
      <c r="E198" s="162">
        <v>6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1368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ht="22.5" outlineLevel="1">
      <c r="A199" s="178">
        <v>63</v>
      </c>
      <c r="B199" s="179" t="s">
        <v>1639</v>
      </c>
      <c r="C199" s="189" t="s">
        <v>1640</v>
      </c>
      <c r="D199" s="180" t="s">
        <v>1593</v>
      </c>
      <c r="E199" s="181">
        <v>2</v>
      </c>
      <c r="F199" s="182"/>
      <c r="G199" s="183">
        <f t="shared" ref="G199:G206" si="0">ROUND(E199*F199,2)</f>
        <v>0</v>
      </c>
      <c r="H199" s="182"/>
      <c r="I199" s="183">
        <f t="shared" ref="I199:I206" si="1">ROUND(E199*H199,2)</f>
        <v>0</v>
      </c>
      <c r="J199" s="182"/>
      <c r="K199" s="183">
        <f t="shared" ref="K199:K206" si="2">ROUND(E199*J199,2)</f>
        <v>0</v>
      </c>
      <c r="L199" s="183">
        <v>21</v>
      </c>
      <c r="M199" s="183">
        <f t="shared" ref="M199:M206" si="3">G199*(1+L199/100)</f>
        <v>0</v>
      </c>
      <c r="N199" s="183">
        <v>0.10199999999999999</v>
      </c>
      <c r="O199" s="183">
        <f t="shared" ref="O199:O206" si="4">ROUND(E199*N199,2)</f>
        <v>0.2</v>
      </c>
      <c r="P199" s="183">
        <v>0</v>
      </c>
      <c r="Q199" s="183">
        <f t="shared" ref="Q199:Q206" si="5">ROUND(E199*P199,2)</f>
        <v>0</v>
      </c>
      <c r="R199" s="183" t="s">
        <v>1520</v>
      </c>
      <c r="S199" s="183" t="s">
        <v>1363</v>
      </c>
      <c r="T199" s="184" t="s">
        <v>1364</v>
      </c>
      <c r="U199" s="160">
        <v>0</v>
      </c>
      <c r="V199" s="160">
        <f t="shared" ref="V199:V206" si="6">ROUND(E199*U199,2)</f>
        <v>0</v>
      </c>
      <c r="W199" s="160"/>
      <c r="X199" s="160" t="s">
        <v>1521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1522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>
      <c r="A200" s="178">
        <v>64</v>
      </c>
      <c r="B200" s="179" t="s">
        <v>1641</v>
      </c>
      <c r="C200" s="189" t="s">
        <v>1642</v>
      </c>
      <c r="D200" s="180" t="s">
        <v>1593</v>
      </c>
      <c r="E200" s="181">
        <v>1</v>
      </c>
      <c r="F200" s="182"/>
      <c r="G200" s="183">
        <f t="shared" si="0"/>
        <v>0</v>
      </c>
      <c r="H200" s="182"/>
      <c r="I200" s="183">
        <f t="shared" si="1"/>
        <v>0</v>
      </c>
      <c r="J200" s="182"/>
      <c r="K200" s="183">
        <f t="shared" si="2"/>
        <v>0</v>
      </c>
      <c r="L200" s="183">
        <v>21</v>
      </c>
      <c r="M200" s="183">
        <f t="shared" si="3"/>
        <v>0</v>
      </c>
      <c r="N200" s="183">
        <v>0.10100000000000001</v>
      </c>
      <c r="O200" s="183">
        <f t="shared" si="4"/>
        <v>0.1</v>
      </c>
      <c r="P200" s="183">
        <v>0</v>
      </c>
      <c r="Q200" s="183">
        <f t="shared" si="5"/>
        <v>0</v>
      </c>
      <c r="R200" s="183" t="s">
        <v>1520</v>
      </c>
      <c r="S200" s="183" t="s">
        <v>1363</v>
      </c>
      <c r="T200" s="184" t="s">
        <v>1364</v>
      </c>
      <c r="U200" s="160">
        <v>0</v>
      </c>
      <c r="V200" s="160">
        <f t="shared" si="6"/>
        <v>0</v>
      </c>
      <c r="W200" s="160"/>
      <c r="X200" s="160" t="s">
        <v>1521</v>
      </c>
      <c r="Y200" s="151"/>
      <c r="Z200" s="151"/>
      <c r="AA200" s="151"/>
      <c r="AB200" s="151"/>
      <c r="AC200" s="151"/>
      <c r="AD200" s="151"/>
      <c r="AE200" s="151"/>
      <c r="AF200" s="151"/>
      <c r="AG200" s="151" t="s">
        <v>1522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78">
        <v>65</v>
      </c>
      <c r="B201" s="179" t="s">
        <v>1645</v>
      </c>
      <c r="C201" s="189" t="s">
        <v>1646</v>
      </c>
      <c r="D201" s="180" t="s">
        <v>1593</v>
      </c>
      <c r="E201" s="181">
        <v>4</v>
      </c>
      <c r="F201" s="182"/>
      <c r="G201" s="183">
        <f t="shared" si="0"/>
        <v>0</v>
      </c>
      <c r="H201" s="182"/>
      <c r="I201" s="183">
        <f t="shared" si="1"/>
        <v>0</v>
      </c>
      <c r="J201" s="182"/>
      <c r="K201" s="183">
        <f t="shared" si="2"/>
        <v>0</v>
      </c>
      <c r="L201" s="183">
        <v>21</v>
      </c>
      <c r="M201" s="183">
        <f t="shared" si="3"/>
        <v>0</v>
      </c>
      <c r="N201" s="183">
        <v>0.08</v>
      </c>
      <c r="O201" s="183">
        <f t="shared" si="4"/>
        <v>0.32</v>
      </c>
      <c r="P201" s="183">
        <v>0</v>
      </c>
      <c r="Q201" s="183">
        <f t="shared" si="5"/>
        <v>0</v>
      </c>
      <c r="R201" s="183" t="s">
        <v>1520</v>
      </c>
      <c r="S201" s="183" t="s">
        <v>1363</v>
      </c>
      <c r="T201" s="184" t="s">
        <v>1364</v>
      </c>
      <c r="U201" s="160">
        <v>0</v>
      </c>
      <c r="V201" s="160">
        <f t="shared" si="6"/>
        <v>0</v>
      </c>
      <c r="W201" s="160"/>
      <c r="X201" s="160" t="s">
        <v>1521</v>
      </c>
      <c r="Y201" s="151"/>
      <c r="Z201" s="151"/>
      <c r="AA201" s="151"/>
      <c r="AB201" s="151"/>
      <c r="AC201" s="151"/>
      <c r="AD201" s="151"/>
      <c r="AE201" s="151"/>
      <c r="AF201" s="151"/>
      <c r="AG201" s="151" t="s">
        <v>1522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78">
        <v>66</v>
      </c>
      <c r="B202" s="179" t="s">
        <v>1647</v>
      </c>
      <c r="C202" s="189" t="s">
        <v>1648</v>
      </c>
      <c r="D202" s="180" t="s">
        <v>1593</v>
      </c>
      <c r="E202" s="181">
        <v>2</v>
      </c>
      <c r="F202" s="182"/>
      <c r="G202" s="183">
        <f t="shared" si="0"/>
        <v>0</v>
      </c>
      <c r="H202" s="182"/>
      <c r="I202" s="183">
        <f t="shared" si="1"/>
        <v>0</v>
      </c>
      <c r="J202" s="182"/>
      <c r="K202" s="183">
        <f t="shared" si="2"/>
        <v>0</v>
      </c>
      <c r="L202" s="183">
        <v>21</v>
      </c>
      <c r="M202" s="183">
        <f t="shared" si="3"/>
        <v>0</v>
      </c>
      <c r="N202" s="183">
        <v>6.8000000000000005E-2</v>
      </c>
      <c r="O202" s="183">
        <f t="shared" si="4"/>
        <v>0.14000000000000001</v>
      </c>
      <c r="P202" s="183">
        <v>0</v>
      </c>
      <c r="Q202" s="183">
        <f t="shared" si="5"/>
        <v>0</v>
      </c>
      <c r="R202" s="183" t="s">
        <v>1520</v>
      </c>
      <c r="S202" s="183" t="s">
        <v>1363</v>
      </c>
      <c r="T202" s="184" t="s">
        <v>1364</v>
      </c>
      <c r="U202" s="160">
        <v>0</v>
      </c>
      <c r="V202" s="160">
        <f t="shared" si="6"/>
        <v>0</v>
      </c>
      <c r="W202" s="160"/>
      <c r="X202" s="160" t="s">
        <v>1521</v>
      </c>
      <c r="Y202" s="151"/>
      <c r="Z202" s="151"/>
      <c r="AA202" s="151"/>
      <c r="AB202" s="151"/>
      <c r="AC202" s="151"/>
      <c r="AD202" s="151"/>
      <c r="AE202" s="151"/>
      <c r="AF202" s="151"/>
      <c r="AG202" s="151" t="s">
        <v>1522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ht="22.5" outlineLevel="1">
      <c r="A203" s="178">
        <v>67</v>
      </c>
      <c r="B203" s="179" t="s">
        <v>1649</v>
      </c>
      <c r="C203" s="189" t="s">
        <v>1650</v>
      </c>
      <c r="D203" s="180" t="s">
        <v>1593</v>
      </c>
      <c r="E203" s="181">
        <v>3</v>
      </c>
      <c r="F203" s="182"/>
      <c r="G203" s="183">
        <f t="shared" si="0"/>
        <v>0</v>
      </c>
      <c r="H203" s="182"/>
      <c r="I203" s="183">
        <f t="shared" si="1"/>
        <v>0</v>
      </c>
      <c r="J203" s="182"/>
      <c r="K203" s="183">
        <f t="shared" si="2"/>
        <v>0</v>
      </c>
      <c r="L203" s="183">
        <v>21</v>
      </c>
      <c r="M203" s="183">
        <f t="shared" si="3"/>
        <v>0</v>
      </c>
      <c r="N203" s="183">
        <v>0.58499999999999996</v>
      </c>
      <c r="O203" s="183">
        <f t="shared" si="4"/>
        <v>1.76</v>
      </c>
      <c r="P203" s="183">
        <v>0</v>
      </c>
      <c r="Q203" s="183">
        <f t="shared" si="5"/>
        <v>0</v>
      </c>
      <c r="R203" s="183" t="s">
        <v>1520</v>
      </c>
      <c r="S203" s="183" t="s">
        <v>1363</v>
      </c>
      <c r="T203" s="184" t="s">
        <v>1364</v>
      </c>
      <c r="U203" s="160">
        <v>0</v>
      </c>
      <c r="V203" s="160">
        <f t="shared" si="6"/>
        <v>0</v>
      </c>
      <c r="W203" s="160"/>
      <c r="X203" s="160" t="s">
        <v>1521</v>
      </c>
      <c r="Y203" s="151"/>
      <c r="Z203" s="151"/>
      <c r="AA203" s="151"/>
      <c r="AB203" s="151"/>
      <c r="AC203" s="151"/>
      <c r="AD203" s="151"/>
      <c r="AE203" s="151"/>
      <c r="AF203" s="151"/>
      <c r="AG203" s="151" t="s">
        <v>1522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>
      <c r="A204" s="178">
        <v>68</v>
      </c>
      <c r="B204" s="179" t="s">
        <v>1653</v>
      </c>
      <c r="C204" s="189" t="s">
        <v>1654</v>
      </c>
      <c r="D204" s="180" t="s">
        <v>1593</v>
      </c>
      <c r="E204" s="181">
        <v>3</v>
      </c>
      <c r="F204" s="182"/>
      <c r="G204" s="183">
        <f t="shared" si="0"/>
        <v>0</v>
      </c>
      <c r="H204" s="182"/>
      <c r="I204" s="183">
        <f t="shared" si="1"/>
        <v>0</v>
      </c>
      <c r="J204" s="182"/>
      <c r="K204" s="183">
        <f t="shared" si="2"/>
        <v>0</v>
      </c>
      <c r="L204" s="183">
        <v>21</v>
      </c>
      <c r="M204" s="183">
        <f t="shared" si="3"/>
        <v>0</v>
      </c>
      <c r="N204" s="183">
        <v>0.5</v>
      </c>
      <c r="O204" s="183">
        <f t="shared" si="4"/>
        <v>1.5</v>
      </c>
      <c r="P204" s="183">
        <v>0</v>
      </c>
      <c r="Q204" s="183">
        <f t="shared" si="5"/>
        <v>0</v>
      </c>
      <c r="R204" s="183" t="s">
        <v>1520</v>
      </c>
      <c r="S204" s="183" t="s">
        <v>1363</v>
      </c>
      <c r="T204" s="184" t="s">
        <v>1364</v>
      </c>
      <c r="U204" s="160">
        <v>0</v>
      </c>
      <c r="V204" s="160">
        <f t="shared" si="6"/>
        <v>0</v>
      </c>
      <c r="W204" s="160"/>
      <c r="X204" s="160" t="s">
        <v>1521</v>
      </c>
      <c r="Y204" s="151"/>
      <c r="Z204" s="151"/>
      <c r="AA204" s="151"/>
      <c r="AB204" s="151"/>
      <c r="AC204" s="151"/>
      <c r="AD204" s="151"/>
      <c r="AE204" s="151"/>
      <c r="AF204" s="151"/>
      <c r="AG204" s="151" t="s">
        <v>1522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22.5" outlineLevel="1">
      <c r="A205" s="178">
        <v>69</v>
      </c>
      <c r="B205" s="179" t="s">
        <v>1657</v>
      </c>
      <c r="C205" s="189" t="s">
        <v>1658</v>
      </c>
      <c r="D205" s="180" t="s">
        <v>1593</v>
      </c>
      <c r="E205" s="181">
        <v>3</v>
      </c>
      <c r="F205" s="182"/>
      <c r="G205" s="183">
        <f t="shared" si="0"/>
        <v>0</v>
      </c>
      <c r="H205" s="182"/>
      <c r="I205" s="183">
        <f t="shared" si="1"/>
        <v>0</v>
      </c>
      <c r="J205" s="182"/>
      <c r="K205" s="183">
        <f t="shared" si="2"/>
        <v>0</v>
      </c>
      <c r="L205" s="183">
        <v>21</v>
      </c>
      <c r="M205" s="183">
        <f t="shared" si="3"/>
        <v>0</v>
      </c>
      <c r="N205" s="183">
        <v>1.6</v>
      </c>
      <c r="O205" s="183">
        <f t="shared" si="4"/>
        <v>4.8</v>
      </c>
      <c r="P205" s="183">
        <v>0</v>
      </c>
      <c r="Q205" s="183">
        <f t="shared" si="5"/>
        <v>0</v>
      </c>
      <c r="R205" s="183" t="s">
        <v>1520</v>
      </c>
      <c r="S205" s="183" t="s">
        <v>1363</v>
      </c>
      <c r="T205" s="184" t="s">
        <v>1364</v>
      </c>
      <c r="U205" s="160">
        <v>0</v>
      </c>
      <c r="V205" s="160">
        <f t="shared" si="6"/>
        <v>0</v>
      </c>
      <c r="W205" s="160"/>
      <c r="X205" s="160" t="s">
        <v>1521</v>
      </c>
      <c r="Y205" s="151"/>
      <c r="Z205" s="151"/>
      <c r="AA205" s="151"/>
      <c r="AB205" s="151"/>
      <c r="AC205" s="151"/>
      <c r="AD205" s="151"/>
      <c r="AE205" s="151"/>
      <c r="AF205" s="151"/>
      <c r="AG205" s="151" t="s">
        <v>1522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22.5" outlineLevel="1">
      <c r="A206" s="170">
        <v>70</v>
      </c>
      <c r="B206" s="171" t="s">
        <v>1659</v>
      </c>
      <c r="C206" s="187" t="s">
        <v>1660</v>
      </c>
      <c r="D206" s="172" t="s">
        <v>1593</v>
      </c>
      <c r="E206" s="173">
        <v>6</v>
      </c>
      <c r="F206" s="174"/>
      <c r="G206" s="175">
        <f t="shared" si="0"/>
        <v>0</v>
      </c>
      <c r="H206" s="174"/>
      <c r="I206" s="175">
        <f t="shared" si="1"/>
        <v>0</v>
      </c>
      <c r="J206" s="174"/>
      <c r="K206" s="175">
        <f t="shared" si="2"/>
        <v>0</v>
      </c>
      <c r="L206" s="175">
        <v>21</v>
      </c>
      <c r="M206" s="175">
        <f t="shared" si="3"/>
        <v>0</v>
      </c>
      <c r="N206" s="175">
        <v>2E-3</v>
      </c>
      <c r="O206" s="175">
        <f t="shared" si="4"/>
        <v>0.01</v>
      </c>
      <c r="P206" s="175">
        <v>0</v>
      </c>
      <c r="Q206" s="175">
        <f t="shared" si="5"/>
        <v>0</v>
      </c>
      <c r="R206" s="175" t="s">
        <v>1520</v>
      </c>
      <c r="S206" s="175" t="s">
        <v>1363</v>
      </c>
      <c r="T206" s="176" t="s">
        <v>1364</v>
      </c>
      <c r="U206" s="160">
        <v>0</v>
      </c>
      <c r="V206" s="160">
        <f t="shared" si="6"/>
        <v>0</v>
      </c>
      <c r="W206" s="160"/>
      <c r="X206" s="160" t="s">
        <v>1521</v>
      </c>
      <c r="Y206" s="151"/>
      <c r="Z206" s="151"/>
      <c r="AA206" s="151"/>
      <c r="AB206" s="151"/>
      <c r="AC206" s="151"/>
      <c r="AD206" s="151"/>
      <c r="AE206" s="151"/>
      <c r="AF206" s="151"/>
      <c r="AG206" s="151" t="s">
        <v>1522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188" t="s">
        <v>259</v>
      </c>
      <c r="D207" s="161"/>
      <c r="E207" s="162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1368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188" t="s">
        <v>1775</v>
      </c>
      <c r="D208" s="161"/>
      <c r="E208" s="162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1368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188" t="s">
        <v>1603</v>
      </c>
      <c r="D209" s="161"/>
      <c r="E209" s="162">
        <v>6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1368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>
      <c r="A210" s="164" t="s">
        <v>1357</v>
      </c>
      <c r="B210" s="165" t="s">
        <v>1316</v>
      </c>
      <c r="C210" s="186" t="s">
        <v>1317</v>
      </c>
      <c r="D210" s="166"/>
      <c r="E210" s="167"/>
      <c r="F210" s="168"/>
      <c r="G210" s="168">
        <f>SUMIF(AG211:AG222,"&lt;&gt;NOR",G211:G222)</f>
        <v>0</v>
      </c>
      <c r="H210" s="168"/>
      <c r="I210" s="168">
        <f>SUM(I211:I222)</f>
        <v>0</v>
      </c>
      <c r="J210" s="168"/>
      <c r="K210" s="168">
        <f>SUM(K211:K222)</f>
        <v>0</v>
      </c>
      <c r="L210" s="168"/>
      <c r="M210" s="168">
        <f>SUM(M211:M222)</f>
        <v>0</v>
      </c>
      <c r="N210" s="168"/>
      <c r="O210" s="168">
        <f>SUM(O211:O222)</f>
        <v>0.54</v>
      </c>
      <c r="P210" s="168"/>
      <c r="Q210" s="168">
        <f>SUM(Q211:Q222)</f>
        <v>0</v>
      </c>
      <c r="R210" s="168"/>
      <c r="S210" s="168"/>
      <c r="T210" s="169"/>
      <c r="U210" s="163"/>
      <c r="V210" s="163">
        <f>SUM(V211:V222)</f>
        <v>65.77000000000001</v>
      </c>
      <c r="W210" s="163"/>
      <c r="X210" s="163"/>
      <c r="AG210" t="s">
        <v>1358</v>
      </c>
    </row>
    <row r="211" spans="1:60" outlineLevel="1">
      <c r="A211" s="170">
        <v>71</v>
      </c>
      <c r="B211" s="171" t="s">
        <v>1662</v>
      </c>
      <c r="C211" s="187" t="s">
        <v>1663</v>
      </c>
      <c r="D211" s="172" t="s">
        <v>1407</v>
      </c>
      <c r="E211" s="173">
        <v>126</v>
      </c>
      <c r="F211" s="174"/>
      <c r="G211" s="175">
        <f>ROUND(E211*F211,2)</f>
        <v>0</v>
      </c>
      <c r="H211" s="174"/>
      <c r="I211" s="175">
        <f>ROUND(E211*H211,2)</f>
        <v>0</v>
      </c>
      <c r="J211" s="174"/>
      <c r="K211" s="175">
        <f>ROUND(E211*J211,2)</f>
        <v>0</v>
      </c>
      <c r="L211" s="175">
        <v>21</v>
      </c>
      <c r="M211" s="175">
        <f>G211*(1+L211/100)</f>
        <v>0</v>
      </c>
      <c r="N211" s="175">
        <v>4.3E-3</v>
      </c>
      <c r="O211" s="175">
        <f>ROUND(E211*N211,2)</f>
        <v>0.54</v>
      </c>
      <c r="P211" s="175">
        <v>0</v>
      </c>
      <c r="Q211" s="175">
        <f>ROUND(E211*P211,2)</f>
        <v>0</v>
      </c>
      <c r="R211" s="175" t="s">
        <v>1362</v>
      </c>
      <c r="S211" s="175" t="s">
        <v>1363</v>
      </c>
      <c r="T211" s="176" t="s">
        <v>1364</v>
      </c>
      <c r="U211" s="160">
        <v>0.20799999999999999</v>
      </c>
      <c r="V211" s="160">
        <f>ROUND(E211*U211,2)</f>
        <v>26.21</v>
      </c>
      <c r="W211" s="160"/>
      <c r="X211" s="160" t="s">
        <v>1365</v>
      </c>
      <c r="Y211" s="151"/>
      <c r="Z211" s="151"/>
      <c r="AA211" s="151"/>
      <c r="AB211" s="151"/>
      <c r="AC211" s="151"/>
      <c r="AD211" s="151"/>
      <c r="AE211" s="151"/>
      <c r="AF211" s="151"/>
      <c r="AG211" s="151" t="s">
        <v>1366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8"/>
      <c r="B212" s="159"/>
      <c r="C212" s="248" t="s">
        <v>1664</v>
      </c>
      <c r="D212" s="249"/>
      <c r="E212" s="249"/>
      <c r="F212" s="249"/>
      <c r="G212" s="249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1392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188" t="s">
        <v>260</v>
      </c>
      <c r="D213" s="161"/>
      <c r="E213" s="162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1368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188" t="s">
        <v>255</v>
      </c>
      <c r="D214" s="161"/>
      <c r="E214" s="162">
        <v>126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1368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70">
        <v>72</v>
      </c>
      <c r="B215" s="171" t="s">
        <v>1668</v>
      </c>
      <c r="C215" s="187" t="s">
        <v>1669</v>
      </c>
      <c r="D215" s="172" t="s">
        <v>1407</v>
      </c>
      <c r="E215" s="173">
        <v>252</v>
      </c>
      <c r="F215" s="174"/>
      <c r="G215" s="175">
        <f>ROUND(E215*F215,2)</f>
        <v>0</v>
      </c>
      <c r="H215" s="174"/>
      <c r="I215" s="175">
        <f>ROUND(E215*H215,2)</f>
        <v>0</v>
      </c>
      <c r="J215" s="174"/>
      <c r="K215" s="175">
        <f>ROUND(E215*J215,2)</f>
        <v>0</v>
      </c>
      <c r="L215" s="175">
        <v>21</v>
      </c>
      <c r="M215" s="175">
        <f>G215*(1+L215/100)</f>
        <v>0</v>
      </c>
      <c r="N215" s="175">
        <v>0</v>
      </c>
      <c r="O215" s="175">
        <f>ROUND(E215*N215,2)</f>
        <v>0</v>
      </c>
      <c r="P215" s="175">
        <v>0</v>
      </c>
      <c r="Q215" s="175">
        <f>ROUND(E215*P215,2)</f>
        <v>0</v>
      </c>
      <c r="R215" s="175" t="s">
        <v>1362</v>
      </c>
      <c r="S215" s="175" t="s">
        <v>1363</v>
      </c>
      <c r="T215" s="176" t="s">
        <v>1364</v>
      </c>
      <c r="U215" s="160">
        <v>0.12</v>
      </c>
      <c r="V215" s="160">
        <f>ROUND(E215*U215,2)</f>
        <v>30.24</v>
      </c>
      <c r="W215" s="160"/>
      <c r="X215" s="160" t="s">
        <v>1365</v>
      </c>
      <c r="Y215" s="151"/>
      <c r="Z215" s="151"/>
      <c r="AA215" s="151"/>
      <c r="AB215" s="151"/>
      <c r="AC215" s="151"/>
      <c r="AD215" s="151"/>
      <c r="AE215" s="151"/>
      <c r="AF215" s="151"/>
      <c r="AG215" s="151" t="s">
        <v>1366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48" t="s">
        <v>1670</v>
      </c>
      <c r="D216" s="249"/>
      <c r="E216" s="249"/>
      <c r="F216" s="249"/>
      <c r="G216" s="249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51"/>
      <c r="Z216" s="151"/>
      <c r="AA216" s="151"/>
      <c r="AB216" s="151"/>
      <c r="AC216" s="151"/>
      <c r="AD216" s="151"/>
      <c r="AE216" s="151"/>
      <c r="AF216" s="151"/>
      <c r="AG216" s="151" t="s">
        <v>1392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188" t="s">
        <v>261</v>
      </c>
      <c r="D217" s="161"/>
      <c r="E217" s="162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1368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188" t="s">
        <v>1667</v>
      </c>
      <c r="D218" s="161"/>
      <c r="E218" s="162">
        <v>252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1"/>
      <c r="Z218" s="151"/>
      <c r="AA218" s="151"/>
      <c r="AB218" s="151"/>
      <c r="AC218" s="151"/>
      <c r="AD218" s="151"/>
      <c r="AE218" s="151"/>
      <c r="AF218" s="151"/>
      <c r="AG218" s="151" t="s">
        <v>1368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70">
        <v>73</v>
      </c>
      <c r="B219" s="171" t="s">
        <v>1673</v>
      </c>
      <c r="C219" s="187" t="s">
        <v>1674</v>
      </c>
      <c r="D219" s="172" t="s">
        <v>1407</v>
      </c>
      <c r="E219" s="173">
        <v>252</v>
      </c>
      <c r="F219" s="174"/>
      <c r="G219" s="175">
        <f>ROUND(E219*F219,2)</f>
        <v>0</v>
      </c>
      <c r="H219" s="174"/>
      <c r="I219" s="175">
        <f>ROUND(E219*H219,2)</f>
        <v>0</v>
      </c>
      <c r="J219" s="174"/>
      <c r="K219" s="175">
        <f>ROUND(E219*J219,2)</f>
        <v>0</v>
      </c>
      <c r="L219" s="175">
        <v>21</v>
      </c>
      <c r="M219" s="175">
        <f>G219*(1+L219/100)</f>
        <v>0</v>
      </c>
      <c r="N219" s="175">
        <v>0</v>
      </c>
      <c r="O219" s="175">
        <f>ROUND(E219*N219,2)</f>
        <v>0</v>
      </c>
      <c r="P219" s="175">
        <v>0</v>
      </c>
      <c r="Q219" s="175">
        <f>ROUND(E219*P219,2)</f>
        <v>0</v>
      </c>
      <c r="R219" s="175" t="s">
        <v>1362</v>
      </c>
      <c r="S219" s="175" t="s">
        <v>1363</v>
      </c>
      <c r="T219" s="176" t="s">
        <v>1364</v>
      </c>
      <c r="U219" s="160">
        <v>3.6999999999999998E-2</v>
      </c>
      <c r="V219" s="160">
        <f>ROUND(E219*U219,2)</f>
        <v>9.32</v>
      </c>
      <c r="W219" s="160"/>
      <c r="X219" s="160" t="s">
        <v>1365</v>
      </c>
      <c r="Y219" s="151"/>
      <c r="Z219" s="151"/>
      <c r="AA219" s="151"/>
      <c r="AB219" s="151"/>
      <c r="AC219" s="151"/>
      <c r="AD219" s="151"/>
      <c r="AE219" s="151"/>
      <c r="AF219" s="151"/>
      <c r="AG219" s="151" t="s">
        <v>1366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248" t="s">
        <v>1675</v>
      </c>
      <c r="D220" s="249"/>
      <c r="E220" s="249"/>
      <c r="F220" s="249"/>
      <c r="G220" s="249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1392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188" t="s">
        <v>262</v>
      </c>
      <c r="D221" s="161"/>
      <c r="E221" s="162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1368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188" t="s">
        <v>1667</v>
      </c>
      <c r="D222" s="161"/>
      <c r="E222" s="162">
        <v>252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1368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>
      <c r="A223" s="164" t="s">
        <v>1357</v>
      </c>
      <c r="B223" s="165" t="s">
        <v>1320</v>
      </c>
      <c r="C223" s="186" t="s">
        <v>1321</v>
      </c>
      <c r="D223" s="166"/>
      <c r="E223" s="167"/>
      <c r="F223" s="168"/>
      <c r="G223" s="168">
        <f>SUMIF(AG224:AG225,"&lt;&gt;NOR",G224:G225)</f>
        <v>0</v>
      </c>
      <c r="H223" s="168"/>
      <c r="I223" s="168">
        <f>SUM(I224:I225)</f>
        <v>0</v>
      </c>
      <c r="J223" s="168"/>
      <c r="K223" s="168">
        <f>SUM(K224:K225)</f>
        <v>0</v>
      </c>
      <c r="L223" s="168"/>
      <c r="M223" s="168">
        <f>SUM(M224:M225)</f>
        <v>0</v>
      </c>
      <c r="N223" s="168"/>
      <c r="O223" s="168">
        <f>SUM(O224:O225)</f>
        <v>0</v>
      </c>
      <c r="P223" s="168"/>
      <c r="Q223" s="168">
        <f>SUM(Q224:Q225)</f>
        <v>0</v>
      </c>
      <c r="R223" s="168"/>
      <c r="S223" s="168"/>
      <c r="T223" s="169"/>
      <c r="U223" s="163"/>
      <c r="V223" s="163">
        <f>SUM(V224:V225)</f>
        <v>203.3</v>
      </c>
      <c r="W223" s="163"/>
      <c r="X223" s="163"/>
      <c r="AG223" t="s">
        <v>1358</v>
      </c>
    </row>
    <row r="224" spans="1:60" ht="22.5" outlineLevel="1">
      <c r="A224" s="170">
        <v>74</v>
      </c>
      <c r="B224" s="171" t="s">
        <v>1677</v>
      </c>
      <c r="C224" s="187" t="s">
        <v>1678</v>
      </c>
      <c r="D224" s="172" t="s">
        <v>1527</v>
      </c>
      <c r="E224" s="173">
        <v>961.21495000000004</v>
      </c>
      <c r="F224" s="174"/>
      <c r="G224" s="175">
        <f>ROUND(E224*F224,2)</f>
        <v>0</v>
      </c>
      <c r="H224" s="174"/>
      <c r="I224" s="175">
        <f>ROUND(E224*H224,2)</f>
        <v>0</v>
      </c>
      <c r="J224" s="174"/>
      <c r="K224" s="175">
        <f>ROUND(E224*J224,2)</f>
        <v>0</v>
      </c>
      <c r="L224" s="175">
        <v>21</v>
      </c>
      <c r="M224" s="175">
        <f>G224*(1+L224/100)</f>
        <v>0</v>
      </c>
      <c r="N224" s="175">
        <v>0</v>
      </c>
      <c r="O224" s="175">
        <f>ROUND(E224*N224,2)</f>
        <v>0</v>
      </c>
      <c r="P224" s="175">
        <v>0</v>
      </c>
      <c r="Q224" s="175">
        <f>ROUND(E224*P224,2)</f>
        <v>0</v>
      </c>
      <c r="R224" s="175" t="s">
        <v>1538</v>
      </c>
      <c r="S224" s="175" t="s">
        <v>1363</v>
      </c>
      <c r="T224" s="176" t="s">
        <v>1364</v>
      </c>
      <c r="U224" s="160">
        <v>0.21149999999999999</v>
      </c>
      <c r="V224" s="160">
        <f>ROUND(E224*U224,2)</f>
        <v>203.3</v>
      </c>
      <c r="W224" s="160"/>
      <c r="X224" s="160" t="s">
        <v>1365</v>
      </c>
      <c r="Y224" s="151"/>
      <c r="Z224" s="151"/>
      <c r="AA224" s="151"/>
      <c r="AB224" s="151"/>
      <c r="AC224" s="151"/>
      <c r="AD224" s="151"/>
      <c r="AE224" s="151"/>
      <c r="AF224" s="151"/>
      <c r="AG224" s="151" t="s">
        <v>1366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48" t="s">
        <v>1679</v>
      </c>
      <c r="D225" s="249"/>
      <c r="E225" s="249"/>
      <c r="F225" s="249"/>
      <c r="G225" s="249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1392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>
      <c r="A226" s="164" t="s">
        <v>1357</v>
      </c>
      <c r="B226" s="165" t="s">
        <v>1326</v>
      </c>
      <c r="C226" s="186" t="s">
        <v>1327</v>
      </c>
      <c r="D226" s="166"/>
      <c r="E226" s="167"/>
      <c r="F226" s="168"/>
      <c r="G226" s="168">
        <f>SUMIF(AG227:AG250,"&lt;&gt;NOR",G227:G250)</f>
        <v>0</v>
      </c>
      <c r="H226" s="168"/>
      <c r="I226" s="168">
        <f>SUM(I227:I250)</f>
        <v>0</v>
      </c>
      <c r="J226" s="168"/>
      <c r="K226" s="168">
        <f>SUM(K227:K250)</f>
        <v>0</v>
      </c>
      <c r="L226" s="168"/>
      <c r="M226" s="168">
        <f>SUM(M227:M250)</f>
        <v>0</v>
      </c>
      <c r="N226" s="168"/>
      <c r="O226" s="168">
        <f>SUM(O227:O250)</f>
        <v>0</v>
      </c>
      <c r="P226" s="168"/>
      <c r="Q226" s="168">
        <f>SUM(Q227:Q250)</f>
        <v>0</v>
      </c>
      <c r="R226" s="168"/>
      <c r="S226" s="168"/>
      <c r="T226" s="169"/>
      <c r="U226" s="163"/>
      <c r="V226" s="163">
        <f>SUM(V227:V250)</f>
        <v>91.759999999999991</v>
      </c>
      <c r="W226" s="163"/>
      <c r="X226" s="163"/>
      <c r="AG226" t="s">
        <v>1358</v>
      </c>
    </row>
    <row r="227" spans="1:60" outlineLevel="1">
      <c r="A227" s="170">
        <v>75</v>
      </c>
      <c r="B227" s="171" t="s">
        <v>1680</v>
      </c>
      <c r="C227" s="187" t="s">
        <v>1681</v>
      </c>
      <c r="D227" s="172" t="s">
        <v>1527</v>
      </c>
      <c r="E227" s="173">
        <v>411.40386000000001</v>
      </c>
      <c r="F227" s="174"/>
      <c r="G227" s="175">
        <f>ROUND(E227*F227,2)</f>
        <v>0</v>
      </c>
      <c r="H227" s="174"/>
      <c r="I227" s="175">
        <f>ROUND(E227*H227,2)</f>
        <v>0</v>
      </c>
      <c r="J227" s="174"/>
      <c r="K227" s="175">
        <f>ROUND(E227*J227,2)</f>
        <v>0</v>
      </c>
      <c r="L227" s="175">
        <v>21</v>
      </c>
      <c r="M227" s="175">
        <f>G227*(1+L227/100)</f>
        <v>0</v>
      </c>
      <c r="N227" s="175">
        <v>0</v>
      </c>
      <c r="O227" s="175">
        <f>ROUND(E227*N227,2)</f>
        <v>0</v>
      </c>
      <c r="P227" s="175">
        <v>0</v>
      </c>
      <c r="Q227" s="175">
        <f>ROUND(E227*P227,2)</f>
        <v>0</v>
      </c>
      <c r="R227" s="175" t="s">
        <v>1682</v>
      </c>
      <c r="S227" s="175" t="s">
        <v>1683</v>
      </c>
      <c r="T227" s="176" t="s">
        <v>1683</v>
      </c>
      <c r="U227" s="160">
        <v>0</v>
      </c>
      <c r="V227" s="160">
        <f>ROUND(E227*U227,2)</f>
        <v>0</v>
      </c>
      <c r="W227" s="160"/>
      <c r="X227" s="160" t="s">
        <v>1365</v>
      </c>
      <c r="Y227" s="151"/>
      <c r="Z227" s="151"/>
      <c r="AA227" s="151"/>
      <c r="AB227" s="151"/>
      <c r="AC227" s="151"/>
      <c r="AD227" s="151"/>
      <c r="AE227" s="151"/>
      <c r="AF227" s="151"/>
      <c r="AG227" s="151" t="s">
        <v>1366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188" t="s">
        <v>263</v>
      </c>
      <c r="D228" s="161"/>
      <c r="E228" s="162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1368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188" t="s">
        <v>264</v>
      </c>
      <c r="D229" s="161"/>
      <c r="E229" s="162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1368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188" t="s">
        <v>265</v>
      </c>
      <c r="D230" s="161"/>
      <c r="E230" s="162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1368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188" t="s">
        <v>266</v>
      </c>
      <c r="D231" s="161"/>
      <c r="E231" s="162">
        <v>255.36546000000001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1"/>
      <c r="Z231" s="151"/>
      <c r="AA231" s="151"/>
      <c r="AB231" s="151"/>
      <c r="AC231" s="151"/>
      <c r="AD231" s="151"/>
      <c r="AE231" s="151"/>
      <c r="AF231" s="151"/>
      <c r="AG231" s="151" t="s">
        <v>1368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188" t="s">
        <v>267</v>
      </c>
      <c r="D232" s="161"/>
      <c r="E232" s="162">
        <v>156.0384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1368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70">
        <v>76</v>
      </c>
      <c r="B233" s="171" t="s">
        <v>1689</v>
      </c>
      <c r="C233" s="187" t="s">
        <v>1690</v>
      </c>
      <c r="D233" s="172" t="s">
        <v>1527</v>
      </c>
      <c r="E233" s="173">
        <v>128.34360000000001</v>
      </c>
      <c r="F233" s="174"/>
      <c r="G233" s="175">
        <f>ROUND(E233*F233,2)</f>
        <v>0</v>
      </c>
      <c r="H233" s="174"/>
      <c r="I233" s="175">
        <f>ROUND(E233*H233,2)</f>
        <v>0</v>
      </c>
      <c r="J233" s="174"/>
      <c r="K233" s="175">
        <f>ROUND(E233*J233,2)</f>
        <v>0</v>
      </c>
      <c r="L233" s="175">
        <v>21</v>
      </c>
      <c r="M233" s="175">
        <f>G233*(1+L233/100)</f>
        <v>0</v>
      </c>
      <c r="N233" s="175">
        <v>0</v>
      </c>
      <c r="O233" s="175">
        <f>ROUND(E233*N233,2)</f>
        <v>0</v>
      </c>
      <c r="P233" s="175">
        <v>0</v>
      </c>
      <c r="Q233" s="175">
        <f>ROUND(E233*P233,2)</f>
        <v>0</v>
      </c>
      <c r="R233" s="175" t="s">
        <v>1682</v>
      </c>
      <c r="S233" s="175" t="s">
        <v>1683</v>
      </c>
      <c r="T233" s="176" t="s">
        <v>1683</v>
      </c>
      <c r="U233" s="160">
        <v>0</v>
      </c>
      <c r="V233" s="160">
        <f>ROUND(E233*U233,2)</f>
        <v>0</v>
      </c>
      <c r="W233" s="160"/>
      <c r="X233" s="160" t="s">
        <v>1365</v>
      </c>
      <c r="Y233" s="151"/>
      <c r="Z233" s="151"/>
      <c r="AA233" s="151"/>
      <c r="AB233" s="151"/>
      <c r="AC233" s="151"/>
      <c r="AD233" s="151"/>
      <c r="AE233" s="151"/>
      <c r="AF233" s="151"/>
      <c r="AG233" s="151" t="s">
        <v>1366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188" t="s">
        <v>268</v>
      </c>
      <c r="D234" s="161"/>
      <c r="E234" s="162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1368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188" t="s">
        <v>269</v>
      </c>
      <c r="D235" s="161"/>
      <c r="E235" s="162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1368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188" t="s">
        <v>270</v>
      </c>
      <c r="D236" s="161"/>
      <c r="E236" s="162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1368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188" t="s">
        <v>271</v>
      </c>
      <c r="D237" s="161"/>
      <c r="E237" s="162">
        <v>128.34360000000001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1368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ht="33.75" outlineLevel="1">
      <c r="A238" s="170">
        <v>77</v>
      </c>
      <c r="B238" s="171" t="s">
        <v>1695</v>
      </c>
      <c r="C238" s="187" t="s">
        <v>1696</v>
      </c>
      <c r="D238" s="172" t="s">
        <v>1527</v>
      </c>
      <c r="E238" s="173">
        <v>539.74746000000005</v>
      </c>
      <c r="F238" s="174"/>
      <c r="G238" s="175">
        <f>ROUND(E238*F238,2)</f>
        <v>0</v>
      </c>
      <c r="H238" s="174"/>
      <c r="I238" s="175">
        <f>ROUND(E238*H238,2)</f>
        <v>0</v>
      </c>
      <c r="J238" s="174"/>
      <c r="K238" s="175">
        <f>ROUND(E238*J238,2)</f>
        <v>0</v>
      </c>
      <c r="L238" s="175">
        <v>21</v>
      </c>
      <c r="M238" s="175">
        <f>G238*(1+L238/100)</f>
        <v>0</v>
      </c>
      <c r="N238" s="175">
        <v>0</v>
      </c>
      <c r="O238" s="175">
        <f>ROUND(E238*N238,2)</f>
        <v>0</v>
      </c>
      <c r="P238" s="175">
        <v>0</v>
      </c>
      <c r="Q238" s="175">
        <f>ROUND(E238*P238,2)</f>
        <v>0</v>
      </c>
      <c r="R238" s="175" t="s">
        <v>1697</v>
      </c>
      <c r="S238" s="175" t="s">
        <v>1363</v>
      </c>
      <c r="T238" s="176" t="s">
        <v>1364</v>
      </c>
      <c r="U238" s="160">
        <v>0</v>
      </c>
      <c r="V238" s="160">
        <f>ROUND(E238*U238,2)</f>
        <v>0</v>
      </c>
      <c r="W238" s="160"/>
      <c r="X238" s="160" t="s">
        <v>1365</v>
      </c>
      <c r="Y238" s="151"/>
      <c r="Z238" s="151"/>
      <c r="AA238" s="151"/>
      <c r="AB238" s="151"/>
      <c r="AC238" s="151"/>
      <c r="AD238" s="151"/>
      <c r="AE238" s="151"/>
      <c r="AF238" s="151"/>
      <c r="AG238" s="151" t="s">
        <v>1366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48" t="s">
        <v>1698</v>
      </c>
      <c r="D239" s="249"/>
      <c r="E239" s="249"/>
      <c r="F239" s="249"/>
      <c r="G239" s="249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51"/>
      <c r="Z239" s="151"/>
      <c r="AA239" s="151"/>
      <c r="AB239" s="151"/>
      <c r="AC239" s="151"/>
      <c r="AD239" s="151"/>
      <c r="AE239" s="151"/>
      <c r="AF239" s="151"/>
      <c r="AG239" s="151" t="s">
        <v>1392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188" t="s">
        <v>272</v>
      </c>
      <c r="D240" s="161"/>
      <c r="E240" s="162">
        <v>128.34360000000001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1368</v>
      </c>
      <c r="AH240" s="151">
        <v>5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188" t="s">
        <v>273</v>
      </c>
      <c r="D241" s="161"/>
      <c r="E241" s="162">
        <v>411.40386000000001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1368</v>
      </c>
      <c r="AH241" s="151">
        <v>5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ht="33.75" outlineLevel="1">
      <c r="A242" s="170">
        <v>78</v>
      </c>
      <c r="B242" s="171" t="s">
        <v>1701</v>
      </c>
      <c r="C242" s="187" t="s">
        <v>1702</v>
      </c>
      <c r="D242" s="172" t="s">
        <v>1527</v>
      </c>
      <c r="E242" s="173">
        <v>24288.635699999999</v>
      </c>
      <c r="F242" s="174"/>
      <c r="G242" s="175">
        <f>ROUND(E242*F242,2)</f>
        <v>0</v>
      </c>
      <c r="H242" s="174"/>
      <c r="I242" s="175">
        <f>ROUND(E242*H242,2)</f>
        <v>0</v>
      </c>
      <c r="J242" s="174"/>
      <c r="K242" s="175">
        <f>ROUND(E242*J242,2)</f>
        <v>0</v>
      </c>
      <c r="L242" s="175">
        <v>21</v>
      </c>
      <c r="M242" s="175">
        <f>G242*(1+L242/100)</f>
        <v>0</v>
      </c>
      <c r="N242" s="175">
        <v>0</v>
      </c>
      <c r="O242" s="175">
        <f>ROUND(E242*N242,2)</f>
        <v>0</v>
      </c>
      <c r="P242" s="175">
        <v>0</v>
      </c>
      <c r="Q242" s="175">
        <f>ROUND(E242*P242,2)</f>
        <v>0</v>
      </c>
      <c r="R242" s="175" t="s">
        <v>1697</v>
      </c>
      <c r="S242" s="175" t="s">
        <v>1363</v>
      </c>
      <c r="T242" s="176" t="s">
        <v>1364</v>
      </c>
      <c r="U242" s="160">
        <v>0</v>
      </c>
      <c r="V242" s="160">
        <f>ROUND(E242*U242,2)</f>
        <v>0</v>
      </c>
      <c r="W242" s="160"/>
      <c r="X242" s="160" t="s">
        <v>1365</v>
      </c>
      <c r="Y242" s="151"/>
      <c r="Z242" s="151"/>
      <c r="AA242" s="151"/>
      <c r="AB242" s="151"/>
      <c r="AC242" s="151"/>
      <c r="AD242" s="151"/>
      <c r="AE242" s="151"/>
      <c r="AF242" s="151"/>
      <c r="AG242" s="151" t="s">
        <v>1366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48" t="s">
        <v>1698</v>
      </c>
      <c r="D243" s="249"/>
      <c r="E243" s="249"/>
      <c r="F243" s="249"/>
      <c r="G243" s="249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1392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188" t="s">
        <v>274</v>
      </c>
      <c r="D244" s="161"/>
      <c r="E244" s="162">
        <v>24288.635699999999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51"/>
      <c r="Z244" s="151"/>
      <c r="AA244" s="151"/>
      <c r="AB244" s="151"/>
      <c r="AC244" s="151"/>
      <c r="AD244" s="151"/>
      <c r="AE244" s="151"/>
      <c r="AF244" s="151"/>
      <c r="AG244" s="151" t="s">
        <v>1368</v>
      </c>
      <c r="AH244" s="151">
        <v>5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70">
        <v>79</v>
      </c>
      <c r="B245" s="171" t="s">
        <v>1704</v>
      </c>
      <c r="C245" s="187" t="s">
        <v>1705</v>
      </c>
      <c r="D245" s="172" t="s">
        <v>1527</v>
      </c>
      <c r="E245" s="173">
        <v>539.74746000000005</v>
      </c>
      <c r="F245" s="174"/>
      <c r="G245" s="175">
        <f>ROUND(E245*F245,2)</f>
        <v>0</v>
      </c>
      <c r="H245" s="174"/>
      <c r="I245" s="175">
        <f>ROUND(E245*H245,2)</f>
        <v>0</v>
      </c>
      <c r="J245" s="174"/>
      <c r="K245" s="175">
        <f>ROUND(E245*J245,2)</f>
        <v>0</v>
      </c>
      <c r="L245" s="175">
        <v>21</v>
      </c>
      <c r="M245" s="175">
        <f>G245*(1+L245/100)</f>
        <v>0</v>
      </c>
      <c r="N245" s="175">
        <v>0</v>
      </c>
      <c r="O245" s="175">
        <f>ROUND(E245*N245,2)</f>
        <v>0</v>
      </c>
      <c r="P245" s="175">
        <v>0</v>
      </c>
      <c r="Q245" s="175">
        <f>ROUND(E245*P245,2)</f>
        <v>0</v>
      </c>
      <c r="R245" s="175" t="s">
        <v>1706</v>
      </c>
      <c r="S245" s="175" t="s">
        <v>1363</v>
      </c>
      <c r="T245" s="176" t="s">
        <v>1364</v>
      </c>
      <c r="U245" s="160">
        <v>0.16400000000000001</v>
      </c>
      <c r="V245" s="160">
        <f>ROUND(E245*U245,2)</f>
        <v>88.52</v>
      </c>
      <c r="W245" s="160"/>
      <c r="X245" s="160" t="s">
        <v>1365</v>
      </c>
      <c r="Y245" s="151"/>
      <c r="Z245" s="151"/>
      <c r="AA245" s="151"/>
      <c r="AB245" s="151"/>
      <c r="AC245" s="151"/>
      <c r="AD245" s="151"/>
      <c r="AE245" s="151"/>
      <c r="AF245" s="151"/>
      <c r="AG245" s="151" t="s">
        <v>1366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22.5" outlineLevel="1">
      <c r="A246" s="158"/>
      <c r="B246" s="159"/>
      <c r="C246" s="248" t="s">
        <v>1707</v>
      </c>
      <c r="D246" s="249"/>
      <c r="E246" s="249"/>
      <c r="F246" s="249"/>
      <c r="G246" s="249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51"/>
      <c r="Z246" s="151"/>
      <c r="AA246" s="151"/>
      <c r="AB246" s="151"/>
      <c r="AC246" s="151"/>
      <c r="AD246" s="151"/>
      <c r="AE246" s="151"/>
      <c r="AF246" s="151"/>
      <c r="AG246" s="151" t="s">
        <v>1392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77" t="str">
        <f>C246</f>
        <v>se složením a hrubým urovnáním nebo s přeložením na jiný dopravní prostředek kromě lodi, vč. příplatku za každých dalších i započatých 1000 m přes 1000 m,</v>
      </c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188" t="s">
        <v>275</v>
      </c>
      <c r="D247" s="161"/>
      <c r="E247" s="162">
        <v>539.74746000000005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51"/>
      <c r="Z247" s="151"/>
      <c r="AA247" s="151"/>
      <c r="AB247" s="151"/>
      <c r="AC247" s="151"/>
      <c r="AD247" s="151"/>
      <c r="AE247" s="151"/>
      <c r="AF247" s="151"/>
      <c r="AG247" s="151" t="s">
        <v>1368</v>
      </c>
      <c r="AH247" s="151">
        <v>5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70">
        <v>80</v>
      </c>
      <c r="B248" s="171" t="s">
        <v>1709</v>
      </c>
      <c r="C248" s="187" t="s">
        <v>1710</v>
      </c>
      <c r="D248" s="172" t="s">
        <v>1527</v>
      </c>
      <c r="E248" s="173">
        <v>539.74746000000005</v>
      </c>
      <c r="F248" s="174"/>
      <c r="G248" s="175">
        <f>ROUND(E248*F248,2)</f>
        <v>0</v>
      </c>
      <c r="H248" s="174"/>
      <c r="I248" s="175">
        <f>ROUND(E248*H248,2)</f>
        <v>0</v>
      </c>
      <c r="J248" s="174"/>
      <c r="K248" s="175">
        <f>ROUND(E248*J248,2)</f>
        <v>0</v>
      </c>
      <c r="L248" s="175">
        <v>21</v>
      </c>
      <c r="M248" s="175">
        <f>G248*(1+L248/100)</f>
        <v>0</v>
      </c>
      <c r="N248" s="175">
        <v>0</v>
      </c>
      <c r="O248" s="175">
        <f>ROUND(E248*N248,2)</f>
        <v>0</v>
      </c>
      <c r="P248" s="175">
        <v>0</v>
      </c>
      <c r="Q248" s="175">
        <f>ROUND(E248*P248,2)</f>
        <v>0</v>
      </c>
      <c r="R248" s="175" t="s">
        <v>1711</v>
      </c>
      <c r="S248" s="175" t="s">
        <v>1363</v>
      </c>
      <c r="T248" s="176" t="s">
        <v>1364</v>
      </c>
      <c r="U248" s="160">
        <v>6.0000000000000001E-3</v>
      </c>
      <c r="V248" s="160">
        <f>ROUND(E248*U248,2)</f>
        <v>3.24</v>
      </c>
      <c r="W248" s="160"/>
      <c r="X248" s="160" t="s">
        <v>1365</v>
      </c>
      <c r="Y248" s="151"/>
      <c r="Z248" s="151"/>
      <c r="AA248" s="151"/>
      <c r="AB248" s="151"/>
      <c r="AC248" s="151"/>
      <c r="AD248" s="151"/>
      <c r="AE248" s="151"/>
      <c r="AF248" s="151"/>
      <c r="AG248" s="151" t="s">
        <v>1366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48" t="s">
        <v>1712</v>
      </c>
      <c r="D249" s="249"/>
      <c r="E249" s="249"/>
      <c r="F249" s="249"/>
      <c r="G249" s="249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1392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188" t="s">
        <v>275</v>
      </c>
      <c r="D250" s="161"/>
      <c r="E250" s="162">
        <v>539.74746000000005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51"/>
      <c r="Z250" s="151"/>
      <c r="AA250" s="151"/>
      <c r="AB250" s="151"/>
      <c r="AC250" s="151"/>
      <c r="AD250" s="151"/>
      <c r="AE250" s="151"/>
      <c r="AF250" s="151"/>
      <c r="AG250" s="151" t="s">
        <v>1368</v>
      </c>
      <c r="AH250" s="151">
        <v>5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>
      <c r="A251" s="3"/>
      <c r="B251" s="4"/>
      <c r="C251" s="190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AE251">
        <v>15</v>
      </c>
      <c r="AF251">
        <v>21</v>
      </c>
      <c r="AG251" t="s">
        <v>1344</v>
      </c>
    </row>
    <row r="252" spans="1:60">
      <c r="A252" s="154"/>
      <c r="B252" s="155" t="s">
        <v>1235</v>
      </c>
      <c r="C252" s="191"/>
      <c r="D252" s="156"/>
      <c r="E252" s="157"/>
      <c r="F252" s="157"/>
      <c r="G252" s="185">
        <f>G8+G113+G123+G128+G164+G210+G223+G226</f>
        <v>0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AE252">
        <f>SUMIF(L7:L250,AE251,G7:G250)</f>
        <v>0</v>
      </c>
      <c r="AF252">
        <f>SUMIF(L7:L250,AF251,G7:G250)</f>
        <v>0</v>
      </c>
      <c r="AG252" t="s">
        <v>1713</v>
      </c>
    </row>
    <row r="253" spans="1:60">
      <c r="C253" s="192"/>
      <c r="D253" s="10"/>
      <c r="AG253" t="s">
        <v>1714</v>
      </c>
    </row>
    <row r="254" spans="1:60">
      <c r="D254" s="10"/>
    </row>
    <row r="255" spans="1:60">
      <c r="D255" s="10"/>
    </row>
    <row r="256" spans="1:60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42">
    <mergeCell ref="C34:G34"/>
    <mergeCell ref="A1:G1"/>
    <mergeCell ref="C2:G2"/>
    <mergeCell ref="C3:G3"/>
    <mergeCell ref="C4:G4"/>
    <mergeCell ref="C26:G26"/>
    <mergeCell ref="C80:G80"/>
    <mergeCell ref="C36:G36"/>
    <mergeCell ref="C38:G38"/>
    <mergeCell ref="C40:G40"/>
    <mergeCell ref="C44:G44"/>
    <mergeCell ref="C49:G49"/>
    <mergeCell ref="C53:G53"/>
    <mergeCell ref="C58:G58"/>
    <mergeCell ref="C62:G62"/>
    <mergeCell ref="C66:G66"/>
    <mergeCell ref="C70:G70"/>
    <mergeCell ref="C75:G75"/>
    <mergeCell ref="C174:G174"/>
    <mergeCell ref="C91:G91"/>
    <mergeCell ref="C92:G92"/>
    <mergeCell ref="C99:G99"/>
    <mergeCell ref="C115:G115"/>
    <mergeCell ref="C117:G117"/>
    <mergeCell ref="C125:G125"/>
    <mergeCell ref="C141:G141"/>
    <mergeCell ref="C225:G225"/>
    <mergeCell ref="C239:G239"/>
    <mergeCell ref="C145:G145"/>
    <mergeCell ref="C166:G166"/>
    <mergeCell ref="C170:G170"/>
    <mergeCell ref="C172:G172"/>
    <mergeCell ref="C243:G243"/>
    <mergeCell ref="C246:G246"/>
    <mergeCell ref="C249:G249"/>
    <mergeCell ref="C176:G176"/>
    <mergeCell ref="C179:G179"/>
    <mergeCell ref="C185:G185"/>
    <mergeCell ref="C187:G187"/>
    <mergeCell ref="C212:G212"/>
    <mergeCell ref="C216:G216"/>
    <mergeCell ref="C220:G220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1271</v>
      </c>
      <c r="C4" s="256" t="s">
        <v>1272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SUMIF(AG9:AG148,"&lt;&gt;NOR",G9:G148)</f>
        <v>0</v>
      </c>
      <c r="H8" s="168"/>
      <c r="I8" s="168">
        <f>SUM(I9:I148)</f>
        <v>0</v>
      </c>
      <c r="J8" s="168"/>
      <c r="K8" s="168">
        <f>SUM(K9:K148)</f>
        <v>0</v>
      </c>
      <c r="L8" s="168"/>
      <c r="M8" s="168">
        <f>SUM(M9:M148)</f>
        <v>0</v>
      </c>
      <c r="N8" s="168"/>
      <c r="O8" s="168">
        <f>SUM(O9:O148)</f>
        <v>1850.8</v>
      </c>
      <c r="P8" s="168"/>
      <c r="Q8" s="168">
        <f>SUM(Q9:Q148)</f>
        <v>1501.5300000000002</v>
      </c>
      <c r="R8" s="168"/>
      <c r="S8" s="168"/>
      <c r="T8" s="169"/>
      <c r="U8" s="163"/>
      <c r="V8" s="163">
        <f>SUM(V9:V148)</f>
        <v>3128.6400000000003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1359</v>
      </c>
      <c r="C9" s="187" t="s">
        <v>1360</v>
      </c>
      <c r="D9" s="172" t="s">
        <v>1361</v>
      </c>
      <c r="E9" s="173">
        <v>379.7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0.55000000000000004</v>
      </c>
      <c r="Q9" s="175">
        <f>ROUND(E9*P9,2)</f>
        <v>208.84</v>
      </c>
      <c r="R9" s="175" t="s">
        <v>1362</v>
      </c>
      <c r="S9" s="175" t="s">
        <v>1363</v>
      </c>
      <c r="T9" s="176" t="s">
        <v>1364</v>
      </c>
      <c r="U9" s="160">
        <v>9.4500000000000001E-2</v>
      </c>
      <c r="V9" s="160">
        <f>ROUND(E9*U9,2)</f>
        <v>35.880000000000003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188" t="s">
        <v>276</v>
      </c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1368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188" t="s">
        <v>277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1368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188" t="s">
        <v>278</v>
      </c>
      <c r="D12" s="161"/>
      <c r="E12" s="162">
        <v>379.7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1368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0">
        <v>2</v>
      </c>
      <c r="B13" s="171" t="s">
        <v>1371</v>
      </c>
      <c r="C13" s="187" t="s">
        <v>1372</v>
      </c>
      <c r="D13" s="172" t="s">
        <v>1361</v>
      </c>
      <c r="E13" s="173">
        <v>379.7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0.77</v>
      </c>
      <c r="Q13" s="175">
        <f>ROUND(E13*P13,2)</f>
        <v>292.37</v>
      </c>
      <c r="R13" s="175" t="s">
        <v>1362</v>
      </c>
      <c r="S13" s="175" t="s">
        <v>1363</v>
      </c>
      <c r="T13" s="176" t="s">
        <v>1364</v>
      </c>
      <c r="U13" s="160">
        <v>0.13100000000000001</v>
      </c>
      <c r="V13" s="160">
        <f>ROUND(E13*U13,2)</f>
        <v>49.74</v>
      </c>
      <c r="W13" s="160"/>
      <c r="X13" s="160" t="s">
        <v>1365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1366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188" t="s">
        <v>1373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1368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276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277</v>
      </c>
      <c r="D16" s="161"/>
      <c r="E16" s="162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1368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188" t="s">
        <v>278</v>
      </c>
      <c r="D17" s="161"/>
      <c r="E17" s="162">
        <v>379.7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1368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70">
        <v>3</v>
      </c>
      <c r="B18" s="171" t="s">
        <v>1374</v>
      </c>
      <c r="C18" s="187" t="s">
        <v>1375</v>
      </c>
      <c r="D18" s="172" t="s">
        <v>1361</v>
      </c>
      <c r="E18" s="173">
        <v>739.7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0.154</v>
      </c>
      <c r="Q18" s="175">
        <f>ROUND(E18*P18,2)</f>
        <v>113.91</v>
      </c>
      <c r="R18" s="175" t="s">
        <v>1362</v>
      </c>
      <c r="S18" s="175" t="s">
        <v>1363</v>
      </c>
      <c r="T18" s="176" t="s">
        <v>1364</v>
      </c>
      <c r="U18" s="160">
        <v>5.3800000000000001E-2</v>
      </c>
      <c r="V18" s="160">
        <f>ROUND(E18*U18,2)</f>
        <v>39.799999999999997</v>
      </c>
      <c r="W18" s="160"/>
      <c r="X18" s="160" t="s">
        <v>1365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1366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188" t="s">
        <v>279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1368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280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281</v>
      </c>
      <c r="D21" s="161"/>
      <c r="E21" s="162">
        <v>739.7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1368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0">
        <v>4</v>
      </c>
      <c r="B22" s="171" t="s">
        <v>1379</v>
      </c>
      <c r="C22" s="187" t="s">
        <v>1380</v>
      </c>
      <c r="D22" s="172" t="s">
        <v>1361</v>
      </c>
      <c r="E22" s="173">
        <v>619.70000000000005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0.17599999999999999</v>
      </c>
      <c r="Q22" s="175">
        <f>ROUND(E22*P22,2)</f>
        <v>109.07</v>
      </c>
      <c r="R22" s="175" t="s">
        <v>1362</v>
      </c>
      <c r="S22" s="175" t="s">
        <v>1363</v>
      </c>
      <c r="T22" s="176" t="s">
        <v>1364</v>
      </c>
      <c r="U22" s="160">
        <v>5.9200000000000003E-2</v>
      </c>
      <c r="V22" s="160">
        <f>ROUND(E22*U22,2)</f>
        <v>36.69</v>
      </c>
      <c r="W22" s="160"/>
      <c r="X22" s="160" t="s">
        <v>1365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1366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282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188" t="s">
        <v>283</v>
      </c>
      <c r="D24" s="161"/>
      <c r="E24" s="162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1368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188" t="s">
        <v>284</v>
      </c>
      <c r="D25" s="161"/>
      <c r="E25" s="162">
        <v>619.70000000000005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1368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70">
        <v>5</v>
      </c>
      <c r="B26" s="171" t="s">
        <v>1384</v>
      </c>
      <c r="C26" s="187" t="s">
        <v>1385</v>
      </c>
      <c r="D26" s="172" t="s">
        <v>1361</v>
      </c>
      <c r="E26" s="173">
        <v>499.7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0.38313999999999998</v>
      </c>
      <c r="Q26" s="175">
        <f>ROUND(E26*P26,2)</f>
        <v>191.46</v>
      </c>
      <c r="R26" s="175" t="s">
        <v>1362</v>
      </c>
      <c r="S26" s="175" t="s">
        <v>1363</v>
      </c>
      <c r="T26" s="176" t="s">
        <v>1364</v>
      </c>
      <c r="U26" s="160">
        <v>1.7000000000000001E-2</v>
      </c>
      <c r="V26" s="160">
        <f>ROUND(E26*U26,2)</f>
        <v>8.49</v>
      </c>
      <c r="W26" s="160"/>
      <c r="X26" s="160" t="s">
        <v>1365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1366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285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286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188" t="s">
        <v>287</v>
      </c>
      <c r="D29" s="161"/>
      <c r="E29" s="162">
        <v>499.7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1368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33.75" outlineLevel="1">
      <c r="A30" s="170">
        <v>6</v>
      </c>
      <c r="B30" s="171" t="s">
        <v>1389</v>
      </c>
      <c r="C30" s="187" t="s">
        <v>1390</v>
      </c>
      <c r="D30" s="172" t="s">
        <v>1361</v>
      </c>
      <c r="E30" s="173">
        <v>900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0.11</v>
      </c>
      <c r="Q30" s="175">
        <f>ROUND(E30*P30,2)</f>
        <v>99</v>
      </c>
      <c r="R30" s="175" t="s">
        <v>1362</v>
      </c>
      <c r="S30" s="175" t="s">
        <v>1363</v>
      </c>
      <c r="T30" s="176" t="s">
        <v>1364</v>
      </c>
      <c r="U30" s="160">
        <v>3.1099999999999999E-2</v>
      </c>
      <c r="V30" s="160">
        <f>ROUND(E30*U30,2)</f>
        <v>27.99</v>
      </c>
      <c r="W30" s="160"/>
      <c r="X30" s="160" t="s">
        <v>1365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1366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58"/>
      <c r="B31" s="159"/>
      <c r="C31" s="248" t="s">
        <v>1391</v>
      </c>
      <c r="D31" s="249"/>
      <c r="E31" s="249"/>
      <c r="F31" s="249"/>
      <c r="G31" s="249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1392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7" t="str">
        <f>C31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188" t="s">
        <v>288</v>
      </c>
      <c r="D32" s="161"/>
      <c r="E32" s="162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1368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188" t="s">
        <v>289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1368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188" t="s">
        <v>290</v>
      </c>
      <c r="D34" s="161"/>
      <c r="E34" s="162">
        <v>900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1368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>
      <c r="A35" s="178">
        <v>7</v>
      </c>
      <c r="B35" s="179" t="s">
        <v>1415</v>
      </c>
      <c r="C35" s="189" t="s">
        <v>1416</v>
      </c>
      <c r="D35" s="180" t="s">
        <v>1361</v>
      </c>
      <c r="E35" s="181">
        <v>499.7</v>
      </c>
      <c r="F35" s="182"/>
      <c r="G35" s="183">
        <f>ROUND(E35*F35,2)</f>
        <v>0</v>
      </c>
      <c r="H35" s="182"/>
      <c r="I35" s="183">
        <f>ROUND(E35*H35,2)</f>
        <v>0</v>
      </c>
      <c r="J35" s="182"/>
      <c r="K35" s="183">
        <f>ROUND(E35*J35,2)</f>
        <v>0</v>
      </c>
      <c r="L35" s="183">
        <v>21</v>
      </c>
      <c r="M35" s="183">
        <f>G35*(1+L35/100)</f>
        <v>0</v>
      </c>
      <c r="N35" s="183">
        <v>0</v>
      </c>
      <c r="O35" s="183">
        <f>ROUND(E35*N35,2)</f>
        <v>0</v>
      </c>
      <c r="P35" s="183">
        <v>0.33</v>
      </c>
      <c r="Q35" s="183">
        <f>ROUND(E35*P35,2)</f>
        <v>164.9</v>
      </c>
      <c r="R35" s="183" t="s">
        <v>1362</v>
      </c>
      <c r="S35" s="183" t="s">
        <v>1363</v>
      </c>
      <c r="T35" s="184" t="s">
        <v>1364</v>
      </c>
      <c r="U35" s="160">
        <v>0.06</v>
      </c>
      <c r="V35" s="160">
        <f>ROUND(E35*U35,2)</f>
        <v>29.98</v>
      </c>
      <c r="W35" s="160"/>
      <c r="X35" s="160" t="s">
        <v>1365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1366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78">
        <v>8</v>
      </c>
      <c r="B36" s="179" t="s">
        <v>1417</v>
      </c>
      <c r="C36" s="189" t="s">
        <v>1418</v>
      </c>
      <c r="D36" s="180" t="s">
        <v>1361</v>
      </c>
      <c r="E36" s="181">
        <v>619.70000000000005</v>
      </c>
      <c r="F36" s="182"/>
      <c r="G36" s="183">
        <f>ROUND(E36*F36,2)</f>
        <v>0</v>
      </c>
      <c r="H36" s="182"/>
      <c r="I36" s="183">
        <f>ROUND(E36*H36,2)</f>
        <v>0</v>
      </c>
      <c r="J36" s="182"/>
      <c r="K36" s="183">
        <f>ROUND(E36*J36,2)</f>
        <v>0</v>
      </c>
      <c r="L36" s="183">
        <v>21</v>
      </c>
      <c r="M36" s="183">
        <f>G36*(1+L36/100)</f>
        <v>0</v>
      </c>
      <c r="N36" s="183">
        <v>0</v>
      </c>
      <c r="O36" s="183">
        <f>ROUND(E36*N36,2)</f>
        <v>0</v>
      </c>
      <c r="P36" s="183">
        <v>0.17599999999999999</v>
      </c>
      <c r="Q36" s="183">
        <f>ROUND(E36*P36,2)</f>
        <v>109.07</v>
      </c>
      <c r="R36" s="183" t="s">
        <v>1362</v>
      </c>
      <c r="S36" s="183" t="s">
        <v>1363</v>
      </c>
      <c r="T36" s="184" t="s">
        <v>1364</v>
      </c>
      <c r="U36" s="160">
        <v>0.04</v>
      </c>
      <c r="V36" s="160">
        <f>ROUND(E36*U36,2)</f>
        <v>24.79</v>
      </c>
      <c r="W36" s="160"/>
      <c r="X36" s="160" t="s">
        <v>1365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1419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8">
        <v>9</v>
      </c>
      <c r="B37" s="179" t="s">
        <v>1420</v>
      </c>
      <c r="C37" s="189" t="s">
        <v>1421</v>
      </c>
      <c r="D37" s="180" t="s">
        <v>1361</v>
      </c>
      <c r="E37" s="181">
        <v>739.7</v>
      </c>
      <c r="F37" s="182"/>
      <c r="G37" s="183">
        <f>ROUND(E37*F37,2)</f>
        <v>0</v>
      </c>
      <c r="H37" s="182"/>
      <c r="I37" s="183">
        <f>ROUND(E37*H37,2)</f>
        <v>0</v>
      </c>
      <c r="J37" s="182"/>
      <c r="K37" s="183">
        <f>ROUND(E37*J37,2)</f>
        <v>0</v>
      </c>
      <c r="L37" s="183">
        <v>21</v>
      </c>
      <c r="M37" s="183">
        <f>G37*(1+L37/100)</f>
        <v>0</v>
      </c>
      <c r="N37" s="183">
        <v>0</v>
      </c>
      <c r="O37" s="183">
        <f>ROUND(E37*N37,2)</f>
        <v>0</v>
      </c>
      <c r="P37" s="183">
        <v>0.154</v>
      </c>
      <c r="Q37" s="183">
        <f>ROUND(E37*P37,2)</f>
        <v>113.91</v>
      </c>
      <c r="R37" s="183" t="s">
        <v>1362</v>
      </c>
      <c r="S37" s="183" t="s">
        <v>1363</v>
      </c>
      <c r="T37" s="184" t="s">
        <v>1364</v>
      </c>
      <c r="U37" s="160">
        <v>3.5900000000000001E-2</v>
      </c>
      <c r="V37" s="160">
        <f>ROUND(E37*U37,2)</f>
        <v>26.56</v>
      </c>
      <c r="W37" s="160"/>
      <c r="X37" s="160" t="s">
        <v>1365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1419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>
      <c r="A38" s="178">
        <v>10</v>
      </c>
      <c r="B38" s="179" t="s">
        <v>1422</v>
      </c>
      <c r="C38" s="189" t="s">
        <v>1423</v>
      </c>
      <c r="D38" s="180" t="s">
        <v>1361</v>
      </c>
      <c r="E38" s="181">
        <v>900</v>
      </c>
      <c r="F38" s="182"/>
      <c r="G38" s="183">
        <f>ROUND(E38*F38,2)</f>
        <v>0</v>
      </c>
      <c r="H38" s="182"/>
      <c r="I38" s="183">
        <f>ROUND(E38*H38,2)</f>
        <v>0</v>
      </c>
      <c r="J38" s="182"/>
      <c r="K38" s="183">
        <f>ROUND(E38*J38,2)</f>
        <v>0</v>
      </c>
      <c r="L38" s="183">
        <v>21</v>
      </c>
      <c r="M38" s="183">
        <f>G38*(1+L38/100)</f>
        <v>0</v>
      </c>
      <c r="N38" s="183">
        <v>0</v>
      </c>
      <c r="O38" s="183">
        <f>ROUND(E38*N38,2)</f>
        <v>0</v>
      </c>
      <c r="P38" s="183">
        <v>0.11</v>
      </c>
      <c r="Q38" s="183">
        <f>ROUND(E38*P38,2)</f>
        <v>99</v>
      </c>
      <c r="R38" s="183" t="s">
        <v>1362</v>
      </c>
      <c r="S38" s="183" t="s">
        <v>1363</v>
      </c>
      <c r="T38" s="184" t="s">
        <v>1364</v>
      </c>
      <c r="U38" s="160">
        <v>2.5899999999999999E-2</v>
      </c>
      <c r="V38" s="160">
        <f>ROUND(E38*U38,2)</f>
        <v>23.31</v>
      </c>
      <c r="W38" s="160"/>
      <c r="X38" s="160" t="s">
        <v>1365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1419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>
      <c r="A39" s="170">
        <v>11</v>
      </c>
      <c r="B39" s="171" t="s">
        <v>1396</v>
      </c>
      <c r="C39" s="187" t="s">
        <v>1397</v>
      </c>
      <c r="D39" s="172" t="s">
        <v>1398</v>
      </c>
      <c r="E39" s="173">
        <v>216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 t="s">
        <v>1399</v>
      </c>
      <c r="S39" s="175" t="s">
        <v>1363</v>
      </c>
      <c r="T39" s="176" t="s">
        <v>1364</v>
      </c>
      <c r="U39" s="160">
        <v>0.20300000000000001</v>
      </c>
      <c r="V39" s="160">
        <f>ROUND(E39*U39,2)</f>
        <v>43.85</v>
      </c>
      <c r="W39" s="160"/>
      <c r="X39" s="160" t="s">
        <v>1365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1366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>
      <c r="A40" s="158"/>
      <c r="B40" s="159"/>
      <c r="C40" s="248" t="s">
        <v>1400</v>
      </c>
      <c r="D40" s="249"/>
      <c r="E40" s="249"/>
      <c r="F40" s="249"/>
      <c r="G40" s="24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1392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77" t="str">
        <f>C40</f>
        <v>na vzdálenost od hladiny vody v jímce po výšku roviny proložené osou nejvyššího bodu výtlačného potrubí. Včetně odpadní potrubí v délce do 20 m.</v>
      </c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0">
        <v>12</v>
      </c>
      <c r="B41" s="171" t="s">
        <v>1401</v>
      </c>
      <c r="C41" s="187" t="s">
        <v>1402</v>
      </c>
      <c r="D41" s="172" t="s">
        <v>1403</v>
      </c>
      <c r="E41" s="173">
        <v>9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 t="s">
        <v>1399</v>
      </c>
      <c r="S41" s="175" t="s">
        <v>1363</v>
      </c>
      <c r="T41" s="176" t="s">
        <v>1364</v>
      </c>
      <c r="U41" s="160">
        <v>0</v>
      </c>
      <c r="V41" s="160">
        <f>ROUND(E41*U41,2)</f>
        <v>0</v>
      </c>
      <c r="W41" s="160"/>
      <c r="X41" s="160" t="s">
        <v>1365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1366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>
      <c r="A42" s="158"/>
      <c r="B42" s="159"/>
      <c r="C42" s="248" t="s">
        <v>1404</v>
      </c>
      <c r="D42" s="249"/>
      <c r="E42" s="249"/>
      <c r="F42" s="249"/>
      <c r="G42" s="249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1392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77" t="str">
        <f>C42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42" s="151"/>
      <c r="BC42" s="151"/>
      <c r="BD42" s="151"/>
      <c r="BE42" s="151"/>
      <c r="BF42" s="151"/>
      <c r="BG42" s="151"/>
      <c r="BH42" s="151"/>
    </row>
    <row r="43" spans="1:60" ht="22.5" outlineLevel="1">
      <c r="A43" s="170">
        <v>13</v>
      </c>
      <c r="B43" s="171" t="s">
        <v>1405</v>
      </c>
      <c r="C43" s="187" t="s">
        <v>1406</v>
      </c>
      <c r="D43" s="172" t="s">
        <v>1407</v>
      </c>
      <c r="E43" s="173">
        <v>9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1.0699999999999999E-2</v>
      </c>
      <c r="O43" s="175">
        <f>ROUND(E43*N43,2)</f>
        <v>0.1</v>
      </c>
      <c r="P43" s="175">
        <v>0</v>
      </c>
      <c r="Q43" s="175">
        <f>ROUND(E43*P43,2)</f>
        <v>0</v>
      </c>
      <c r="R43" s="175" t="s">
        <v>1399</v>
      </c>
      <c r="S43" s="175" t="s">
        <v>1363</v>
      </c>
      <c r="T43" s="176" t="s">
        <v>1364</v>
      </c>
      <c r="U43" s="160">
        <v>0.90800000000000003</v>
      </c>
      <c r="V43" s="160">
        <f>ROUND(E43*U43,2)</f>
        <v>8.17</v>
      </c>
      <c r="W43" s="160"/>
      <c r="X43" s="160" t="s">
        <v>1365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1366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58"/>
      <c r="B44" s="159"/>
      <c r="C44" s="248" t="s">
        <v>1408</v>
      </c>
      <c r="D44" s="249"/>
      <c r="E44" s="249"/>
      <c r="F44" s="249"/>
      <c r="G44" s="249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1392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77" t="str">
        <f>C44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4" s="151"/>
      <c r="BC44" s="151"/>
      <c r="BD44" s="151"/>
      <c r="BE44" s="151"/>
      <c r="BF44" s="151"/>
      <c r="BG44" s="151"/>
      <c r="BH44" s="151"/>
    </row>
    <row r="45" spans="1:60" outlineLevel="1">
      <c r="A45" s="170">
        <v>14</v>
      </c>
      <c r="B45" s="171" t="s">
        <v>1409</v>
      </c>
      <c r="C45" s="187" t="s">
        <v>1410</v>
      </c>
      <c r="D45" s="172" t="s">
        <v>1411</v>
      </c>
      <c r="E45" s="173">
        <v>22.12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 t="s">
        <v>1399</v>
      </c>
      <c r="S45" s="175" t="s">
        <v>1363</v>
      </c>
      <c r="T45" s="176" t="s">
        <v>1364</v>
      </c>
      <c r="U45" s="160">
        <v>9.7000000000000003E-2</v>
      </c>
      <c r="V45" s="160">
        <f>ROUND(E45*U45,2)</f>
        <v>2.15</v>
      </c>
      <c r="W45" s="160"/>
      <c r="X45" s="160" t="s">
        <v>1365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1366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48" t="s">
        <v>1412</v>
      </c>
      <c r="D46" s="249"/>
      <c r="E46" s="249"/>
      <c r="F46" s="249"/>
      <c r="G46" s="249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1392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77" t="str">
        <f>C46</f>
        <v>nebo lesní půdy, s vodorovným přemístěním na hromady v místě upotřebení nebo na dočasné či trvalé skládky se složením</v>
      </c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291</v>
      </c>
      <c r="D47" s="161"/>
      <c r="E47" s="162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188" t="s">
        <v>292</v>
      </c>
      <c r="D48" s="161"/>
      <c r="E48" s="162">
        <v>22.12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1368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0">
        <v>15</v>
      </c>
      <c r="B49" s="171" t="s">
        <v>1424</v>
      </c>
      <c r="C49" s="187" t="s">
        <v>1425</v>
      </c>
      <c r="D49" s="172" t="s">
        <v>1411</v>
      </c>
      <c r="E49" s="173">
        <v>28.71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5" t="s">
        <v>1399</v>
      </c>
      <c r="S49" s="175" t="s">
        <v>1363</v>
      </c>
      <c r="T49" s="176" t="s">
        <v>1364</v>
      </c>
      <c r="U49" s="160">
        <v>1.7629999999999999</v>
      </c>
      <c r="V49" s="160">
        <f>ROUND(E49*U49,2)</f>
        <v>50.62</v>
      </c>
      <c r="W49" s="160"/>
      <c r="X49" s="160" t="s">
        <v>1365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1366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48" t="s">
        <v>1426</v>
      </c>
      <c r="D50" s="249"/>
      <c r="E50" s="249"/>
      <c r="F50" s="249"/>
      <c r="G50" s="249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7" t="str">
        <f>C50</f>
        <v>Příplatek k cenám hloubených vykopávek za ztížení vykopávky v blízkosti podzemního vedení nebo výbušnin pro jakoukoliv třídu horniny.</v>
      </c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293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294</v>
      </c>
      <c r="D52" s="161"/>
      <c r="E52" s="162">
        <v>28.71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1368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0">
        <v>16</v>
      </c>
      <c r="B53" s="171" t="s">
        <v>1429</v>
      </c>
      <c r="C53" s="187" t="s">
        <v>1430</v>
      </c>
      <c r="D53" s="172" t="s">
        <v>1411</v>
      </c>
      <c r="E53" s="173">
        <v>784.39200000000005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1399</v>
      </c>
      <c r="S53" s="175" t="s">
        <v>1363</v>
      </c>
      <c r="T53" s="176" t="s">
        <v>1364</v>
      </c>
      <c r="U53" s="160">
        <v>0.156</v>
      </c>
      <c r="V53" s="160">
        <f>ROUND(E53*U53,2)</f>
        <v>122.37</v>
      </c>
      <c r="W53" s="160"/>
      <c r="X53" s="160" t="s">
        <v>1365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1366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33.75" outlineLevel="1">
      <c r="A54" s="158"/>
      <c r="B54" s="159"/>
      <c r="C54" s="248" t="s">
        <v>1431</v>
      </c>
      <c r="D54" s="249"/>
      <c r="E54" s="249"/>
      <c r="F54" s="249"/>
      <c r="G54" s="249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1392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77" t="str">
        <f>C54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188" t="s">
        <v>1432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1368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295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296</v>
      </c>
      <c r="D57" s="161"/>
      <c r="E57" s="162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188" t="s">
        <v>297</v>
      </c>
      <c r="D58" s="161"/>
      <c r="E58" s="162">
        <v>784.39200000000005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1368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0">
        <v>17</v>
      </c>
      <c r="B59" s="171" t="s">
        <v>1436</v>
      </c>
      <c r="C59" s="187" t="s">
        <v>1437</v>
      </c>
      <c r="D59" s="172" t="s">
        <v>1411</v>
      </c>
      <c r="E59" s="173">
        <v>235.3176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 t="s">
        <v>1399</v>
      </c>
      <c r="S59" s="175" t="s">
        <v>1363</v>
      </c>
      <c r="T59" s="176" t="s">
        <v>1364</v>
      </c>
      <c r="U59" s="160">
        <v>8.4000000000000005E-2</v>
      </c>
      <c r="V59" s="160">
        <f>ROUND(E59*U59,2)</f>
        <v>19.77</v>
      </c>
      <c r="W59" s="160"/>
      <c r="X59" s="160" t="s">
        <v>1365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1366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33.75" outlineLevel="1">
      <c r="A60" s="158"/>
      <c r="B60" s="159"/>
      <c r="C60" s="248" t="s">
        <v>1431</v>
      </c>
      <c r="D60" s="249"/>
      <c r="E60" s="249"/>
      <c r="F60" s="249"/>
      <c r="G60" s="249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1392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77" t="str">
        <f>C60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188" t="s">
        <v>298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1368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188" t="s">
        <v>299</v>
      </c>
      <c r="D62" s="161"/>
      <c r="E62" s="162">
        <v>235.3176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1368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0">
        <v>18</v>
      </c>
      <c r="B63" s="171" t="s">
        <v>1440</v>
      </c>
      <c r="C63" s="187" t="s">
        <v>1441</v>
      </c>
      <c r="D63" s="172" t="s">
        <v>1411</v>
      </c>
      <c r="E63" s="173">
        <v>522.928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5" t="s">
        <v>1399</v>
      </c>
      <c r="S63" s="175" t="s">
        <v>1363</v>
      </c>
      <c r="T63" s="176" t="s">
        <v>1364</v>
      </c>
      <c r="U63" s="160">
        <v>0.29099999999999998</v>
      </c>
      <c r="V63" s="160">
        <f>ROUND(E63*U63,2)</f>
        <v>152.16999999999999</v>
      </c>
      <c r="W63" s="160"/>
      <c r="X63" s="160" t="s">
        <v>1365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1366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33.75" outlineLevel="1">
      <c r="A64" s="158"/>
      <c r="B64" s="159"/>
      <c r="C64" s="248" t="s">
        <v>1431</v>
      </c>
      <c r="D64" s="249"/>
      <c r="E64" s="249"/>
      <c r="F64" s="249"/>
      <c r="G64" s="249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1392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77" t="str">
        <f>C64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188" t="s">
        <v>1442</v>
      </c>
      <c r="D65" s="161"/>
      <c r="E65" s="162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1368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188" t="s">
        <v>300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1368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301</v>
      </c>
      <c r="D67" s="161"/>
      <c r="E67" s="162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188" t="s">
        <v>302</v>
      </c>
      <c r="D68" s="161"/>
      <c r="E68" s="162">
        <v>522.928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1368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0">
        <v>19</v>
      </c>
      <c r="B69" s="171" t="s">
        <v>1446</v>
      </c>
      <c r="C69" s="187" t="s">
        <v>1447</v>
      </c>
      <c r="D69" s="172" t="s">
        <v>1411</v>
      </c>
      <c r="E69" s="173">
        <v>156.8784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5" t="s">
        <v>1399</v>
      </c>
      <c r="S69" s="175" t="s">
        <v>1363</v>
      </c>
      <c r="T69" s="176" t="s">
        <v>1364</v>
      </c>
      <c r="U69" s="160">
        <v>0.14829999999999999</v>
      </c>
      <c r="V69" s="160">
        <f>ROUND(E69*U69,2)</f>
        <v>23.27</v>
      </c>
      <c r="W69" s="160"/>
      <c r="X69" s="160" t="s">
        <v>1365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1366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33.75" outlineLevel="1">
      <c r="A70" s="158"/>
      <c r="B70" s="159"/>
      <c r="C70" s="248" t="s">
        <v>1431</v>
      </c>
      <c r="D70" s="249"/>
      <c r="E70" s="249"/>
      <c r="F70" s="249"/>
      <c r="G70" s="249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1392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77" t="str">
        <f>C70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303</v>
      </c>
      <c r="D71" s="161"/>
      <c r="E71" s="162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188" t="s">
        <v>304</v>
      </c>
      <c r="D72" s="161"/>
      <c r="E72" s="162">
        <v>156.8784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1368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0">
        <v>20</v>
      </c>
      <c r="B73" s="171" t="s">
        <v>1450</v>
      </c>
      <c r="C73" s="187" t="s">
        <v>1451</v>
      </c>
      <c r="D73" s="172" t="s">
        <v>1361</v>
      </c>
      <c r="E73" s="173">
        <v>1969.1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2.0200000000000001E-3</v>
      </c>
      <c r="O73" s="175">
        <f>ROUND(E73*N73,2)</f>
        <v>3.98</v>
      </c>
      <c r="P73" s="175">
        <v>0</v>
      </c>
      <c r="Q73" s="175">
        <f>ROUND(E73*P73,2)</f>
        <v>0</v>
      </c>
      <c r="R73" s="175" t="s">
        <v>1399</v>
      </c>
      <c r="S73" s="175" t="s">
        <v>1363</v>
      </c>
      <c r="T73" s="176" t="s">
        <v>1364</v>
      </c>
      <c r="U73" s="160">
        <v>0.45800000000000002</v>
      </c>
      <c r="V73" s="160">
        <f>ROUND(E73*U73,2)</f>
        <v>901.85</v>
      </c>
      <c r="W73" s="160"/>
      <c r="X73" s="160" t="s">
        <v>1365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1366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48" t="s">
        <v>1452</v>
      </c>
      <c r="D74" s="249"/>
      <c r="E74" s="249"/>
      <c r="F74" s="249"/>
      <c r="G74" s="249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1392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188" t="s">
        <v>305</v>
      </c>
      <c r="D75" s="161"/>
      <c r="E75" s="162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1368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188" t="s">
        <v>306</v>
      </c>
      <c r="D76" s="161"/>
      <c r="E76" s="162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1368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188" t="s">
        <v>307</v>
      </c>
      <c r="D77" s="161"/>
      <c r="E77" s="162">
        <v>1969.1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1368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0">
        <v>21</v>
      </c>
      <c r="B78" s="171" t="s">
        <v>1456</v>
      </c>
      <c r="C78" s="187" t="s">
        <v>1457</v>
      </c>
      <c r="D78" s="172" t="s">
        <v>1361</v>
      </c>
      <c r="E78" s="173">
        <v>1969.1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5" t="s">
        <v>1399</v>
      </c>
      <c r="S78" s="175" t="s">
        <v>1363</v>
      </c>
      <c r="T78" s="176" t="s">
        <v>1364</v>
      </c>
      <c r="U78" s="160">
        <v>0.218</v>
      </c>
      <c r="V78" s="160">
        <f>ROUND(E78*U78,2)</f>
        <v>429.26</v>
      </c>
      <c r="W78" s="160"/>
      <c r="X78" s="160" t="s">
        <v>1365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1366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48" t="s">
        <v>1458</v>
      </c>
      <c r="D79" s="249"/>
      <c r="E79" s="249"/>
      <c r="F79" s="249"/>
      <c r="G79" s="249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1392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308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307</v>
      </c>
      <c r="D81" s="161"/>
      <c r="E81" s="162">
        <v>1969.1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0">
        <v>22</v>
      </c>
      <c r="B82" s="171" t="s">
        <v>2013</v>
      </c>
      <c r="C82" s="187" t="s">
        <v>2014</v>
      </c>
      <c r="D82" s="172" t="s">
        <v>1411</v>
      </c>
      <c r="E82" s="173">
        <v>719.02599999999995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5" t="s">
        <v>1399</v>
      </c>
      <c r="S82" s="175" t="s">
        <v>1363</v>
      </c>
      <c r="T82" s="176" t="s">
        <v>1364</v>
      </c>
      <c r="U82" s="160">
        <v>0.51900000000000002</v>
      </c>
      <c r="V82" s="160">
        <f>ROUND(E82*U82,2)</f>
        <v>373.17</v>
      </c>
      <c r="W82" s="160"/>
      <c r="X82" s="160" t="s">
        <v>1365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1366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48" t="s">
        <v>1462</v>
      </c>
      <c r="D83" s="249"/>
      <c r="E83" s="249"/>
      <c r="F83" s="249"/>
      <c r="G83" s="249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1392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77" t="str">
        <f>C83</f>
        <v>bez naložení do dopravní nádoby, ale s vyprázdněním dopravní nádoby na hromadu nebo na dopravní prostředek,</v>
      </c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309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1368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310</v>
      </c>
      <c r="D85" s="161"/>
      <c r="E85" s="162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188" t="s">
        <v>311</v>
      </c>
      <c r="D86" s="161"/>
      <c r="E86" s="162">
        <v>719.02599999999995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1368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>
      <c r="A87" s="170">
        <v>23</v>
      </c>
      <c r="B87" s="171" t="s">
        <v>1466</v>
      </c>
      <c r="C87" s="187" t="s">
        <v>1467</v>
      </c>
      <c r="D87" s="172" t="s">
        <v>1411</v>
      </c>
      <c r="E87" s="173">
        <v>178.54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5" t="s">
        <v>1399</v>
      </c>
      <c r="S87" s="175" t="s">
        <v>1363</v>
      </c>
      <c r="T87" s="176" t="s">
        <v>1364</v>
      </c>
      <c r="U87" s="160">
        <v>1.0999999999999999E-2</v>
      </c>
      <c r="V87" s="160">
        <f>ROUND(E87*U87,2)</f>
        <v>1.96</v>
      </c>
      <c r="W87" s="160"/>
      <c r="X87" s="160" t="s">
        <v>1365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1366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48" t="s">
        <v>1468</v>
      </c>
      <c r="D88" s="249"/>
      <c r="E88" s="249"/>
      <c r="F88" s="249"/>
      <c r="G88" s="249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1392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188" t="s">
        <v>1469</v>
      </c>
      <c r="D89" s="161"/>
      <c r="E89" s="162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1368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188" t="s">
        <v>312</v>
      </c>
      <c r="D90" s="161"/>
      <c r="E90" s="162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1368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188" t="s">
        <v>313</v>
      </c>
      <c r="D91" s="161"/>
      <c r="E91" s="162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1368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188" t="s">
        <v>314</v>
      </c>
      <c r="D92" s="161"/>
      <c r="E92" s="162">
        <v>178.54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1368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>
      <c r="A93" s="170">
        <v>24</v>
      </c>
      <c r="B93" s="171" t="s">
        <v>1466</v>
      </c>
      <c r="C93" s="187" t="s">
        <v>1467</v>
      </c>
      <c r="D93" s="172" t="s">
        <v>1411</v>
      </c>
      <c r="E93" s="173">
        <v>1150.9000000000001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5" t="s">
        <v>1399</v>
      </c>
      <c r="S93" s="175" t="s">
        <v>1363</v>
      </c>
      <c r="T93" s="176" t="s">
        <v>1364</v>
      </c>
      <c r="U93" s="160">
        <v>1.0999999999999999E-2</v>
      </c>
      <c r="V93" s="160">
        <f>ROUND(E93*U93,2)</f>
        <v>12.66</v>
      </c>
      <c r="W93" s="160"/>
      <c r="X93" s="160" t="s">
        <v>1365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1366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48" t="s">
        <v>1468</v>
      </c>
      <c r="D94" s="249"/>
      <c r="E94" s="249"/>
      <c r="F94" s="249"/>
      <c r="G94" s="249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1392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188" t="s">
        <v>1473</v>
      </c>
      <c r="D95" s="161"/>
      <c r="E95" s="162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1368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188" t="s">
        <v>315</v>
      </c>
      <c r="D96" s="161"/>
      <c r="E96" s="162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1368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188" t="s">
        <v>316</v>
      </c>
      <c r="D97" s="161"/>
      <c r="E97" s="162">
        <v>1150.9000000000001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1368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33.75" outlineLevel="1">
      <c r="A98" s="170">
        <v>25</v>
      </c>
      <c r="B98" s="171" t="s">
        <v>1476</v>
      </c>
      <c r="C98" s="187" t="s">
        <v>1477</v>
      </c>
      <c r="D98" s="172" t="s">
        <v>1411</v>
      </c>
      <c r="E98" s="173">
        <v>46036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5" t="s">
        <v>1399</v>
      </c>
      <c r="S98" s="175" t="s">
        <v>1363</v>
      </c>
      <c r="T98" s="176" t="s">
        <v>1364</v>
      </c>
      <c r="U98" s="160">
        <v>0</v>
      </c>
      <c r="V98" s="160">
        <f>ROUND(E98*U98,2)</f>
        <v>0</v>
      </c>
      <c r="W98" s="160"/>
      <c r="X98" s="160" t="s">
        <v>1365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1366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48" t="s">
        <v>1468</v>
      </c>
      <c r="D99" s="249"/>
      <c r="E99" s="249"/>
      <c r="F99" s="249"/>
      <c r="G99" s="249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1392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188" t="s">
        <v>1473</v>
      </c>
      <c r="D100" s="161"/>
      <c r="E100" s="162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1368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188" t="s">
        <v>317</v>
      </c>
      <c r="D101" s="161"/>
      <c r="E101" s="162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1368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188" t="s">
        <v>318</v>
      </c>
      <c r="D102" s="161"/>
      <c r="E102" s="162">
        <v>46036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1368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>
      <c r="A103" s="170">
        <v>26</v>
      </c>
      <c r="B103" s="171" t="s">
        <v>1816</v>
      </c>
      <c r="C103" s="187" t="s">
        <v>1817</v>
      </c>
      <c r="D103" s="172" t="s">
        <v>1411</v>
      </c>
      <c r="E103" s="173">
        <v>178.54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5" t="s">
        <v>1399</v>
      </c>
      <c r="S103" s="175" t="s">
        <v>1363</v>
      </c>
      <c r="T103" s="176" t="s">
        <v>1364</v>
      </c>
      <c r="U103" s="160">
        <v>5.2999999999999999E-2</v>
      </c>
      <c r="V103" s="160">
        <f>ROUND(E103*U103,2)</f>
        <v>9.4600000000000009</v>
      </c>
      <c r="W103" s="160"/>
      <c r="X103" s="160" t="s">
        <v>1365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188" t="s">
        <v>319</v>
      </c>
      <c r="D104" s="161"/>
      <c r="E104" s="162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1368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188" t="s">
        <v>314</v>
      </c>
      <c r="D105" s="161"/>
      <c r="E105" s="162">
        <v>178.54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1368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>
      <c r="A106" s="170">
        <v>27</v>
      </c>
      <c r="B106" s="171" t="s">
        <v>1482</v>
      </c>
      <c r="C106" s="187" t="s">
        <v>1483</v>
      </c>
      <c r="D106" s="172" t="s">
        <v>1411</v>
      </c>
      <c r="E106" s="173">
        <v>1150.9000000000001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5" t="s">
        <v>1399</v>
      </c>
      <c r="S106" s="175" t="s">
        <v>1363</v>
      </c>
      <c r="T106" s="176" t="s">
        <v>1364</v>
      </c>
      <c r="U106" s="160">
        <v>8.9999999999999993E-3</v>
      </c>
      <c r="V106" s="160">
        <f>ROUND(E106*U106,2)</f>
        <v>10.36</v>
      </c>
      <c r="W106" s="160"/>
      <c r="X106" s="160" t="s">
        <v>1365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1366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188" t="s">
        <v>320</v>
      </c>
      <c r="D107" s="161"/>
      <c r="E107" s="162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1368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188" t="s">
        <v>321</v>
      </c>
      <c r="D108" s="161"/>
      <c r="E108" s="162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1368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188" t="s">
        <v>1486</v>
      </c>
      <c r="D109" s="161"/>
      <c r="E109" s="162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1368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188" t="s">
        <v>322</v>
      </c>
      <c r="D110" s="161"/>
      <c r="E110" s="162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1368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188" t="s">
        <v>323</v>
      </c>
      <c r="D111" s="161"/>
      <c r="E111" s="162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1368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188" t="s">
        <v>316</v>
      </c>
      <c r="D112" s="161"/>
      <c r="E112" s="162">
        <v>1150.9000000000001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1368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>
      <c r="A113" s="170">
        <v>28</v>
      </c>
      <c r="B113" s="171" t="s">
        <v>1489</v>
      </c>
      <c r="C113" s="187" t="s">
        <v>1490</v>
      </c>
      <c r="D113" s="172" t="s">
        <v>1411</v>
      </c>
      <c r="E113" s="173">
        <v>991.76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5" t="s">
        <v>1399</v>
      </c>
      <c r="S113" s="175" t="s">
        <v>1363</v>
      </c>
      <c r="T113" s="176" t="s">
        <v>1364</v>
      </c>
      <c r="U113" s="160">
        <v>0.20200000000000001</v>
      </c>
      <c r="V113" s="160">
        <f>ROUND(E113*U113,2)</f>
        <v>200.34</v>
      </c>
      <c r="W113" s="160"/>
      <c r="X113" s="160" t="s">
        <v>1365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1366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48" t="s">
        <v>1491</v>
      </c>
      <c r="D114" s="249"/>
      <c r="E114" s="249"/>
      <c r="F114" s="249"/>
      <c r="G114" s="249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1392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50" t="s">
        <v>1492</v>
      </c>
      <c r="D115" s="251"/>
      <c r="E115" s="251"/>
      <c r="F115" s="251"/>
      <c r="G115" s="251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1493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188" t="s">
        <v>324</v>
      </c>
      <c r="D116" s="161"/>
      <c r="E116" s="162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1368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188" t="s">
        <v>325</v>
      </c>
      <c r="D117" s="161"/>
      <c r="E117" s="162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1368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188" t="s">
        <v>326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1368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327</v>
      </c>
      <c r="D119" s="161"/>
      <c r="E119" s="162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1368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188" t="s">
        <v>328</v>
      </c>
      <c r="D120" s="161"/>
      <c r="E120" s="162">
        <v>991.76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1368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70">
        <v>29</v>
      </c>
      <c r="B121" s="171" t="s">
        <v>1499</v>
      </c>
      <c r="C121" s="187" t="s">
        <v>1500</v>
      </c>
      <c r="D121" s="172" t="s">
        <v>1411</v>
      </c>
      <c r="E121" s="173">
        <v>270.48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5" t="s">
        <v>1399</v>
      </c>
      <c r="S121" s="175" t="s">
        <v>1363</v>
      </c>
      <c r="T121" s="176" t="s">
        <v>1364</v>
      </c>
      <c r="U121" s="160">
        <v>1.587</v>
      </c>
      <c r="V121" s="160">
        <f>ROUND(E121*U121,2)</f>
        <v>429.25</v>
      </c>
      <c r="W121" s="160"/>
      <c r="X121" s="160" t="s">
        <v>1365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1366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>
      <c r="A122" s="158"/>
      <c r="B122" s="159"/>
      <c r="C122" s="248" t="s">
        <v>1501</v>
      </c>
      <c r="D122" s="249"/>
      <c r="E122" s="249"/>
      <c r="F122" s="249"/>
      <c r="G122" s="249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1392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77" t="str">
        <f>C122</f>
        <v>sypaninou z vhodných hornin tř. 1 - 4 nebo materiálem připraveným podél výkopu ve vzdálenosti do 3 m od jeho kraje, pro jakoukoliv hloubku výkopu a jakoukoliv míru zhutnění,</v>
      </c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188" t="s">
        <v>329</v>
      </c>
      <c r="D123" s="161"/>
      <c r="E123" s="162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1368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188" t="s">
        <v>330</v>
      </c>
      <c r="D124" s="161"/>
      <c r="E124" s="162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1368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188" t="s">
        <v>331</v>
      </c>
      <c r="D125" s="161"/>
      <c r="E125" s="162">
        <v>270.48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1368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70">
        <v>30</v>
      </c>
      <c r="B126" s="171" t="s">
        <v>1505</v>
      </c>
      <c r="C126" s="187" t="s">
        <v>1506</v>
      </c>
      <c r="D126" s="172" t="s">
        <v>1361</v>
      </c>
      <c r="E126" s="173">
        <v>110.6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5">
        <v>0</v>
      </c>
      <c r="O126" s="175">
        <f>ROUND(E126*N126,2)</f>
        <v>0</v>
      </c>
      <c r="P126" s="175">
        <v>0</v>
      </c>
      <c r="Q126" s="175">
        <f>ROUND(E126*P126,2)</f>
        <v>0</v>
      </c>
      <c r="R126" s="175" t="s">
        <v>1507</v>
      </c>
      <c r="S126" s="175" t="s">
        <v>1363</v>
      </c>
      <c r="T126" s="176" t="s">
        <v>1364</v>
      </c>
      <c r="U126" s="160">
        <v>0.06</v>
      </c>
      <c r="V126" s="160">
        <f>ROUND(E126*U126,2)</f>
        <v>6.64</v>
      </c>
      <c r="W126" s="160"/>
      <c r="X126" s="160" t="s">
        <v>1365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1366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48" t="s">
        <v>1508</v>
      </c>
      <c r="D127" s="249"/>
      <c r="E127" s="249"/>
      <c r="F127" s="249"/>
      <c r="G127" s="249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1392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188" t="s">
        <v>332</v>
      </c>
      <c r="D128" s="161"/>
      <c r="E128" s="162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1368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188" t="s">
        <v>333</v>
      </c>
      <c r="D129" s="161"/>
      <c r="E129" s="162">
        <v>110.6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1368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ht="22.5" outlineLevel="1">
      <c r="A130" s="170">
        <v>31</v>
      </c>
      <c r="B130" s="171" t="s">
        <v>1511</v>
      </c>
      <c r="C130" s="187" t="s">
        <v>1512</v>
      </c>
      <c r="D130" s="172" t="s">
        <v>1361</v>
      </c>
      <c r="E130" s="173">
        <v>110.6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5" t="s">
        <v>1399</v>
      </c>
      <c r="S130" s="175" t="s">
        <v>1363</v>
      </c>
      <c r="T130" s="176" t="s">
        <v>1364</v>
      </c>
      <c r="U130" s="160">
        <v>0.254</v>
      </c>
      <c r="V130" s="160">
        <f>ROUND(E130*U130,2)</f>
        <v>28.09</v>
      </c>
      <c r="W130" s="160"/>
      <c r="X130" s="160" t="s">
        <v>1365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1366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>
      <c r="A131" s="158"/>
      <c r="B131" s="159"/>
      <c r="C131" s="248" t="s">
        <v>1513</v>
      </c>
      <c r="D131" s="249"/>
      <c r="E131" s="249"/>
      <c r="F131" s="249"/>
      <c r="G131" s="249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1392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77" t="str">
        <f>C131</f>
        <v>s případným nutným přemístěním hromad nebo dočasných skládek na místo potřeby ze vzdálenosti do 30 m, v rovině nebo ve svahu do 1 : 5,</v>
      </c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188" t="s">
        <v>334</v>
      </c>
      <c r="D132" s="161"/>
      <c r="E132" s="162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1368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188" t="s">
        <v>333</v>
      </c>
      <c r="D133" s="161"/>
      <c r="E133" s="162">
        <v>110.6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1368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70">
        <v>32</v>
      </c>
      <c r="B134" s="171" t="s">
        <v>1515</v>
      </c>
      <c r="C134" s="187" t="s">
        <v>1516</v>
      </c>
      <c r="D134" s="172" t="s">
        <v>1411</v>
      </c>
      <c r="E134" s="173">
        <v>1150.9000000000001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5">
        <v>0</v>
      </c>
      <c r="O134" s="175">
        <f>ROUND(E134*N134,2)</f>
        <v>0</v>
      </c>
      <c r="P134" s="175">
        <v>0</v>
      </c>
      <c r="Q134" s="175">
        <f>ROUND(E134*P134,2)</f>
        <v>0</v>
      </c>
      <c r="R134" s="175" t="s">
        <v>1399</v>
      </c>
      <c r="S134" s="175" t="s">
        <v>1363</v>
      </c>
      <c r="T134" s="176" t="s">
        <v>1364</v>
      </c>
      <c r="U134" s="160">
        <v>0</v>
      </c>
      <c r="V134" s="160">
        <f>ROUND(E134*U134,2)</f>
        <v>0</v>
      </c>
      <c r="W134" s="160"/>
      <c r="X134" s="160" t="s">
        <v>1365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1366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315</v>
      </c>
      <c r="D135" s="161"/>
      <c r="E135" s="162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188" t="s">
        <v>316</v>
      </c>
      <c r="D136" s="161"/>
      <c r="E136" s="162">
        <v>1150.9000000000001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1368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70">
        <v>33</v>
      </c>
      <c r="B137" s="171" t="s">
        <v>1517</v>
      </c>
      <c r="C137" s="187" t="s">
        <v>1518</v>
      </c>
      <c r="D137" s="172" t="s">
        <v>1519</v>
      </c>
      <c r="E137" s="173">
        <v>2.7650000000000001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5">
        <v>1E-3</v>
      </c>
      <c r="O137" s="175">
        <f>ROUND(E137*N137,2)</f>
        <v>0</v>
      </c>
      <c r="P137" s="175">
        <v>0</v>
      </c>
      <c r="Q137" s="175">
        <f>ROUND(E137*P137,2)</f>
        <v>0</v>
      </c>
      <c r="R137" s="175" t="s">
        <v>1520</v>
      </c>
      <c r="S137" s="175" t="s">
        <v>1363</v>
      </c>
      <c r="T137" s="176" t="s">
        <v>1364</v>
      </c>
      <c r="U137" s="160">
        <v>0</v>
      </c>
      <c r="V137" s="160">
        <f>ROUND(E137*U137,2)</f>
        <v>0</v>
      </c>
      <c r="W137" s="160"/>
      <c r="X137" s="160" t="s">
        <v>1521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1522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335</v>
      </c>
      <c r="D138" s="161"/>
      <c r="E138" s="162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188" t="s">
        <v>336</v>
      </c>
      <c r="D139" s="161"/>
      <c r="E139" s="162">
        <v>2.7650000000000001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1368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70">
        <v>34</v>
      </c>
      <c r="B140" s="171" t="s">
        <v>1525</v>
      </c>
      <c r="C140" s="187" t="s">
        <v>1526</v>
      </c>
      <c r="D140" s="172" t="s">
        <v>1527</v>
      </c>
      <c r="E140" s="173">
        <v>451.70159999999998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1</v>
      </c>
      <c r="O140" s="175">
        <f>ROUND(E140*N140,2)</f>
        <v>451.7</v>
      </c>
      <c r="P140" s="175">
        <v>0</v>
      </c>
      <c r="Q140" s="175">
        <f>ROUND(E140*P140,2)</f>
        <v>0</v>
      </c>
      <c r="R140" s="175" t="s">
        <v>1520</v>
      </c>
      <c r="S140" s="175" t="s">
        <v>1363</v>
      </c>
      <c r="T140" s="176" t="s">
        <v>1364</v>
      </c>
      <c r="U140" s="160">
        <v>0</v>
      </c>
      <c r="V140" s="160">
        <f>ROUND(E140*U140,2)</f>
        <v>0</v>
      </c>
      <c r="W140" s="160"/>
      <c r="X140" s="160" t="s">
        <v>1521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1522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188" t="s">
        <v>1528</v>
      </c>
      <c r="D141" s="161"/>
      <c r="E141" s="162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1368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188" t="s">
        <v>337</v>
      </c>
      <c r="D142" s="161"/>
      <c r="E142" s="162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1368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188" t="s">
        <v>338</v>
      </c>
      <c r="D143" s="161"/>
      <c r="E143" s="162">
        <v>451.70159999999998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1368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70">
        <v>35</v>
      </c>
      <c r="B144" s="171" t="s">
        <v>1531</v>
      </c>
      <c r="C144" s="187" t="s">
        <v>1532</v>
      </c>
      <c r="D144" s="172" t="s">
        <v>1527</v>
      </c>
      <c r="E144" s="173">
        <v>1395.0178000000001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5">
        <v>1</v>
      </c>
      <c r="O144" s="175">
        <f>ROUND(E144*N144,2)</f>
        <v>1395.02</v>
      </c>
      <c r="P144" s="175">
        <v>0</v>
      </c>
      <c r="Q144" s="175">
        <f>ROUND(E144*P144,2)</f>
        <v>0</v>
      </c>
      <c r="R144" s="175" t="s">
        <v>1520</v>
      </c>
      <c r="S144" s="175" t="s">
        <v>1363</v>
      </c>
      <c r="T144" s="176" t="s">
        <v>1364</v>
      </c>
      <c r="U144" s="160">
        <v>0</v>
      </c>
      <c r="V144" s="160">
        <f>ROUND(E144*U144,2)</f>
        <v>0</v>
      </c>
      <c r="W144" s="160"/>
      <c r="X144" s="160" t="s">
        <v>1521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1522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188" t="s">
        <v>1486</v>
      </c>
      <c r="D145" s="161"/>
      <c r="E145" s="162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1368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188" t="s">
        <v>339</v>
      </c>
      <c r="D146" s="161"/>
      <c r="E146" s="162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1368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188" t="s">
        <v>340</v>
      </c>
      <c r="D147" s="161"/>
      <c r="E147" s="162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1368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188" t="s">
        <v>341</v>
      </c>
      <c r="D148" s="161"/>
      <c r="E148" s="162">
        <v>1395.0178000000001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1368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>
      <c r="A149" s="164" t="s">
        <v>1357</v>
      </c>
      <c r="B149" s="165" t="s">
        <v>1297</v>
      </c>
      <c r="C149" s="186" t="s">
        <v>1311</v>
      </c>
      <c r="D149" s="166"/>
      <c r="E149" s="167"/>
      <c r="F149" s="168"/>
      <c r="G149" s="168">
        <f>SUMIF(AG150:AG159,"&lt;&gt;NOR",G150:G159)</f>
        <v>0</v>
      </c>
      <c r="H149" s="168"/>
      <c r="I149" s="168">
        <f>SUM(I150:I159)</f>
        <v>0</v>
      </c>
      <c r="J149" s="168"/>
      <c r="K149" s="168">
        <f>SUM(K150:K159)</f>
        <v>0</v>
      </c>
      <c r="L149" s="168"/>
      <c r="M149" s="168">
        <f>SUM(M150:M159)</f>
        <v>0</v>
      </c>
      <c r="N149" s="168"/>
      <c r="O149" s="168">
        <f>SUM(O150:O159)</f>
        <v>105.39999999999999</v>
      </c>
      <c r="P149" s="168"/>
      <c r="Q149" s="168">
        <f>SUM(Q150:Q159)</f>
        <v>0</v>
      </c>
      <c r="R149" s="168"/>
      <c r="S149" s="168"/>
      <c r="T149" s="169"/>
      <c r="U149" s="163"/>
      <c r="V149" s="163">
        <f>SUM(V150:V159)</f>
        <v>131.01</v>
      </c>
      <c r="W149" s="163"/>
      <c r="X149" s="163"/>
      <c r="AG149" t="s">
        <v>1358</v>
      </c>
    </row>
    <row r="150" spans="1:60" outlineLevel="1">
      <c r="A150" s="170">
        <v>36</v>
      </c>
      <c r="B150" s="171" t="s">
        <v>1536</v>
      </c>
      <c r="C150" s="187" t="s">
        <v>1537</v>
      </c>
      <c r="D150" s="172" t="s">
        <v>1407</v>
      </c>
      <c r="E150" s="173">
        <v>450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5">
        <v>0.23382</v>
      </c>
      <c r="O150" s="175">
        <f>ROUND(E150*N150,2)</f>
        <v>105.22</v>
      </c>
      <c r="P150" s="175">
        <v>0</v>
      </c>
      <c r="Q150" s="175">
        <f>ROUND(E150*P150,2)</f>
        <v>0</v>
      </c>
      <c r="R150" s="175" t="s">
        <v>1538</v>
      </c>
      <c r="S150" s="175" t="s">
        <v>1539</v>
      </c>
      <c r="T150" s="176" t="s">
        <v>1364</v>
      </c>
      <c r="U150" s="160">
        <v>0.216</v>
      </c>
      <c r="V150" s="160">
        <f>ROUND(E150*U150,2)</f>
        <v>97.2</v>
      </c>
      <c r="W150" s="160"/>
      <c r="X150" s="160" t="s">
        <v>1365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1366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48" t="s">
        <v>1540</v>
      </c>
      <c r="D151" s="249"/>
      <c r="E151" s="249"/>
      <c r="F151" s="249"/>
      <c r="G151" s="249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1392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77" t="str">
        <f>C151</f>
        <v>se zřízením štěrkopískového lože pod trubky a s jejich obsypem v průměrném celkovém množství do 0,15 m3/m v otevřeném příkopu,</v>
      </c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70">
        <v>37</v>
      </c>
      <c r="B152" s="171" t="s">
        <v>1541</v>
      </c>
      <c r="C152" s="187" t="s">
        <v>1542</v>
      </c>
      <c r="D152" s="172" t="s">
        <v>1361</v>
      </c>
      <c r="E152" s="173">
        <v>450.8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5">
        <v>1.8000000000000001E-4</v>
      </c>
      <c r="O152" s="175">
        <f>ROUND(E152*N152,2)</f>
        <v>0.08</v>
      </c>
      <c r="P152" s="175">
        <v>0</v>
      </c>
      <c r="Q152" s="175">
        <f>ROUND(E152*P152,2)</f>
        <v>0</v>
      </c>
      <c r="R152" s="175" t="s">
        <v>1543</v>
      </c>
      <c r="S152" s="175" t="s">
        <v>1363</v>
      </c>
      <c r="T152" s="176" t="s">
        <v>1364</v>
      </c>
      <c r="U152" s="160">
        <v>7.4999999999999997E-2</v>
      </c>
      <c r="V152" s="160">
        <f>ROUND(E152*U152,2)</f>
        <v>33.81</v>
      </c>
      <c r="W152" s="160"/>
      <c r="X152" s="160" t="s">
        <v>1365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1366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48" t="s">
        <v>1544</v>
      </c>
      <c r="D153" s="249"/>
      <c r="E153" s="249"/>
      <c r="F153" s="249"/>
      <c r="G153" s="249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1392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188" t="s">
        <v>342</v>
      </c>
      <c r="D154" s="161"/>
      <c r="E154" s="162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1368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188" t="s">
        <v>343</v>
      </c>
      <c r="D155" s="161"/>
      <c r="E155" s="162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1368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188" t="s">
        <v>344</v>
      </c>
      <c r="D156" s="161"/>
      <c r="E156" s="162">
        <v>450.8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1368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ht="22.5" outlineLevel="1">
      <c r="A157" s="170">
        <v>38</v>
      </c>
      <c r="B157" s="171" t="s">
        <v>1548</v>
      </c>
      <c r="C157" s="187" t="s">
        <v>1549</v>
      </c>
      <c r="D157" s="172" t="s">
        <v>1361</v>
      </c>
      <c r="E157" s="173">
        <v>495.88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5">
        <v>2.0000000000000001E-4</v>
      </c>
      <c r="O157" s="175">
        <f>ROUND(E157*N157,2)</f>
        <v>0.1</v>
      </c>
      <c r="P157" s="175">
        <v>0</v>
      </c>
      <c r="Q157" s="175">
        <f>ROUND(E157*P157,2)</f>
        <v>0</v>
      </c>
      <c r="R157" s="175" t="s">
        <v>1520</v>
      </c>
      <c r="S157" s="175" t="s">
        <v>1363</v>
      </c>
      <c r="T157" s="176" t="s">
        <v>1364</v>
      </c>
      <c r="U157" s="160">
        <v>0</v>
      </c>
      <c r="V157" s="160">
        <f>ROUND(E157*U157,2)</f>
        <v>0</v>
      </c>
      <c r="W157" s="160"/>
      <c r="X157" s="160" t="s">
        <v>1521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1522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188" t="s">
        <v>345</v>
      </c>
      <c r="D158" s="161"/>
      <c r="E158" s="162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1368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188" t="s">
        <v>346</v>
      </c>
      <c r="D159" s="161"/>
      <c r="E159" s="162">
        <v>495.88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1368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>
      <c r="A160" s="164" t="s">
        <v>1357</v>
      </c>
      <c r="B160" s="165" t="s">
        <v>1301</v>
      </c>
      <c r="C160" s="186" t="s">
        <v>1312</v>
      </c>
      <c r="D160" s="166"/>
      <c r="E160" s="167"/>
      <c r="F160" s="168"/>
      <c r="G160" s="168">
        <f>SUMIF(AG161:AG165,"&lt;&gt;NOR",G161:G165)</f>
        <v>0</v>
      </c>
      <c r="H160" s="168"/>
      <c r="I160" s="168">
        <f>SUM(I161:I165)</f>
        <v>0</v>
      </c>
      <c r="J160" s="168"/>
      <c r="K160" s="168">
        <f>SUM(K161:K165)</f>
        <v>0</v>
      </c>
      <c r="L160" s="168"/>
      <c r="M160" s="168">
        <f>SUM(M161:M165)</f>
        <v>0</v>
      </c>
      <c r="N160" s="168"/>
      <c r="O160" s="168">
        <f>SUM(O161:O165)</f>
        <v>85.24</v>
      </c>
      <c r="P160" s="168"/>
      <c r="Q160" s="168">
        <f>SUM(Q161:Q165)</f>
        <v>0</v>
      </c>
      <c r="R160" s="168"/>
      <c r="S160" s="168"/>
      <c r="T160" s="169"/>
      <c r="U160" s="163"/>
      <c r="V160" s="163">
        <f>SUM(V161:V165)</f>
        <v>59.37</v>
      </c>
      <c r="W160" s="163"/>
      <c r="X160" s="163"/>
      <c r="AG160" t="s">
        <v>1358</v>
      </c>
    </row>
    <row r="161" spans="1:60" outlineLevel="1">
      <c r="A161" s="170">
        <v>39</v>
      </c>
      <c r="B161" s="171" t="s">
        <v>1552</v>
      </c>
      <c r="C161" s="187" t="s">
        <v>1553</v>
      </c>
      <c r="D161" s="172" t="s">
        <v>1411</v>
      </c>
      <c r="E161" s="173">
        <v>45.08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5">
        <v>1.8907700000000001</v>
      </c>
      <c r="O161" s="175">
        <f>ROUND(E161*N161,2)</f>
        <v>85.24</v>
      </c>
      <c r="P161" s="175">
        <v>0</v>
      </c>
      <c r="Q161" s="175">
        <f>ROUND(E161*P161,2)</f>
        <v>0</v>
      </c>
      <c r="R161" s="175" t="s">
        <v>1538</v>
      </c>
      <c r="S161" s="175" t="s">
        <v>1363</v>
      </c>
      <c r="T161" s="176" t="s">
        <v>1364</v>
      </c>
      <c r="U161" s="160">
        <v>1.3169999999999999</v>
      </c>
      <c r="V161" s="160">
        <f>ROUND(E161*U161,2)</f>
        <v>59.37</v>
      </c>
      <c r="W161" s="160"/>
      <c r="X161" s="160" t="s">
        <v>1365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1366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48" t="s">
        <v>1554</v>
      </c>
      <c r="D162" s="249"/>
      <c r="E162" s="249"/>
      <c r="F162" s="249"/>
      <c r="G162" s="249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1392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188" t="s">
        <v>347</v>
      </c>
      <c r="D163" s="161"/>
      <c r="E163" s="162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1368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188" t="s">
        <v>348</v>
      </c>
      <c r="D164" s="161"/>
      <c r="E164" s="162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1368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188" t="s">
        <v>349</v>
      </c>
      <c r="D165" s="161"/>
      <c r="E165" s="162">
        <v>45.08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1368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>
      <c r="A166" s="164" t="s">
        <v>1357</v>
      </c>
      <c r="B166" s="165" t="s">
        <v>1303</v>
      </c>
      <c r="C166" s="186" t="s">
        <v>1313</v>
      </c>
      <c r="D166" s="166"/>
      <c r="E166" s="167"/>
      <c r="F166" s="168"/>
      <c r="G166" s="168">
        <f>SUMIF(AG167:AG210,"&lt;&gt;NOR",G167:G210)</f>
        <v>0</v>
      </c>
      <c r="H166" s="168"/>
      <c r="I166" s="168">
        <f>SUM(I167:I210)</f>
        <v>0</v>
      </c>
      <c r="J166" s="168"/>
      <c r="K166" s="168">
        <f>SUM(K167:K210)</f>
        <v>0</v>
      </c>
      <c r="L166" s="168"/>
      <c r="M166" s="168">
        <f>SUM(M167:M210)</f>
        <v>0</v>
      </c>
      <c r="N166" s="168"/>
      <c r="O166" s="168">
        <f>SUM(O167:O210)</f>
        <v>1650.5500000000004</v>
      </c>
      <c r="P166" s="168"/>
      <c r="Q166" s="168">
        <f>SUM(Q167:Q210)</f>
        <v>0</v>
      </c>
      <c r="R166" s="168"/>
      <c r="S166" s="168"/>
      <c r="T166" s="169"/>
      <c r="U166" s="163"/>
      <c r="V166" s="163">
        <f>SUM(V167:V210)</f>
        <v>286.41999999999996</v>
      </c>
      <c r="W166" s="163"/>
      <c r="X166" s="163"/>
      <c r="AG166" t="s">
        <v>1358</v>
      </c>
    </row>
    <row r="167" spans="1:60" ht="22.5" outlineLevel="1">
      <c r="A167" s="170">
        <v>40</v>
      </c>
      <c r="B167" s="171" t="s">
        <v>1558</v>
      </c>
      <c r="C167" s="187" t="s">
        <v>1559</v>
      </c>
      <c r="D167" s="172" t="s">
        <v>1361</v>
      </c>
      <c r="E167" s="173">
        <v>379.7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5">
        <v>0.378</v>
      </c>
      <c r="O167" s="175">
        <f>ROUND(E167*N167,2)</f>
        <v>143.53</v>
      </c>
      <c r="P167" s="175">
        <v>0</v>
      </c>
      <c r="Q167" s="175">
        <f>ROUND(E167*P167,2)</f>
        <v>0</v>
      </c>
      <c r="R167" s="175" t="s">
        <v>1362</v>
      </c>
      <c r="S167" s="175" t="s">
        <v>1363</v>
      </c>
      <c r="T167" s="176" t="s">
        <v>1364</v>
      </c>
      <c r="U167" s="160">
        <v>2.5999999999999999E-2</v>
      </c>
      <c r="V167" s="160">
        <f>ROUND(E167*U167,2)</f>
        <v>9.8699999999999992</v>
      </c>
      <c r="W167" s="160"/>
      <c r="X167" s="160" t="s">
        <v>1365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1366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188" t="s">
        <v>1373</v>
      </c>
      <c r="D168" s="161"/>
      <c r="E168" s="162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1368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188" t="s">
        <v>276</v>
      </c>
      <c r="D169" s="161"/>
      <c r="E169" s="162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1368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188" t="s">
        <v>277</v>
      </c>
      <c r="D170" s="161"/>
      <c r="E170" s="162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1368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188" t="s">
        <v>278</v>
      </c>
      <c r="D171" s="161"/>
      <c r="E171" s="162">
        <v>379.7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1368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22.5" outlineLevel="1">
      <c r="A172" s="170">
        <v>41</v>
      </c>
      <c r="B172" s="171" t="s">
        <v>1560</v>
      </c>
      <c r="C172" s="187" t="s">
        <v>1561</v>
      </c>
      <c r="D172" s="172" t="s">
        <v>1361</v>
      </c>
      <c r="E172" s="173">
        <v>379.7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5">
        <v>0.441</v>
      </c>
      <c r="O172" s="175">
        <f>ROUND(E172*N172,2)</f>
        <v>167.45</v>
      </c>
      <c r="P172" s="175">
        <v>0</v>
      </c>
      <c r="Q172" s="175">
        <f>ROUND(E172*P172,2)</f>
        <v>0</v>
      </c>
      <c r="R172" s="175" t="s">
        <v>1362</v>
      </c>
      <c r="S172" s="175" t="s">
        <v>1363</v>
      </c>
      <c r="T172" s="176" t="s">
        <v>1364</v>
      </c>
      <c r="U172" s="160">
        <v>2.9000000000000001E-2</v>
      </c>
      <c r="V172" s="160">
        <f>ROUND(E172*U172,2)</f>
        <v>11.01</v>
      </c>
      <c r="W172" s="160"/>
      <c r="X172" s="160" t="s">
        <v>1365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1366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188" t="s">
        <v>1373</v>
      </c>
      <c r="D173" s="161"/>
      <c r="E173" s="162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1368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188" t="s">
        <v>276</v>
      </c>
      <c r="D174" s="161"/>
      <c r="E174" s="162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1368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188" t="s">
        <v>277</v>
      </c>
      <c r="D175" s="161"/>
      <c r="E175" s="162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1368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188" t="s">
        <v>278</v>
      </c>
      <c r="D176" s="161"/>
      <c r="E176" s="162">
        <v>379.7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1368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ht="22.5" outlineLevel="1">
      <c r="A177" s="170">
        <v>42</v>
      </c>
      <c r="B177" s="171" t="s">
        <v>1562</v>
      </c>
      <c r="C177" s="187" t="s">
        <v>1563</v>
      </c>
      <c r="D177" s="172" t="s">
        <v>1361</v>
      </c>
      <c r="E177" s="173">
        <v>379.7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5">
        <v>0.55125000000000002</v>
      </c>
      <c r="O177" s="175">
        <f>ROUND(E177*N177,2)</f>
        <v>209.31</v>
      </c>
      <c r="P177" s="175">
        <v>0</v>
      </c>
      <c r="Q177" s="175">
        <f>ROUND(E177*P177,2)</f>
        <v>0</v>
      </c>
      <c r="R177" s="175" t="s">
        <v>1362</v>
      </c>
      <c r="S177" s="175" t="s">
        <v>1363</v>
      </c>
      <c r="T177" s="176" t="s">
        <v>1364</v>
      </c>
      <c r="U177" s="160">
        <v>2.7E-2</v>
      </c>
      <c r="V177" s="160">
        <f>ROUND(E177*U177,2)</f>
        <v>10.25</v>
      </c>
      <c r="W177" s="160"/>
      <c r="X177" s="160" t="s">
        <v>1365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1366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188" t="s">
        <v>276</v>
      </c>
      <c r="D178" s="161"/>
      <c r="E178" s="162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1368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188" t="s">
        <v>277</v>
      </c>
      <c r="D179" s="161"/>
      <c r="E179" s="162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1368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188" t="s">
        <v>278</v>
      </c>
      <c r="D180" s="161"/>
      <c r="E180" s="162">
        <v>379.7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1368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ht="22.5" outlineLevel="1">
      <c r="A181" s="170">
        <v>43</v>
      </c>
      <c r="B181" s="171" t="s">
        <v>1564</v>
      </c>
      <c r="C181" s="187" t="s">
        <v>1565</v>
      </c>
      <c r="D181" s="172" t="s">
        <v>1361</v>
      </c>
      <c r="E181" s="173">
        <v>619.70000000000005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5">
        <v>0.21099999999999999</v>
      </c>
      <c r="O181" s="175">
        <f>ROUND(E181*N181,2)</f>
        <v>130.76</v>
      </c>
      <c r="P181" s="175">
        <v>0</v>
      </c>
      <c r="Q181" s="175">
        <f>ROUND(E181*P181,2)</f>
        <v>0</v>
      </c>
      <c r="R181" s="175" t="s">
        <v>1362</v>
      </c>
      <c r="S181" s="175" t="s">
        <v>1363</v>
      </c>
      <c r="T181" s="176" t="s">
        <v>1364</v>
      </c>
      <c r="U181" s="160">
        <v>7.1999999999999995E-2</v>
      </c>
      <c r="V181" s="160">
        <f>ROUND(E181*U181,2)</f>
        <v>44.62</v>
      </c>
      <c r="W181" s="160"/>
      <c r="X181" s="160" t="s">
        <v>1365</v>
      </c>
      <c r="Y181" s="151"/>
      <c r="Z181" s="151"/>
      <c r="AA181" s="151"/>
      <c r="AB181" s="151"/>
      <c r="AC181" s="151"/>
      <c r="AD181" s="151"/>
      <c r="AE181" s="151"/>
      <c r="AF181" s="151"/>
      <c r="AG181" s="151" t="s">
        <v>1366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48" t="s">
        <v>1566</v>
      </c>
      <c r="D182" s="249"/>
      <c r="E182" s="249"/>
      <c r="F182" s="249"/>
      <c r="G182" s="249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1392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188" t="s">
        <v>282</v>
      </c>
      <c r="D183" s="161"/>
      <c r="E183" s="162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1368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188" t="s">
        <v>283</v>
      </c>
      <c r="D184" s="161"/>
      <c r="E184" s="162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1368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188" t="s">
        <v>284</v>
      </c>
      <c r="D185" s="161"/>
      <c r="E185" s="162">
        <v>619.70000000000005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1368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70">
        <v>44</v>
      </c>
      <c r="B186" s="171" t="s">
        <v>1567</v>
      </c>
      <c r="C186" s="187" t="s">
        <v>1568</v>
      </c>
      <c r="D186" s="172" t="s">
        <v>1361</v>
      </c>
      <c r="E186" s="173">
        <v>499.7</v>
      </c>
      <c r="F186" s="174"/>
      <c r="G186" s="175">
        <f>ROUND(E186*F186,2)</f>
        <v>0</v>
      </c>
      <c r="H186" s="174"/>
      <c r="I186" s="175">
        <f>ROUND(E186*H186,2)</f>
        <v>0</v>
      </c>
      <c r="J186" s="174"/>
      <c r="K186" s="175">
        <f>ROUND(E186*J186,2)</f>
        <v>0</v>
      </c>
      <c r="L186" s="175">
        <v>21</v>
      </c>
      <c r="M186" s="175">
        <f>G186*(1+L186/100)</f>
        <v>0</v>
      </c>
      <c r="N186" s="175">
        <v>0.38313999999999998</v>
      </c>
      <c r="O186" s="175">
        <f>ROUND(E186*N186,2)</f>
        <v>191.46</v>
      </c>
      <c r="P186" s="175">
        <v>0</v>
      </c>
      <c r="Q186" s="175">
        <f>ROUND(E186*P186,2)</f>
        <v>0</v>
      </c>
      <c r="R186" s="175" t="s">
        <v>1362</v>
      </c>
      <c r="S186" s="175" t="s">
        <v>1363</v>
      </c>
      <c r="T186" s="176" t="s">
        <v>1364</v>
      </c>
      <c r="U186" s="160">
        <v>2.5999999999999999E-2</v>
      </c>
      <c r="V186" s="160">
        <f>ROUND(E186*U186,2)</f>
        <v>12.99</v>
      </c>
      <c r="W186" s="160"/>
      <c r="X186" s="160" t="s">
        <v>1365</v>
      </c>
      <c r="Y186" s="151"/>
      <c r="Z186" s="151"/>
      <c r="AA186" s="151"/>
      <c r="AB186" s="151"/>
      <c r="AC186" s="151"/>
      <c r="AD186" s="151"/>
      <c r="AE186" s="151"/>
      <c r="AF186" s="151"/>
      <c r="AG186" s="151" t="s">
        <v>1366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48" t="s">
        <v>1569</v>
      </c>
      <c r="D187" s="249"/>
      <c r="E187" s="249"/>
      <c r="F187" s="249"/>
      <c r="G187" s="249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1392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188" t="s">
        <v>285</v>
      </c>
      <c r="D188" s="161"/>
      <c r="E188" s="162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1368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188" t="s">
        <v>286</v>
      </c>
      <c r="D189" s="161"/>
      <c r="E189" s="162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1368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188" t="s">
        <v>287</v>
      </c>
      <c r="D190" s="161"/>
      <c r="E190" s="162">
        <v>499.7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1368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ht="22.5" outlineLevel="1">
      <c r="A191" s="170">
        <v>45</v>
      </c>
      <c r="B191" s="171" t="s">
        <v>1570</v>
      </c>
      <c r="C191" s="187" t="s">
        <v>1571</v>
      </c>
      <c r="D191" s="172" t="s">
        <v>1361</v>
      </c>
      <c r="E191" s="173">
        <v>739.7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5">
        <v>6.0999999999999997E-4</v>
      </c>
      <c r="O191" s="175">
        <f>ROUND(E191*N191,2)</f>
        <v>0.45</v>
      </c>
      <c r="P191" s="175">
        <v>0</v>
      </c>
      <c r="Q191" s="175">
        <f>ROUND(E191*P191,2)</f>
        <v>0</v>
      </c>
      <c r="R191" s="175" t="s">
        <v>1362</v>
      </c>
      <c r="S191" s="175" t="s">
        <v>1363</v>
      </c>
      <c r="T191" s="176" t="s">
        <v>1364</v>
      </c>
      <c r="U191" s="160">
        <v>2E-3</v>
      </c>
      <c r="V191" s="160">
        <f>ROUND(E191*U191,2)</f>
        <v>1.48</v>
      </c>
      <c r="W191" s="160"/>
      <c r="X191" s="160" t="s">
        <v>1365</v>
      </c>
      <c r="Y191" s="151"/>
      <c r="Z191" s="151"/>
      <c r="AA191" s="151"/>
      <c r="AB191" s="151"/>
      <c r="AC191" s="151"/>
      <c r="AD191" s="151"/>
      <c r="AE191" s="151"/>
      <c r="AF191" s="151"/>
      <c r="AG191" s="151" t="s">
        <v>1366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188" t="s">
        <v>279</v>
      </c>
      <c r="D192" s="161"/>
      <c r="E192" s="162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1368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188" t="s">
        <v>280</v>
      </c>
      <c r="D193" s="161"/>
      <c r="E193" s="162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1368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188" t="s">
        <v>281</v>
      </c>
      <c r="D194" s="161"/>
      <c r="E194" s="162">
        <v>739.7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1368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ht="22.5" outlineLevel="1">
      <c r="A195" s="170">
        <v>46</v>
      </c>
      <c r="B195" s="171" t="s">
        <v>1572</v>
      </c>
      <c r="C195" s="187" t="s">
        <v>1573</v>
      </c>
      <c r="D195" s="172" t="s">
        <v>1361</v>
      </c>
      <c r="E195" s="173">
        <v>900</v>
      </c>
      <c r="F195" s="174"/>
      <c r="G195" s="175">
        <f>ROUND(E195*F195,2)</f>
        <v>0</v>
      </c>
      <c r="H195" s="174"/>
      <c r="I195" s="175">
        <f>ROUND(E195*H195,2)</f>
        <v>0</v>
      </c>
      <c r="J195" s="174"/>
      <c r="K195" s="175">
        <f>ROUND(E195*J195,2)</f>
        <v>0</v>
      </c>
      <c r="L195" s="175">
        <v>21</v>
      </c>
      <c r="M195" s="175">
        <f>G195*(1+L195/100)</f>
        <v>0</v>
      </c>
      <c r="N195" s="175">
        <v>5.0000000000000001E-4</v>
      </c>
      <c r="O195" s="175">
        <f>ROUND(E195*N195,2)</f>
        <v>0.45</v>
      </c>
      <c r="P195" s="175">
        <v>0</v>
      </c>
      <c r="Q195" s="175">
        <f>ROUND(E195*P195,2)</f>
        <v>0</v>
      </c>
      <c r="R195" s="175" t="s">
        <v>1362</v>
      </c>
      <c r="S195" s="175" t="s">
        <v>1363</v>
      </c>
      <c r="T195" s="176" t="s">
        <v>1364</v>
      </c>
      <c r="U195" s="160">
        <v>2E-3</v>
      </c>
      <c r="V195" s="160">
        <f>ROUND(E195*U195,2)</f>
        <v>1.8</v>
      </c>
      <c r="W195" s="160"/>
      <c r="X195" s="160" t="s">
        <v>1365</v>
      </c>
      <c r="Y195" s="151"/>
      <c r="Z195" s="151"/>
      <c r="AA195" s="151"/>
      <c r="AB195" s="151"/>
      <c r="AC195" s="151"/>
      <c r="AD195" s="151"/>
      <c r="AE195" s="151"/>
      <c r="AF195" s="151"/>
      <c r="AG195" s="151" t="s">
        <v>1366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188" t="s">
        <v>288</v>
      </c>
      <c r="D196" s="161"/>
      <c r="E196" s="162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1368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188" t="s">
        <v>289</v>
      </c>
      <c r="D197" s="161"/>
      <c r="E197" s="162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1368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188" t="s">
        <v>290</v>
      </c>
      <c r="D198" s="161"/>
      <c r="E198" s="162">
        <v>900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1368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ht="22.5" outlineLevel="1">
      <c r="A199" s="170">
        <v>47</v>
      </c>
      <c r="B199" s="171" t="s">
        <v>1574</v>
      </c>
      <c r="C199" s="187" t="s">
        <v>1575</v>
      </c>
      <c r="D199" s="172" t="s">
        <v>1361</v>
      </c>
      <c r="E199" s="173">
        <v>900</v>
      </c>
      <c r="F199" s="174"/>
      <c r="G199" s="175">
        <f>ROUND(E199*F199,2)</f>
        <v>0</v>
      </c>
      <c r="H199" s="174"/>
      <c r="I199" s="175">
        <f>ROUND(E199*H199,2)</f>
        <v>0</v>
      </c>
      <c r="J199" s="174"/>
      <c r="K199" s="175">
        <f>ROUND(E199*J199,2)</f>
        <v>0</v>
      </c>
      <c r="L199" s="175">
        <v>21</v>
      </c>
      <c r="M199" s="175">
        <f>G199*(1+L199/100)</f>
        <v>0</v>
      </c>
      <c r="N199" s="175">
        <v>0.12966</v>
      </c>
      <c r="O199" s="175">
        <f>ROUND(E199*N199,2)</f>
        <v>116.69</v>
      </c>
      <c r="P199" s="175">
        <v>0</v>
      </c>
      <c r="Q199" s="175">
        <f>ROUND(E199*P199,2)</f>
        <v>0</v>
      </c>
      <c r="R199" s="175" t="s">
        <v>1362</v>
      </c>
      <c r="S199" s="175" t="s">
        <v>1363</v>
      </c>
      <c r="T199" s="176" t="s">
        <v>1364</v>
      </c>
      <c r="U199" s="160">
        <v>7.1999999999999995E-2</v>
      </c>
      <c r="V199" s="160">
        <f>ROUND(E199*U199,2)</f>
        <v>64.8</v>
      </c>
      <c r="W199" s="160"/>
      <c r="X199" s="160" t="s">
        <v>1365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1366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188" t="s">
        <v>288</v>
      </c>
      <c r="D200" s="161"/>
      <c r="E200" s="162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1368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188" t="s">
        <v>289</v>
      </c>
      <c r="D201" s="161"/>
      <c r="E201" s="162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1368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188" t="s">
        <v>290</v>
      </c>
      <c r="D202" s="161"/>
      <c r="E202" s="162">
        <v>900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1368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ht="22.5" outlineLevel="1">
      <c r="A203" s="170">
        <v>48</v>
      </c>
      <c r="B203" s="171" t="s">
        <v>1576</v>
      </c>
      <c r="C203" s="187" t="s">
        <v>1577</v>
      </c>
      <c r="D203" s="172" t="s">
        <v>1361</v>
      </c>
      <c r="E203" s="173">
        <v>739.7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5">
        <v>0.17946000000000001</v>
      </c>
      <c r="O203" s="175">
        <f>ROUND(E203*N203,2)</f>
        <v>132.75</v>
      </c>
      <c r="P203" s="175">
        <v>0</v>
      </c>
      <c r="Q203" s="175">
        <f>ROUND(E203*P203,2)</f>
        <v>0</v>
      </c>
      <c r="R203" s="175" t="s">
        <v>1362</v>
      </c>
      <c r="S203" s="175" t="s">
        <v>1363</v>
      </c>
      <c r="T203" s="176" t="s">
        <v>1364</v>
      </c>
      <c r="U203" s="160">
        <v>8.7999999999999995E-2</v>
      </c>
      <c r="V203" s="160">
        <f>ROUND(E203*U203,2)</f>
        <v>65.09</v>
      </c>
      <c r="W203" s="160"/>
      <c r="X203" s="160" t="s">
        <v>1365</v>
      </c>
      <c r="Y203" s="151"/>
      <c r="Z203" s="151"/>
      <c r="AA203" s="151"/>
      <c r="AB203" s="151"/>
      <c r="AC203" s="151"/>
      <c r="AD203" s="151"/>
      <c r="AE203" s="151"/>
      <c r="AF203" s="151"/>
      <c r="AG203" s="151" t="s">
        <v>1366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8"/>
      <c r="B204" s="159"/>
      <c r="C204" s="188" t="s">
        <v>279</v>
      </c>
      <c r="D204" s="161"/>
      <c r="E204" s="162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1368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188" t="s">
        <v>280</v>
      </c>
      <c r="D205" s="161"/>
      <c r="E205" s="162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1368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188" t="s">
        <v>281</v>
      </c>
      <c r="D206" s="161"/>
      <c r="E206" s="162">
        <v>739.7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1368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ht="22.5" outlineLevel="1">
      <c r="A207" s="178">
        <v>49</v>
      </c>
      <c r="B207" s="179" t="s">
        <v>1584</v>
      </c>
      <c r="C207" s="189" t="s">
        <v>1585</v>
      </c>
      <c r="D207" s="180" t="s">
        <v>1361</v>
      </c>
      <c r="E207" s="181">
        <v>499.7</v>
      </c>
      <c r="F207" s="182"/>
      <c r="G207" s="183">
        <f>ROUND(E207*F207,2)</f>
        <v>0</v>
      </c>
      <c r="H207" s="182"/>
      <c r="I207" s="183">
        <f>ROUND(E207*H207,2)</f>
        <v>0</v>
      </c>
      <c r="J207" s="182"/>
      <c r="K207" s="183">
        <f>ROUND(E207*J207,2)</f>
        <v>0</v>
      </c>
      <c r="L207" s="183">
        <v>21</v>
      </c>
      <c r="M207" s="183">
        <f>G207*(1+L207/100)</f>
        <v>0</v>
      </c>
      <c r="N207" s="183">
        <v>0.378</v>
      </c>
      <c r="O207" s="183">
        <f>ROUND(E207*N207,2)</f>
        <v>188.89</v>
      </c>
      <c r="P207" s="183">
        <v>0</v>
      </c>
      <c r="Q207" s="183">
        <f>ROUND(E207*P207,2)</f>
        <v>0</v>
      </c>
      <c r="R207" s="183" t="s">
        <v>1362</v>
      </c>
      <c r="S207" s="183" t="s">
        <v>1363</v>
      </c>
      <c r="T207" s="184" t="s">
        <v>1364</v>
      </c>
      <c r="U207" s="160">
        <v>2.5999999999999999E-2</v>
      </c>
      <c r="V207" s="160">
        <f>ROUND(E207*U207,2)</f>
        <v>12.99</v>
      </c>
      <c r="W207" s="160"/>
      <c r="X207" s="160" t="s">
        <v>1365</v>
      </c>
      <c r="Y207" s="151"/>
      <c r="Z207" s="151"/>
      <c r="AA207" s="151"/>
      <c r="AB207" s="151"/>
      <c r="AC207" s="151"/>
      <c r="AD207" s="151"/>
      <c r="AE207" s="151"/>
      <c r="AF207" s="151"/>
      <c r="AG207" s="151" t="s">
        <v>1419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22.5" outlineLevel="1">
      <c r="A208" s="178">
        <v>50</v>
      </c>
      <c r="B208" s="179" t="s">
        <v>1582</v>
      </c>
      <c r="C208" s="189" t="s">
        <v>1583</v>
      </c>
      <c r="D208" s="180" t="s">
        <v>1361</v>
      </c>
      <c r="E208" s="181">
        <v>619.70000000000005</v>
      </c>
      <c r="F208" s="182"/>
      <c r="G208" s="183">
        <f>ROUND(E208*F208,2)</f>
        <v>0</v>
      </c>
      <c r="H208" s="182"/>
      <c r="I208" s="183">
        <f>ROUND(E208*H208,2)</f>
        <v>0</v>
      </c>
      <c r="J208" s="182"/>
      <c r="K208" s="183">
        <f>ROUND(E208*J208,2)</f>
        <v>0</v>
      </c>
      <c r="L208" s="183">
        <v>21</v>
      </c>
      <c r="M208" s="183">
        <f>G208*(1+L208/100)</f>
        <v>0</v>
      </c>
      <c r="N208" s="183">
        <v>0.2016</v>
      </c>
      <c r="O208" s="183">
        <f>ROUND(E208*N208,2)</f>
        <v>124.93</v>
      </c>
      <c r="P208" s="183">
        <v>0</v>
      </c>
      <c r="Q208" s="183">
        <f>ROUND(E208*P208,2)</f>
        <v>0</v>
      </c>
      <c r="R208" s="183" t="s">
        <v>1362</v>
      </c>
      <c r="S208" s="183" t="s">
        <v>1363</v>
      </c>
      <c r="T208" s="184" t="s">
        <v>1364</v>
      </c>
      <c r="U208" s="160">
        <v>2.4E-2</v>
      </c>
      <c r="V208" s="160">
        <f>ROUND(E208*U208,2)</f>
        <v>14.87</v>
      </c>
      <c r="W208" s="160"/>
      <c r="X208" s="160" t="s">
        <v>1365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1419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22.5" outlineLevel="1">
      <c r="A209" s="178">
        <v>51</v>
      </c>
      <c r="B209" s="179" t="s">
        <v>1580</v>
      </c>
      <c r="C209" s="189" t="s">
        <v>1581</v>
      </c>
      <c r="D209" s="180" t="s">
        <v>1361</v>
      </c>
      <c r="E209" s="181">
        <v>739.7</v>
      </c>
      <c r="F209" s="182"/>
      <c r="G209" s="183">
        <f>ROUND(E209*F209,2)</f>
        <v>0</v>
      </c>
      <c r="H209" s="182"/>
      <c r="I209" s="183">
        <f>ROUND(E209*H209,2)</f>
        <v>0</v>
      </c>
      <c r="J209" s="182"/>
      <c r="K209" s="183">
        <f>ROUND(E209*J209,2)</f>
        <v>0</v>
      </c>
      <c r="L209" s="183">
        <v>21</v>
      </c>
      <c r="M209" s="183">
        <f>G209*(1+L209/100)</f>
        <v>0</v>
      </c>
      <c r="N209" s="183">
        <v>0.1764</v>
      </c>
      <c r="O209" s="183">
        <f>ROUND(E209*N209,2)</f>
        <v>130.47999999999999</v>
      </c>
      <c r="P209" s="183">
        <v>0</v>
      </c>
      <c r="Q209" s="183">
        <f>ROUND(E209*P209,2)</f>
        <v>0</v>
      </c>
      <c r="R209" s="183" t="s">
        <v>1362</v>
      </c>
      <c r="S209" s="183" t="s">
        <v>1363</v>
      </c>
      <c r="T209" s="184" t="s">
        <v>1364</v>
      </c>
      <c r="U209" s="160">
        <v>2.4E-2</v>
      </c>
      <c r="V209" s="160">
        <f>ROUND(E209*U209,2)</f>
        <v>17.75</v>
      </c>
      <c r="W209" s="160"/>
      <c r="X209" s="160" t="s">
        <v>1365</v>
      </c>
      <c r="Y209" s="151"/>
      <c r="Z209" s="151"/>
      <c r="AA209" s="151"/>
      <c r="AB209" s="151"/>
      <c r="AC209" s="151"/>
      <c r="AD209" s="151"/>
      <c r="AE209" s="151"/>
      <c r="AF209" s="151"/>
      <c r="AG209" s="151" t="s">
        <v>1419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ht="22.5" outlineLevel="1">
      <c r="A210" s="178">
        <v>52</v>
      </c>
      <c r="B210" s="179" t="s">
        <v>1578</v>
      </c>
      <c r="C210" s="189" t="s">
        <v>1579</v>
      </c>
      <c r="D210" s="180" t="s">
        <v>1361</v>
      </c>
      <c r="E210" s="181">
        <v>900</v>
      </c>
      <c r="F210" s="182"/>
      <c r="G210" s="183">
        <f>ROUND(E210*F210,2)</f>
        <v>0</v>
      </c>
      <c r="H210" s="182"/>
      <c r="I210" s="183">
        <f>ROUND(E210*H210,2)</f>
        <v>0</v>
      </c>
      <c r="J210" s="182"/>
      <c r="K210" s="183">
        <f>ROUND(E210*J210,2)</f>
        <v>0</v>
      </c>
      <c r="L210" s="183">
        <v>21</v>
      </c>
      <c r="M210" s="183">
        <f>G210*(1+L210/100)</f>
        <v>0</v>
      </c>
      <c r="N210" s="183">
        <v>0.126</v>
      </c>
      <c r="O210" s="183">
        <f>ROUND(E210*N210,2)</f>
        <v>113.4</v>
      </c>
      <c r="P210" s="183">
        <v>0</v>
      </c>
      <c r="Q210" s="183">
        <f>ROUND(E210*P210,2)</f>
        <v>0</v>
      </c>
      <c r="R210" s="183" t="s">
        <v>1362</v>
      </c>
      <c r="S210" s="183" t="s">
        <v>1363</v>
      </c>
      <c r="T210" s="184" t="s">
        <v>1364</v>
      </c>
      <c r="U210" s="160">
        <v>2.1000000000000001E-2</v>
      </c>
      <c r="V210" s="160">
        <f>ROUND(E210*U210,2)</f>
        <v>18.899999999999999</v>
      </c>
      <c r="W210" s="160"/>
      <c r="X210" s="160" t="s">
        <v>1365</v>
      </c>
      <c r="Y210" s="151"/>
      <c r="Z210" s="151"/>
      <c r="AA210" s="151"/>
      <c r="AB210" s="151"/>
      <c r="AC210" s="151"/>
      <c r="AD210" s="151"/>
      <c r="AE210" s="151"/>
      <c r="AF210" s="151"/>
      <c r="AG210" s="151" t="s">
        <v>1419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>
      <c r="A211" s="164" t="s">
        <v>1357</v>
      </c>
      <c r="B211" s="165" t="s">
        <v>1314</v>
      </c>
      <c r="C211" s="186" t="s">
        <v>1315</v>
      </c>
      <c r="D211" s="166"/>
      <c r="E211" s="167"/>
      <c r="F211" s="168"/>
      <c r="G211" s="168">
        <f>SUMIF(AG212:AG270,"&lt;&gt;NOR",G212:G270)</f>
        <v>0</v>
      </c>
      <c r="H211" s="168"/>
      <c r="I211" s="168">
        <f>SUM(I212:I270)</f>
        <v>0</v>
      </c>
      <c r="J211" s="168"/>
      <c r="K211" s="168">
        <f>SUM(K212:K270)</f>
        <v>0</v>
      </c>
      <c r="L211" s="168"/>
      <c r="M211" s="168">
        <f>SUM(M212:M270)</f>
        <v>0</v>
      </c>
      <c r="N211" s="168"/>
      <c r="O211" s="168">
        <f>SUM(O212:O270)</f>
        <v>59.71</v>
      </c>
      <c r="P211" s="168"/>
      <c r="Q211" s="168">
        <f>SUM(Q212:Q270)</f>
        <v>0</v>
      </c>
      <c r="R211" s="168"/>
      <c r="S211" s="168"/>
      <c r="T211" s="169"/>
      <c r="U211" s="163"/>
      <c r="V211" s="163">
        <f>SUM(V212:V270)</f>
        <v>312.92999999999995</v>
      </c>
      <c r="W211" s="163"/>
      <c r="X211" s="163"/>
      <c r="AG211" t="s">
        <v>1358</v>
      </c>
    </row>
    <row r="212" spans="1:60" outlineLevel="1">
      <c r="A212" s="170">
        <v>53</v>
      </c>
      <c r="B212" s="171" t="s">
        <v>1586</v>
      </c>
      <c r="C212" s="187" t="s">
        <v>1587</v>
      </c>
      <c r="D212" s="172" t="s">
        <v>1407</v>
      </c>
      <c r="E212" s="173">
        <v>450</v>
      </c>
      <c r="F212" s="174"/>
      <c r="G212" s="175">
        <f>ROUND(E212*F212,2)</f>
        <v>0</v>
      </c>
      <c r="H212" s="174"/>
      <c r="I212" s="175">
        <f>ROUND(E212*H212,2)</f>
        <v>0</v>
      </c>
      <c r="J212" s="174"/>
      <c r="K212" s="175">
        <f>ROUND(E212*J212,2)</f>
        <v>0</v>
      </c>
      <c r="L212" s="175">
        <v>21</v>
      </c>
      <c r="M212" s="175">
        <f>G212*(1+L212/100)</f>
        <v>0</v>
      </c>
      <c r="N212" s="175">
        <v>1.0000000000000001E-5</v>
      </c>
      <c r="O212" s="175">
        <f>ROUND(E212*N212,2)</f>
        <v>0</v>
      </c>
      <c r="P212" s="175">
        <v>0</v>
      </c>
      <c r="Q212" s="175">
        <f>ROUND(E212*P212,2)</f>
        <v>0</v>
      </c>
      <c r="R212" s="175" t="s">
        <v>1538</v>
      </c>
      <c r="S212" s="175" t="s">
        <v>1363</v>
      </c>
      <c r="T212" s="176" t="s">
        <v>1364</v>
      </c>
      <c r="U212" s="160">
        <v>9.7000000000000003E-2</v>
      </c>
      <c r="V212" s="160">
        <f>ROUND(E212*U212,2)</f>
        <v>43.65</v>
      </c>
      <c r="W212" s="160"/>
      <c r="X212" s="160" t="s">
        <v>1365</v>
      </c>
      <c r="Y212" s="151"/>
      <c r="Z212" s="151"/>
      <c r="AA212" s="151"/>
      <c r="AB212" s="151"/>
      <c r="AC212" s="151"/>
      <c r="AD212" s="151"/>
      <c r="AE212" s="151"/>
      <c r="AF212" s="151"/>
      <c r="AG212" s="151" t="s">
        <v>1366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48" t="s">
        <v>1588</v>
      </c>
      <c r="D213" s="249"/>
      <c r="E213" s="249"/>
      <c r="F213" s="249"/>
      <c r="G213" s="249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1392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ht="22.5" outlineLevel="1">
      <c r="A214" s="170">
        <v>54</v>
      </c>
      <c r="B214" s="171" t="s">
        <v>1591</v>
      </c>
      <c r="C214" s="187" t="s">
        <v>1592</v>
      </c>
      <c r="D214" s="172" t="s">
        <v>1593</v>
      </c>
      <c r="E214" s="173">
        <v>12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21</v>
      </c>
      <c r="M214" s="175">
        <f>G214*(1+L214/100)</f>
        <v>0</v>
      </c>
      <c r="N214" s="175">
        <v>5.0000000000000002E-5</v>
      </c>
      <c r="O214" s="175">
        <f>ROUND(E214*N214,2)</f>
        <v>0</v>
      </c>
      <c r="P214" s="175">
        <v>0</v>
      </c>
      <c r="Q214" s="175">
        <f>ROUND(E214*P214,2)</f>
        <v>0</v>
      </c>
      <c r="R214" s="175" t="s">
        <v>1538</v>
      </c>
      <c r="S214" s="175" t="s">
        <v>1363</v>
      </c>
      <c r="T214" s="176" t="s">
        <v>1364</v>
      </c>
      <c r="U214" s="160">
        <v>0.42</v>
      </c>
      <c r="V214" s="160">
        <f>ROUND(E214*U214,2)</f>
        <v>5.04</v>
      </c>
      <c r="W214" s="160"/>
      <c r="X214" s="160" t="s">
        <v>1365</v>
      </c>
      <c r="Y214" s="151"/>
      <c r="Z214" s="151"/>
      <c r="AA214" s="151"/>
      <c r="AB214" s="151"/>
      <c r="AC214" s="151"/>
      <c r="AD214" s="151"/>
      <c r="AE214" s="151"/>
      <c r="AF214" s="151"/>
      <c r="AG214" s="151" t="s">
        <v>1366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48" t="s">
        <v>1554</v>
      </c>
      <c r="D215" s="249"/>
      <c r="E215" s="249"/>
      <c r="F215" s="249"/>
      <c r="G215" s="249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1392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ht="22.5" outlineLevel="1">
      <c r="A216" s="170">
        <v>55</v>
      </c>
      <c r="B216" s="171" t="s">
        <v>1594</v>
      </c>
      <c r="C216" s="187" t="s">
        <v>1595</v>
      </c>
      <c r="D216" s="172" t="s">
        <v>1593</v>
      </c>
      <c r="E216" s="173">
        <v>12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5">
        <f>G216*(1+L216/100)</f>
        <v>0</v>
      </c>
      <c r="N216" s="175">
        <v>1.0000000000000001E-5</v>
      </c>
      <c r="O216" s="175">
        <f>ROUND(E216*N216,2)</f>
        <v>0</v>
      </c>
      <c r="P216" s="175">
        <v>0</v>
      </c>
      <c r="Q216" s="175">
        <f>ROUND(E216*P216,2)</f>
        <v>0</v>
      </c>
      <c r="R216" s="175" t="s">
        <v>1538</v>
      </c>
      <c r="S216" s="175" t="s">
        <v>1363</v>
      </c>
      <c r="T216" s="176" t="s">
        <v>1364</v>
      </c>
      <c r="U216" s="160">
        <v>0.17599999999999999</v>
      </c>
      <c r="V216" s="160">
        <f>ROUND(E216*U216,2)</f>
        <v>2.11</v>
      </c>
      <c r="W216" s="160"/>
      <c r="X216" s="160" t="s">
        <v>1365</v>
      </c>
      <c r="Y216" s="151"/>
      <c r="Z216" s="151"/>
      <c r="AA216" s="151"/>
      <c r="AB216" s="151"/>
      <c r="AC216" s="151"/>
      <c r="AD216" s="151"/>
      <c r="AE216" s="151"/>
      <c r="AF216" s="151"/>
      <c r="AG216" s="151" t="s">
        <v>1366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48" t="s">
        <v>1554</v>
      </c>
      <c r="D217" s="249"/>
      <c r="E217" s="249"/>
      <c r="F217" s="249"/>
      <c r="G217" s="249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1392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ht="22.5" outlineLevel="1">
      <c r="A218" s="170">
        <v>56</v>
      </c>
      <c r="B218" s="171" t="s">
        <v>1596</v>
      </c>
      <c r="C218" s="187" t="s">
        <v>1597</v>
      </c>
      <c r="D218" s="172" t="s">
        <v>1593</v>
      </c>
      <c r="E218" s="173">
        <v>12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5">
        <v>1.0000000000000001E-5</v>
      </c>
      <c r="O218" s="175">
        <f>ROUND(E218*N218,2)</f>
        <v>0</v>
      </c>
      <c r="P218" s="175">
        <v>0</v>
      </c>
      <c r="Q218" s="175">
        <f>ROUND(E218*P218,2)</f>
        <v>0</v>
      </c>
      <c r="R218" s="175" t="s">
        <v>1538</v>
      </c>
      <c r="S218" s="175" t="s">
        <v>1363</v>
      </c>
      <c r="T218" s="176" t="s">
        <v>1364</v>
      </c>
      <c r="U218" s="160">
        <v>0.15840000000000001</v>
      </c>
      <c r="V218" s="160">
        <f>ROUND(E218*U218,2)</f>
        <v>1.9</v>
      </c>
      <c r="W218" s="160"/>
      <c r="X218" s="160" t="s">
        <v>1365</v>
      </c>
      <c r="Y218" s="151"/>
      <c r="Z218" s="151"/>
      <c r="AA218" s="151"/>
      <c r="AB218" s="151"/>
      <c r="AC218" s="151"/>
      <c r="AD218" s="151"/>
      <c r="AE218" s="151"/>
      <c r="AF218" s="151"/>
      <c r="AG218" s="151" t="s">
        <v>1366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48" t="s">
        <v>1554</v>
      </c>
      <c r="D219" s="249"/>
      <c r="E219" s="249"/>
      <c r="F219" s="249"/>
      <c r="G219" s="249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1392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33.75" outlineLevel="1">
      <c r="A220" s="170">
        <v>57</v>
      </c>
      <c r="B220" s="171" t="s">
        <v>1598</v>
      </c>
      <c r="C220" s="187" t="s">
        <v>1599</v>
      </c>
      <c r="D220" s="172" t="s">
        <v>1600</v>
      </c>
      <c r="E220" s="173">
        <v>15</v>
      </c>
      <c r="F220" s="174"/>
      <c r="G220" s="175">
        <f>ROUND(E220*F220,2)</f>
        <v>0</v>
      </c>
      <c r="H220" s="174"/>
      <c r="I220" s="175">
        <f>ROUND(E220*H220,2)</f>
        <v>0</v>
      </c>
      <c r="J220" s="174"/>
      <c r="K220" s="175">
        <f>ROUND(E220*J220,2)</f>
        <v>0</v>
      </c>
      <c r="L220" s="175">
        <v>21</v>
      </c>
      <c r="M220" s="175">
        <f>G220*(1+L220/100)</f>
        <v>0</v>
      </c>
      <c r="N220" s="175">
        <v>1.2999999999999999E-4</v>
      </c>
      <c r="O220" s="175">
        <f>ROUND(E220*N220,2)</f>
        <v>0</v>
      </c>
      <c r="P220" s="175">
        <v>0</v>
      </c>
      <c r="Q220" s="175">
        <f>ROUND(E220*P220,2)</f>
        <v>0</v>
      </c>
      <c r="R220" s="175" t="s">
        <v>1538</v>
      </c>
      <c r="S220" s="175" t="s">
        <v>1363</v>
      </c>
      <c r="T220" s="176" t="s">
        <v>1364</v>
      </c>
      <c r="U220" s="160">
        <v>7.5</v>
      </c>
      <c r="V220" s="160">
        <f>ROUND(E220*U220,2)</f>
        <v>112.5</v>
      </c>
      <c r="W220" s="160"/>
      <c r="X220" s="160" t="s">
        <v>1365</v>
      </c>
      <c r="Y220" s="151"/>
      <c r="Z220" s="151"/>
      <c r="AA220" s="151"/>
      <c r="AB220" s="151"/>
      <c r="AC220" s="151"/>
      <c r="AD220" s="151"/>
      <c r="AE220" s="151"/>
      <c r="AF220" s="151"/>
      <c r="AG220" s="151" t="s">
        <v>1366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248" t="s">
        <v>1601</v>
      </c>
      <c r="D221" s="249"/>
      <c r="E221" s="249"/>
      <c r="F221" s="249"/>
      <c r="G221" s="249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1392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78">
        <v>58</v>
      </c>
      <c r="B222" s="179" t="s">
        <v>1604</v>
      </c>
      <c r="C222" s="189" t="s">
        <v>1605</v>
      </c>
      <c r="D222" s="180" t="s">
        <v>1407</v>
      </c>
      <c r="E222" s="181">
        <v>450</v>
      </c>
      <c r="F222" s="182"/>
      <c r="G222" s="183">
        <f>ROUND(E222*F222,2)</f>
        <v>0</v>
      </c>
      <c r="H222" s="182"/>
      <c r="I222" s="183">
        <f>ROUND(E222*H222,2)</f>
        <v>0</v>
      </c>
      <c r="J222" s="182"/>
      <c r="K222" s="183">
        <f>ROUND(E222*J222,2)</f>
        <v>0</v>
      </c>
      <c r="L222" s="183">
        <v>21</v>
      </c>
      <c r="M222" s="183">
        <f>G222*(1+L222/100)</f>
        <v>0</v>
      </c>
      <c r="N222" s="183">
        <v>0</v>
      </c>
      <c r="O222" s="183">
        <f>ROUND(E222*N222,2)</f>
        <v>0</v>
      </c>
      <c r="P222" s="183">
        <v>0</v>
      </c>
      <c r="Q222" s="183">
        <f>ROUND(E222*P222,2)</f>
        <v>0</v>
      </c>
      <c r="R222" s="183" t="s">
        <v>1538</v>
      </c>
      <c r="S222" s="183" t="s">
        <v>1363</v>
      </c>
      <c r="T222" s="184" t="s">
        <v>1364</v>
      </c>
      <c r="U222" s="160">
        <v>3.9E-2</v>
      </c>
      <c r="V222" s="160">
        <f>ROUND(E222*U222,2)</f>
        <v>17.55</v>
      </c>
      <c r="W222" s="160"/>
      <c r="X222" s="160" t="s">
        <v>1365</v>
      </c>
      <c r="Y222" s="151"/>
      <c r="Z222" s="151"/>
      <c r="AA222" s="151"/>
      <c r="AB222" s="151"/>
      <c r="AC222" s="151"/>
      <c r="AD222" s="151"/>
      <c r="AE222" s="151"/>
      <c r="AF222" s="151"/>
      <c r="AG222" s="151" t="s">
        <v>1366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70">
        <v>59</v>
      </c>
      <c r="B223" s="171" t="s">
        <v>1606</v>
      </c>
      <c r="C223" s="187" t="s">
        <v>1607</v>
      </c>
      <c r="D223" s="172" t="s">
        <v>1593</v>
      </c>
      <c r="E223" s="173">
        <v>52</v>
      </c>
      <c r="F223" s="174"/>
      <c r="G223" s="175">
        <f>ROUND(E223*F223,2)</f>
        <v>0</v>
      </c>
      <c r="H223" s="174"/>
      <c r="I223" s="175">
        <f>ROUND(E223*H223,2)</f>
        <v>0</v>
      </c>
      <c r="J223" s="174"/>
      <c r="K223" s="175">
        <f>ROUND(E223*J223,2)</f>
        <v>0</v>
      </c>
      <c r="L223" s="175">
        <v>21</v>
      </c>
      <c r="M223" s="175">
        <f>G223*(1+L223/100)</f>
        <v>0</v>
      </c>
      <c r="N223" s="175">
        <v>0</v>
      </c>
      <c r="O223" s="175">
        <f>ROUND(E223*N223,2)</f>
        <v>0</v>
      </c>
      <c r="P223" s="175">
        <v>0</v>
      </c>
      <c r="Q223" s="175">
        <f>ROUND(E223*P223,2)</f>
        <v>0</v>
      </c>
      <c r="R223" s="175" t="s">
        <v>1538</v>
      </c>
      <c r="S223" s="175" t="s">
        <v>1363</v>
      </c>
      <c r="T223" s="176" t="s">
        <v>1364</v>
      </c>
      <c r="U223" s="160">
        <v>0.79</v>
      </c>
      <c r="V223" s="160">
        <f>ROUND(E223*U223,2)</f>
        <v>41.08</v>
      </c>
      <c r="W223" s="160"/>
      <c r="X223" s="160" t="s">
        <v>1365</v>
      </c>
      <c r="Y223" s="151"/>
      <c r="Z223" s="151"/>
      <c r="AA223" s="151"/>
      <c r="AB223" s="151"/>
      <c r="AC223" s="151"/>
      <c r="AD223" s="151"/>
      <c r="AE223" s="151"/>
      <c r="AF223" s="151"/>
      <c r="AG223" s="151" t="s">
        <v>1366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48" t="s">
        <v>1608</v>
      </c>
      <c r="D224" s="249"/>
      <c r="E224" s="249"/>
      <c r="F224" s="249"/>
      <c r="G224" s="249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1"/>
      <c r="Z224" s="151"/>
      <c r="AA224" s="151"/>
      <c r="AB224" s="151"/>
      <c r="AC224" s="151"/>
      <c r="AD224" s="151"/>
      <c r="AE224" s="151"/>
      <c r="AF224" s="151"/>
      <c r="AG224" s="151" t="s">
        <v>1392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188" t="s">
        <v>350</v>
      </c>
      <c r="D225" s="161"/>
      <c r="E225" s="162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1368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188" t="s">
        <v>1931</v>
      </c>
      <c r="D226" s="161"/>
      <c r="E226" s="162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1368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188" t="s">
        <v>351</v>
      </c>
      <c r="D227" s="161"/>
      <c r="E227" s="162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1368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188" t="s">
        <v>352</v>
      </c>
      <c r="D228" s="161"/>
      <c r="E228" s="162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1368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188" t="s">
        <v>353</v>
      </c>
      <c r="D229" s="161"/>
      <c r="E229" s="162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1368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188" t="s">
        <v>354</v>
      </c>
      <c r="D230" s="161"/>
      <c r="E230" s="162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1368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188" t="s">
        <v>355</v>
      </c>
      <c r="D231" s="161"/>
      <c r="E231" s="162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1"/>
      <c r="Z231" s="151"/>
      <c r="AA231" s="151"/>
      <c r="AB231" s="151"/>
      <c r="AC231" s="151"/>
      <c r="AD231" s="151"/>
      <c r="AE231" s="151"/>
      <c r="AF231" s="151"/>
      <c r="AG231" s="151" t="s">
        <v>1368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188" t="s">
        <v>356</v>
      </c>
      <c r="D232" s="161"/>
      <c r="E232" s="162">
        <v>52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1368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70">
        <v>60</v>
      </c>
      <c r="B233" s="171" t="s">
        <v>1614</v>
      </c>
      <c r="C233" s="187" t="s">
        <v>1615</v>
      </c>
      <c r="D233" s="172" t="s">
        <v>1593</v>
      </c>
      <c r="E233" s="173">
        <v>11</v>
      </c>
      <c r="F233" s="174"/>
      <c r="G233" s="175">
        <f>ROUND(E233*F233,2)</f>
        <v>0</v>
      </c>
      <c r="H233" s="174"/>
      <c r="I233" s="175">
        <f>ROUND(E233*H233,2)</f>
        <v>0</v>
      </c>
      <c r="J233" s="174"/>
      <c r="K233" s="175">
        <f>ROUND(E233*J233,2)</f>
        <v>0</v>
      </c>
      <c r="L233" s="175">
        <v>21</v>
      </c>
      <c r="M233" s="175">
        <f>G233*(1+L233/100)</f>
        <v>0</v>
      </c>
      <c r="N233" s="175">
        <v>0</v>
      </c>
      <c r="O233" s="175">
        <f>ROUND(E233*N233,2)</f>
        <v>0</v>
      </c>
      <c r="P233" s="175">
        <v>0</v>
      </c>
      <c r="Q233" s="175">
        <f>ROUND(E233*P233,2)</f>
        <v>0</v>
      </c>
      <c r="R233" s="175" t="s">
        <v>1538</v>
      </c>
      <c r="S233" s="175" t="s">
        <v>1363</v>
      </c>
      <c r="T233" s="176" t="s">
        <v>1364</v>
      </c>
      <c r="U233" s="160">
        <v>0.94599999999999995</v>
      </c>
      <c r="V233" s="160">
        <f>ROUND(E233*U233,2)</f>
        <v>10.41</v>
      </c>
      <c r="W233" s="160"/>
      <c r="X233" s="160" t="s">
        <v>1365</v>
      </c>
      <c r="Y233" s="151"/>
      <c r="Z233" s="151"/>
      <c r="AA233" s="151"/>
      <c r="AB233" s="151"/>
      <c r="AC233" s="151"/>
      <c r="AD233" s="151"/>
      <c r="AE233" s="151"/>
      <c r="AF233" s="151"/>
      <c r="AG233" s="151" t="s">
        <v>1366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48" t="s">
        <v>1608</v>
      </c>
      <c r="D234" s="249"/>
      <c r="E234" s="249"/>
      <c r="F234" s="249"/>
      <c r="G234" s="249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1392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188" t="s">
        <v>357</v>
      </c>
      <c r="D235" s="161"/>
      <c r="E235" s="162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1368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188" t="s">
        <v>1275</v>
      </c>
      <c r="D236" s="161"/>
      <c r="E236" s="162">
        <v>11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1368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ht="22.5" outlineLevel="1">
      <c r="A237" s="170">
        <v>61</v>
      </c>
      <c r="B237" s="171" t="s">
        <v>1617</v>
      </c>
      <c r="C237" s="187" t="s">
        <v>1618</v>
      </c>
      <c r="D237" s="172" t="s">
        <v>1593</v>
      </c>
      <c r="E237" s="173">
        <v>15</v>
      </c>
      <c r="F237" s="174"/>
      <c r="G237" s="175">
        <f>ROUND(E237*F237,2)</f>
        <v>0</v>
      </c>
      <c r="H237" s="174"/>
      <c r="I237" s="175">
        <f>ROUND(E237*H237,2)</f>
        <v>0</v>
      </c>
      <c r="J237" s="174"/>
      <c r="K237" s="175">
        <f>ROUND(E237*J237,2)</f>
        <v>0</v>
      </c>
      <c r="L237" s="175">
        <v>21</v>
      </c>
      <c r="M237" s="175">
        <f>G237*(1+L237/100)</f>
        <v>0</v>
      </c>
      <c r="N237" s="175">
        <v>0</v>
      </c>
      <c r="O237" s="175">
        <f>ROUND(E237*N237,2)</f>
        <v>0</v>
      </c>
      <c r="P237" s="175">
        <v>0</v>
      </c>
      <c r="Q237" s="175">
        <f>ROUND(E237*P237,2)</f>
        <v>0</v>
      </c>
      <c r="R237" s="175" t="s">
        <v>1538</v>
      </c>
      <c r="S237" s="175" t="s">
        <v>1363</v>
      </c>
      <c r="T237" s="176" t="s">
        <v>1364</v>
      </c>
      <c r="U237" s="160">
        <v>0.9</v>
      </c>
      <c r="V237" s="160">
        <f>ROUND(E237*U237,2)</f>
        <v>13.5</v>
      </c>
      <c r="W237" s="160"/>
      <c r="X237" s="160" t="s">
        <v>1365</v>
      </c>
      <c r="Y237" s="151"/>
      <c r="Z237" s="151"/>
      <c r="AA237" s="151"/>
      <c r="AB237" s="151"/>
      <c r="AC237" s="151"/>
      <c r="AD237" s="151"/>
      <c r="AE237" s="151"/>
      <c r="AF237" s="151"/>
      <c r="AG237" s="151" t="s">
        <v>1366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48" t="s">
        <v>1608</v>
      </c>
      <c r="D238" s="249"/>
      <c r="E238" s="249"/>
      <c r="F238" s="249"/>
      <c r="G238" s="249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51"/>
      <c r="Z238" s="151"/>
      <c r="AA238" s="151"/>
      <c r="AB238" s="151"/>
      <c r="AC238" s="151"/>
      <c r="AD238" s="151"/>
      <c r="AE238" s="151"/>
      <c r="AF238" s="151"/>
      <c r="AG238" s="151" t="s">
        <v>1392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ht="22.5" outlineLevel="1">
      <c r="A239" s="170">
        <v>62</v>
      </c>
      <c r="B239" s="171" t="s">
        <v>1619</v>
      </c>
      <c r="C239" s="187" t="s">
        <v>1620</v>
      </c>
      <c r="D239" s="172" t="s">
        <v>1593</v>
      </c>
      <c r="E239" s="173">
        <v>15</v>
      </c>
      <c r="F239" s="174"/>
      <c r="G239" s="175">
        <f>ROUND(E239*F239,2)</f>
        <v>0</v>
      </c>
      <c r="H239" s="174"/>
      <c r="I239" s="175">
        <f>ROUND(E239*H239,2)</f>
        <v>0</v>
      </c>
      <c r="J239" s="174"/>
      <c r="K239" s="175">
        <f>ROUND(E239*J239,2)</f>
        <v>0</v>
      </c>
      <c r="L239" s="175">
        <v>21</v>
      </c>
      <c r="M239" s="175">
        <f>G239*(1+L239/100)</f>
        <v>0</v>
      </c>
      <c r="N239" s="175">
        <v>0</v>
      </c>
      <c r="O239" s="175">
        <f>ROUND(E239*N239,2)</f>
        <v>0</v>
      </c>
      <c r="P239" s="175">
        <v>0</v>
      </c>
      <c r="Q239" s="175">
        <f>ROUND(E239*P239,2)</f>
        <v>0</v>
      </c>
      <c r="R239" s="175" t="s">
        <v>1538</v>
      </c>
      <c r="S239" s="175" t="s">
        <v>1363</v>
      </c>
      <c r="T239" s="176" t="s">
        <v>1364</v>
      </c>
      <c r="U239" s="160">
        <v>2.2519999999999998</v>
      </c>
      <c r="V239" s="160">
        <f>ROUND(E239*U239,2)</f>
        <v>33.78</v>
      </c>
      <c r="W239" s="160"/>
      <c r="X239" s="160" t="s">
        <v>1365</v>
      </c>
      <c r="Y239" s="151"/>
      <c r="Z239" s="151"/>
      <c r="AA239" s="151"/>
      <c r="AB239" s="151"/>
      <c r="AC239" s="151"/>
      <c r="AD239" s="151"/>
      <c r="AE239" s="151"/>
      <c r="AF239" s="151"/>
      <c r="AG239" s="151" t="s">
        <v>1366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48" t="s">
        <v>1608</v>
      </c>
      <c r="D240" s="249"/>
      <c r="E240" s="249"/>
      <c r="F240" s="249"/>
      <c r="G240" s="249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1392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78">
        <v>63</v>
      </c>
      <c r="B241" s="179" t="s">
        <v>1621</v>
      </c>
      <c r="C241" s="189" t="s">
        <v>1622</v>
      </c>
      <c r="D241" s="180" t="s">
        <v>1593</v>
      </c>
      <c r="E241" s="181">
        <v>15</v>
      </c>
      <c r="F241" s="182"/>
      <c r="G241" s="183">
        <f>ROUND(E241*F241,2)</f>
        <v>0</v>
      </c>
      <c r="H241" s="182"/>
      <c r="I241" s="183">
        <f>ROUND(E241*H241,2)</f>
        <v>0</v>
      </c>
      <c r="J241" s="182"/>
      <c r="K241" s="183">
        <f>ROUND(E241*J241,2)</f>
        <v>0</v>
      </c>
      <c r="L241" s="183">
        <v>21</v>
      </c>
      <c r="M241" s="183">
        <f>G241*(1+L241/100)</f>
        <v>0</v>
      </c>
      <c r="N241" s="183">
        <v>7.0200000000000002E-3</v>
      </c>
      <c r="O241" s="183">
        <f>ROUND(E241*N241,2)</f>
        <v>0.11</v>
      </c>
      <c r="P241" s="183">
        <v>0</v>
      </c>
      <c r="Q241" s="183">
        <f>ROUND(E241*P241,2)</f>
        <v>0</v>
      </c>
      <c r="R241" s="183" t="s">
        <v>1538</v>
      </c>
      <c r="S241" s="183" t="s">
        <v>1363</v>
      </c>
      <c r="T241" s="184" t="s">
        <v>1364</v>
      </c>
      <c r="U241" s="160">
        <v>1.3140000000000001</v>
      </c>
      <c r="V241" s="160">
        <f>ROUND(E241*U241,2)</f>
        <v>19.71</v>
      </c>
      <c r="W241" s="160"/>
      <c r="X241" s="160" t="s">
        <v>1365</v>
      </c>
      <c r="Y241" s="151"/>
      <c r="Z241" s="151"/>
      <c r="AA241" s="151"/>
      <c r="AB241" s="151"/>
      <c r="AC241" s="151"/>
      <c r="AD241" s="151"/>
      <c r="AE241" s="151"/>
      <c r="AF241" s="151"/>
      <c r="AG241" s="151" t="s">
        <v>1366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78">
        <v>64</v>
      </c>
      <c r="B242" s="179" t="s">
        <v>1623</v>
      </c>
      <c r="C242" s="189" t="s">
        <v>1624</v>
      </c>
      <c r="D242" s="180" t="s">
        <v>1407</v>
      </c>
      <c r="E242" s="181">
        <v>450</v>
      </c>
      <c r="F242" s="182"/>
      <c r="G242" s="183">
        <f>ROUND(E242*F242,2)</f>
        <v>0</v>
      </c>
      <c r="H242" s="182"/>
      <c r="I242" s="183">
        <f>ROUND(E242*H242,2)</f>
        <v>0</v>
      </c>
      <c r="J242" s="182"/>
      <c r="K242" s="183">
        <f>ROUND(E242*J242,2)</f>
        <v>0</v>
      </c>
      <c r="L242" s="183">
        <v>21</v>
      </c>
      <c r="M242" s="183">
        <f>G242*(1+L242/100)</f>
        <v>0</v>
      </c>
      <c r="N242" s="183">
        <v>0</v>
      </c>
      <c r="O242" s="183">
        <f>ROUND(E242*N242,2)</f>
        <v>0</v>
      </c>
      <c r="P242" s="183">
        <v>0</v>
      </c>
      <c r="Q242" s="183">
        <f>ROUND(E242*P242,2)</f>
        <v>0</v>
      </c>
      <c r="R242" s="183" t="s">
        <v>1538</v>
      </c>
      <c r="S242" s="183" t="s">
        <v>1363</v>
      </c>
      <c r="T242" s="184" t="s">
        <v>1364</v>
      </c>
      <c r="U242" s="160">
        <v>2.5999999999999999E-2</v>
      </c>
      <c r="V242" s="160">
        <f>ROUND(E242*U242,2)</f>
        <v>11.7</v>
      </c>
      <c r="W242" s="160"/>
      <c r="X242" s="160" t="s">
        <v>1365</v>
      </c>
      <c r="Y242" s="151"/>
      <c r="Z242" s="151"/>
      <c r="AA242" s="151"/>
      <c r="AB242" s="151"/>
      <c r="AC242" s="151"/>
      <c r="AD242" s="151"/>
      <c r="AE242" s="151"/>
      <c r="AF242" s="151"/>
      <c r="AG242" s="151" t="s">
        <v>1366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>
      <c r="A243" s="170">
        <v>65</v>
      </c>
      <c r="B243" s="171" t="s">
        <v>1625</v>
      </c>
      <c r="C243" s="187" t="s">
        <v>1626</v>
      </c>
      <c r="D243" s="172" t="s">
        <v>1593</v>
      </c>
      <c r="E243" s="173">
        <v>98.37</v>
      </c>
      <c r="F243" s="174"/>
      <c r="G243" s="175">
        <f>ROUND(E243*F243,2)</f>
        <v>0</v>
      </c>
      <c r="H243" s="174"/>
      <c r="I243" s="175">
        <f>ROUND(E243*H243,2)</f>
        <v>0</v>
      </c>
      <c r="J243" s="174"/>
      <c r="K243" s="175">
        <f>ROUND(E243*J243,2)</f>
        <v>0</v>
      </c>
      <c r="L243" s="175">
        <v>21</v>
      </c>
      <c r="M243" s="175">
        <f>G243*(1+L243/100)</f>
        <v>0</v>
      </c>
      <c r="N243" s="175">
        <v>4.2000000000000003E-2</v>
      </c>
      <c r="O243" s="175">
        <f>ROUND(E243*N243,2)</f>
        <v>4.13</v>
      </c>
      <c r="P243" s="175">
        <v>0</v>
      </c>
      <c r="Q243" s="175">
        <f>ROUND(E243*P243,2)</f>
        <v>0</v>
      </c>
      <c r="R243" s="175" t="s">
        <v>1520</v>
      </c>
      <c r="S243" s="175" t="s">
        <v>1363</v>
      </c>
      <c r="T243" s="176" t="s">
        <v>1364</v>
      </c>
      <c r="U243" s="160">
        <v>0</v>
      </c>
      <c r="V243" s="160">
        <f>ROUND(E243*U243,2)</f>
        <v>0</v>
      </c>
      <c r="W243" s="160"/>
      <c r="X243" s="160" t="s">
        <v>1521</v>
      </c>
      <c r="Y243" s="151"/>
      <c r="Z243" s="151"/>
      <c r="AA243" s="151"/>
      <c r="AB243" s="151"/>
      <c r="AC243" s="151"/>
      <c r="AD243" s="151"/>
      <c r="AE243" s="151"/>
      <c r="AF243" s="151"/>
      <c r="AG243" s="151" t="s">
        <v>1522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188" t="s">
        <v>358</v>
      </c>
      <c r="D244" s="161"/>
      <c r="E244" s="162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51"/>
      <c r="Z244" s="151"/>
      <c r="AA244" s="151"/>
      <c r="AB244" s="151"/>
      <c r="AC244" s="151"/>
      <c r="AD244" s="151"/>
      <c r="AE244" s="151"/>
      <c r="AF244" s="151"/>
      <c r="AG244" s="151" t="s">
        <v>1368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188" t="s">
        <v>359</v>
      </c>
      <c r="D245" s="161"/>
      <c r="E245" s="162">
        <v>98.37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1368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78">
        <v>66</v>
      </c>
      <c r="B246" s="179" t="s">
        <v>1629</v>
      </c>
      <c r="C246" s="189" t="s">
        <v>1630</v>
      </c>
      <c r="D246" s="180" t="s">
        <v>1593</v>
      </c>
      <c r="E246" s="181">
        <v>12</v>
      </c>
      <c r="F246" s="182"/>
      <c r="G246" s="183">
        <f>ROUND(E246*F246,2)</f>
        <v>0</v>
      </c>
      <c r="H246" s="182"/>
      <c r="I246" s="183">
        <f>ROUND(E246*H246,2)</f>
        <v>0</v>
      </c>
      <c r="J246" s="182"/>
      <c r="K246" s="183">
        <f>ROUND(E246*J246,2)</f>
        <v>0</v>
      </c>
      <c r="L246" s="183">
        <v>21</v>
      </c>
      <c r="M246" s="183">
        <f>G246*(1+L246/100)</f>
        <v>0</v>
      </c>
      <c r="N246" s="183">
        <v>6.6E-4</v>
      </c>
      <c r="O246" s="183">
        <f>ROUND(E246*N246,2)</f>
        <v>0.01</v>
      </c>
      <c r="P246" s="183">
        <v>0</v>
      </c>
      <c r="Q246" s="183">
        <f>ROUND(E246*P246,2)</f>
        <v>0</v>
      </c>
      <c r="R246" s="183" t="s">
        <v>1520</v>
      </c>
      <c r="S246" s="183" t="s">
        <v>1363</v>
      </c>
      <c r="T246" s="184" t="s">
        <v>1364</v>
      </c>
      <c r="U246" s="160">
        <v>0</v>
      </c>
      <c r="V246" s="160">
        <f>ROUND(E246*U246,2)</f>
        <v>0</v>
      </c>
      <c r="W246" s="160"/>
      <c r="X246" s="160" t="s">
        <v>1521</v>
      </c>
      <c r="Y246" s="151"/>
      <c r="Z246" s="151"/>
      <c r="AA246" s="151"/>
      <c r="AB246" s="151"/>
      <c r="AC246" s="151"/>
      <c r="AD246" s="151"/>
      <c r="AE246" s="151"/>
      <c r="AF246" s="151"/>
      <c r="AG246" s="151" t="s">
        <v>1522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78">
        <v>67</v>
      </c>
      <c r="B247" s="179" t="s">
        <v>1631</v>
      </c>
      <c r="C247" s="189" t="s">
        <v>1632</v>
      </c>
      <c r="D247" s="180" t="s">
        <v>1593</v>
      </c>
      <c r="E247" s="181">
        <v>12</v>
      </c>
      <c r="F247" s="182"/>
      <c r="G247" s="183">
        <f>ROUND(E247*F247,2)</f>
        <v>0</v>
      </c>
      <c r="H247" s="182"/>
      <c r="I247" s="183">
        <f>ROUND(E247*H247,2)</f>
        <v>0</v>
      </c>
      <c r="J247" s="182"/>
      <c r="K247" s="183">
        <f>ROUND(E247*J247,2)</f>
        <v>0</v>
      </c>
      <c r="L247" s="183">
        <v>21</v>
      </c>
      <c r="M247" s="183">
        <f>G247*(1+L247/100)</f>
        <v>0</v>
      </c>
      <c r="N247" s="183">
        <v>2.5000000000000001E-4</v>
      </c>
      <c r="O247" s="183">
        <f>ROUND(E247*N247,2)</f>
        <v>0</v>
      </c>
      <c r="P247" s="183">
        <v>0</v>
      </c>
      <c r="Q247" s="183">
        <f>ROUND(E247*P247,2)</f>
        <v>0</v>
      </c>
      <c r="R247" s="183" t="s">
        <v>1520</v>
      </c>
      <c r="S247" s="183" t="s">
        <v>1363</v>
      </c>
      <c r="T247" s="184" t="s">
        <v>1364</v>
      </c>
      <c r="U247" s="160">
        <v>0</v>
      </c>
      <c r="V247" s="160">
        <f>ROUND(E247*U247,2)</f>
        <v>0</v>
      </c>
      <c r="W247" s="160"/>
      <c r="X247" s="160" t="s">
        <v>1521</v>
      </c>
      <c r="Y247" s="151"/>
      <c r="Z247" s="151"/>
      <c r="AA247" s="151"/>
      <c r="AB247" s="151"/>
      <c r="AC247" s="151"/>
      <c r="AD247" s="151"/>
      <c r="AE247" s="151"/>
      <c r="AF247" s="151"/>
      <c r="AG247" s="151" t="s">
        <v>1522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78">
        <v>68</v>
      </c>
      <c r="B248" s="179" t="s">
        <v>1633</v>
      </c>
      <c r="C248" s="189" t="s">
        <v>1634</v>
      </c>
      <c r="D248" s="180" t="s">
        <v>1593</v>
      </c>
      <c r="E248" s="181">
        <v>12</v>
      </c>
      <c r="F248" s="182"/>
      <c r="G248" s="183">
        <f>ROUND(E248*F248,2)</f>
        <v>0</v>
      </c>
      <c r="H248" s="182"/>
      <c r="I248" s="183">
        <f>ROUND(E248*H248,2)</f>
        <v>0</v>
      </c>
      <c r="J248" s="182"/>
      <c r="K248" s="183">
        <f>ROUND(E248*J248,2)</f>
        <v>0</v>
      </c>
      <c r="L248" s="183">
        <v>21</v>
      </c>
      <c r="M248" s="183">
        <f>G248*(1+L248/100)</f>
        <v>0</v>
      </c>
      <c r="N248" s="183">
        <v>6.0000000000000001E-3</v>
      </c>
      <c r="O248" s="183">
        <f>ROUND(E248*N248,2)</f>
        <v>7.0000000000000007E-2</v>
      </c>
      <c r="P248" s="183">
        <v>0</v>
      </c>
      <c r="Q248" s="183">
        <f>ROUND(E248*P248,2)</f>
        <v>0</v>
      </c>
      <c r="R248" s="183" t="s">
        <v>1520</v>
      </c>
      <c r="S248" s="183" t="s">
        <v>1363</v>
      </c>
      <c r="T248" s="184" t="s">
        <v>1364</v>
      </c>
      <c r="U248" s="160">
        <v>0</v>
      </c>
      <c r="V248" s="160">
        <f>ROUND(E248*U248,2)</f>
        <v>0</v>
      </c>
      <c r="W248" s="160"/>
      <c r="X248" s="160" t="s">
        <v>1521</v>
      </c>
      <c r="Y248" s="151"/>
      <c r="Z248" s="151"/>
      <c r="AA248" s="151"/>
      <c r="AB248" s="151"/>
      <c r="AC248" s="151"/>
      <c r="AD248" s="151"/>
      <c r="AE248" s="151"/>
      <c r="AF248" s="151"/>
      <c r="AG248" s="151" t="s">
        <v>1522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70">
        <v>69</v>
      </c>
      <c r="B249" s="171" t="s">
        <v>1635</v>
      </c>
      <c r="C249" s="187" t="s">
        <v>1636</v>
      </c>
      <c r="D249" s="172" t="s">
        <v>1593</v>
      </c>
      <c r="E249" s="173">
        <v>30</v>
      </c>
      <c r="F249" s="174"/>
      <c r="G249" s="175">
        <f>ROUND(E249*F249,2)</f>
        <v>0</v>
      </c>
      <c r="H249" s="174"/>
      <c r="I249" s="175">
        <f>ROUND(E249*H249,2)</f>
        <v>0</v>
      </c>
      <c r="J249" s="174"/>
      <c r="K249" s="175">
        <f>ROUND(E249*J249,2)</f>
        <v>0</v>
      </c>
      <c r="L249" s="175">
        <v>21</v>
      </c>
      <c r="M249" s="175">
        <f>G249*(1+L249/100)</f>
        <v>0</v>
      </c>
      <c r="N249" s="175">
        <v>1.1199999999999999E-3</v>
      </c>
      <c r="O249" s="175">
        <f>ROUND(E249*N249,2)</f>
        <v>0.03</v>
      </c>
      <c r="P249" s="175">
        <v>0</v>
      </c>
      <c r="Q249" s="175">
        <f>ROUND(E249*P249,2)</f>
        <v>0</v>
      </c>
      <c r="R249" s="175" t="s">
        <v>1520</v>
      </c>
      <c r="S249" s="175" t="s">
        <v>1637</v>
      </c>
      <c r="T249" s="176" t="s">
        <v>1364</v>
      </c>
      <c r="U249" s="160">
        <v>0</v>
      </c>
      <c r="V249" s="160">
        <f>ROUND(E249*U249,2)</f>
        <v>0</v>
      </c>
      <c r="W249" s="160"/>
      <c r="X249" s="160" t="s">
        <v>1521</v>
      </c>
      <c r="Y249" s="151"/>
      <c r="Z249" s="151"/>
      <c r="AA249" s="151"/>
      <c r="AB249" s="151"/>
      <c r="AC249" s="151"/>
      <c r="AD249" s="151"/>
      <c r="AE249" s="151"/>
      <c r="AF249" s="151"/>
      <c r="AG249" s="151" t="s">
        <v>1522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188" t="s">
        <v>360</v>
      </c>
      <c r="D250" s="161"/>
      <c r="E250" s="162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51"/>
      <c r="Z250" s="151"/>
      <c r="AA250" s="151"/>
      <c r="AB250" s="151"/>
      <c r="AC250" s="151"/>
      <c r="AD250" s="151"/>
      <c r="AE250" s="151"/>
      <c r="AF250" s="151"/>
      <c r="AG250" s="151" t="s">
        <v>1368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188" t="s">
        <v>361</v>
      </c>
      <c r="D251" s="161"/>
      <c r="E251" s="162">
        <v>30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1368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ht="22.5" outlineLevel="1">
      <c r="A252" s="178">
        <v>70</v>
      </c>
      <c r="B252" s="179" t="s">
        <v>1639</v>
      </c>
      <c r="C252" s="189" t="s">
        <v>1640</v>
      </c>
      <c r="D252" s="180" t="s">
        <v>1593</v>
      </c>
      <c r="E252" s="181">
        <v>12</v>
      </c>
      <c r="F252" s="182"/>
      <c r="G252" s="183">
        <f t="shared" ref="G252:G265" si="0">ROUND(E252*F252,2)</f>
        <v>0</v>
      </c>
      <c r="H252" s="182"/>
      <c r="I252" s="183">
        <f t="shared" ref="I252:I265" si="1">ROUND(E252*H252,2)</f>
        <v>0</v>
      </c>
      <c r="J252" s="182"/>
      <c r="K252" s="183">
        <f t="shared" ref="K252:K265" si="2">ROUND(E252*J252,2)</f>
        <v>0</v>
      </c>
      <c r="L252" s="183">
        <v>21</v>
      </c>
      <c r="M252" s="183">
        <f t="shared" ref="M252:M265" si="3">G252*(1+L252/100)</f>
        <v>0</v>
      </c>
      <c r="N252" s="183">
        <v>0.10199999999999999</v>
      </c>
      <c r="O252" s="183">
        <f t="shared" ref="O252:O265" si="4">ROUND(E252*N252,2)</f>
        <v>1.22</v>
      </c>
      <c r="P252" s="183">
        <v>0</v>
      </c>
      <c r="Q252" s="183">
        <f t="shared" ref="Q252:Q265" si="5">ROUND(E252*P252,2)</f>
        <v>0</v>
      </c>
      <c r="R252" s="183" t="s">
        <v>1520</v>
      </c>
      <c r="S252" s="183" t="s">
        <v>1363</v>
      </c>
      <c r="T252" s="184" t="s">
        <v>1364</v>
      </c>
      <c r="U252" s="160">
        <v>0</v>
      </c>
      <c r="V252" s="160">
        <f t="shared" ref="V252:V265" si="6">ROUND(E252*U252,2)</f>
        <v>0</v>
      </c>
      <c r="W252" s="160"/>
      <c r="X252" s="160" t="s">
        <v>1521</v>
      </c>
      <c r="Y252" s="151"/>
      <c r="Z252" s="151"/>
      <c r="AA252" s="151"/>
      <c r="AB252" s="151"/>
      <c r="AC252" s="151"/>
      <c r="AD252" s="151"/>
      <c r="AE252" s="151"/>
      <c r="AF252" s="151"/>
      <c r="AG252" s="151" t="s">
        <v>1522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ht="22.5" outlineLevel="1">
      <c r="A253" s="178">
        <v>71</v>
      </c>
      <c r="B253" s="179" t="s">
        <v>1641</v>
      </c>
      <c r="C253" s="189" t="s">
        <v>1642</v>
      </c>
      <c r="D253" s="180" t="s">
        <v>1593</v>
      </c>
      <c r="E253" s="181">
        <v>1</v>
      </c>
      <c r="F253" s="182"/>
      <c r="G253" s="183">
        <f t="shared" si="0"/>
        <v>0</v>
      </c>
      <c r="H253" s="182"/>
      <c r="I253" s="183">
        <f t="shared" si="1"/>
        <v>0</v>
      </c>
      <c r="J253" s="182"/>
      <c r="K253" s="183">
        <f t="shared" si="2"/>
        <v>0</v>
      </c>
      <c r="L253" s="183">
        <v>21</v>
      </c>
      <c r="M253" s="183">
        <f t="shared" si="3"/>
        <v>0</v>
      </c>
      <c r="N253" s="183">
        <v>0.10100000000000001</v>
      </c>
      <c r="O253" s="183">
        <f t="shared" si="4"/>
        <v>0.1</v>
      </c>
      <c r="P253" s="183">
        <v>0</v>
      </c>
      <c r="Q253" s="183">
        <f t="shared" si="5"/>
        <v>0</v>
      </c>
      <c r="R253" s="183" t="s">
        <v>1520</v>
      </c>
      <c r="S253" s="183" t="s">
        <v>1363</v>
      </c>
      <c r="T253" s="184" t="s">
        <v>1364</v>
      </c>
      <c r="U253" s="160">
        <v>0</v>
      </c>
      <c r="V253" s="160">
        <f t="shared" si="6"/>
        <v>0</v>
      </c>
      <c r="W253" s="160"/>
      <c r="X253" s="160" t="s">
        <v>1521</v>
      </c>
      <c r="Y253" s="151"/>
      <c r="Z253" s="151"/>
      <c r="AA253" s="151"/>
      <c r="AB253" s="151"/>
      <c r="AC253" s="151"/>
      <c r="AD253" s="151"/>
      <c r="AE253" s="151"/>
      <c r="AF253" s="151"/>
      <c r="AG253" s="151" t="s">
        <v>1522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22.5" outlineLevel="1">
      <c r="A254" s="178">
        <v>72</v>
      </c>
      <c r="B254" s="179" t="s">
        <v>1852</v>
      </c>
      <c r="C254" s="189" t="s">
        <v>1853</v>
      </c>
      <c r="D254" s="180" t="s">
        <v>1593</v>
      </c>
      <c r="E254" s="181">
        <v>2</v>
      </c>
      <c r="F254" s="182"/>
      <c r="G254" s="183">
        <f t="shared" si="0"/>
        <v>0</v>
      </c>
      <c r="H254" s="182"/>
      <c r="I254" s="183">
        <f t="shared" si="1"/>
        <v>0</v>
      </c>
      <c r="J254" s="182"/>
      <c r="K254" s="183">
        <f t="shared" si="2"/>
        <v>0</v>
      </c>
      <c r="L254" s="183">
        <v>21</v>
      </c>
      <c r="M254" s="183">
        <f t="shared" si="3"/>
        <v>0</v>
      </c>
      <c r="N254" s="183">
        <v>0.158</v>
      </c>
      <c r="O254" s="183">
        <f t="shared" si="4"/>
        <v>0.32</v>
      </c>
      <c r="P254" s="183">
        <v>0</v>
      </c>
      <c r="Q254" s="183">
        <f t="shared" si="5"/>
        <v>0</v>
      </c>
      <c r="R254" s="183" t="s">
        <v>1520</v>
      </c>
      <c r="S254" s="183" t="s">
        <v>1363</v>
      </c>
      <c r="T254" s="184" t="s">
        <v>1364</v>
      </c>
      <c r="U254" s="160">
        <v>0</v>
      </c>
      <c r="V254" s="160">
        <f t="shared" si="6"/>
        <v>0</v>
      </c>
      <c r="W254" s="160"/>
      <c r="X254" s="160" t="s">
        <v>1521</v>
      </c>
      <c r="Y254" s="151"/>
      <c r="Z254" s="151"/>
      <c r="AA254" s="151"/>
      <c r="AB254" s="151"/>
      <c r="AC254" s="151"/>
      <c r="AD254" s="151"/>
      <c r="AE254" s="151"/>
      <c r="AF254" s="151"/>
      <c r="AG254" s="151" t="s">
        <v>1522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78">
        <v>73</v>
      </c>
      <c r="B255" s="179" t="s">
        <v>1854</v>
      </c>
      <c r="C255" s="189" t="s">
        <v>1855</v>
      </c>
      <c r="D255" s="180" t="s">
        <v>1593</v>
      </c>
      <c r="E255" s="181">
        <v>1</v>
      </c>
      <c r="F255" s="182"/>
      <c r="G255" s="183">
        <f t="shared" si="0"/>
        <v>0</v>
      </c>
      <c r="H255" s="182"/>
      <c r="I255" s="183">
        <f t="shared" si="1"/>
        <v>0</v>
      </c>
      <c r="J255" s="182"/>
      <c r="K255" s="183">
        <f t="shared" si="2"/>
        <v>0</v>
      </c>
      <c r="L255" s="183">
        <v>21</v>
      </c>
      <c r="M255" s="183">
        <f t="shared" si="3"/>
        <v>0</v>
      </c>
      <c r="N255" s="183">
        <v>2.4E-2</v>
      </c>
      <c r="O255" s="183">
        <f t="shared" si="4"/>
        <v>0.02</v>
      </c>
      <c r="P255" s="183">
        <v>0</v>
      </c>
      <c r="Q255" s="183">
        <f t="shared" si="5"/>
        <v>0</v>
      </c>
      <c r="R255" s="183" t="s">
        <v>1520</v>
      </c>
      <c r="S255" s="183" t="s">
        <v>1363</v>
      </c>
      <c r="T255" s="184" t="s">
        <v>1364</v>
      </c>
      <c r="U255" s="160">
        <v>0</v>
      </c>
      <c r="V255" s="160">
        <f t="shared" si="6"/>
        <v>0</v>
      </c>
      <c r="W255" s="160"/>
      <c r="X255" s="160" t="s">
        <v>1521</v>
      </c>
      <c r="Y255" s="151"/>
      <c r="Z255" s="151"/>
      <c r="AA255" s="151"/>
      <c r="AB255" s="151"/>
      <c r="AC255" s="151"/>
      <c r="AD255" s="151"/>
      <c r="AE255" s="151"/>
      <c r="AF255" s="151"/>
      <c r="AG255" s="151" t="s">
        <v>1522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78">
        <v>74</v>
      </c>
      <c r="B256" s="179" t="s">
        <v>1643</v>
      </c>
      <c r="C256" s="189" t="s">
        <v>1644</v>
      </c>
      <c r="D256" s="180" t="s">
        <v>1593</v>
      </c>
      <c r="E256" s="181">
        <v>3</v>
      </c>
      <c r="F256" s="182"/>
      <c r="G256" s="183">
        <f t="shared" si="0"/>
        <v>0</v>
      </c>
      <c r="H256" s="182"/>
      <c r="I256" s="183">
        <f t="shared" si="1"/>
        <v>0</v>
      </c>
      <c r="J256" s="182"/>
      <c r="K256" s="183">
        <f t="shared" si="2"/>
        <v>0</v>
      </c>
      <c r="L256" s="183">
        <v>21</v>
      </c>
      <c r="M256" s="183">
        <f t="shared" si="3"/>
        <v>0</v>
      </c>
      <c r="N256" s="183">
        <v>3.9E-2</v>
      </c>
      <c r="O256" s="183">
        <f t="shared" si="4"/>
        <v>0.12</v>
      </c>
      <c r="P256" s="183">
        <v>0</v>
      </c>
      <c r="Q256" s="183">
        <f t="shared" si="5"/>
        <v>0</v>
      </c>
      <c r="R256" s="183" t="s">
        <v>1520</v>
      </c>
      <c r="S256" s="183" t="s">
        <v>1363</v>
      </c>
      <c r="T256" s="184" t="s">
        <v>1364</v>
      </c>
      <c r="U256" s="160">
        <v>0</v>
      </c>
      <c r="V256" s="160">
        <f t="shared" si="6"/>
        <v>0</v>
      </c>
      <c r="W256" s="160"/>
      <c r="X256" s="160" t="s">
        <v>1521</v>
      </c>
      <c r="Y256" s="151"/>
      <c r="Z256" s="151"/>
      <c r="AA256" s="151"/>
      <c r="AB256" s="151"/>
      <c r="AC256" s="151"/>
      <c r="AD256" s="151"/>
      <c r="AE256" s="151"/>
      <c r="AF256" s="151"/>
      <c r="AG256" s="151" t="s">
        <v>1522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78">
        <v>75</v>
      </c>
      <c r="B257" s="179" t="s">
        <v>1773</v>
      </c>
      <c r="C257" s="189" t="s">
        <v>1774</v>
      </c>
      <c r="D257" s="180" t="s">
        <v>1593</v>
      </c>
      <c r="E257" s="181">
        <v>11</v>
      </c>
      <c r="F257" s="182"/>
      <c r="G257" s="183">
        <f t="shared" si="0"/>
        <v>0</v>
      </c>
      <c r="H257" s="182"/>
      <c r="I257" s="183">
        <f t="shared" si="1"/>
        <v>0</v>
      </c>
      <c r="J257" s="182"/>
      <c r="K257" s="183">
        <f t="shared" si="2"/>
        <v>0</v>
      </c>
      <c r="L257" s="183">
        <v>21</v>
      </c>
      <c r="M257" s="183">
        <f t="shared" si="3"/>
        <v>0</v>
      </c>
      <c r="N257" s="183">
        <v>5.0999999999999997E-2</v>
      </c>
      <c r="O257" s="183">
        <f t="shared" si="4"/>
        <v>0.56000000000000005</v>
      </c>
      <c r="P257" s="183">
        <v>0</v>
      </c>
      <c r="Q257" s="183">
        <f t="shared" si="5"/>
        <v>0</v>
      </c>
      <c r="R257" s="183" t="s">
        <v>1520</v>
      </c>
      <c r="S257" s="183" t="s">
        <v>1363</v>
      </c>
      <c r="T257" s="184" t="s">
        <v>1364</v>
      </c>
      <c r="U257" s="160">
        <v>0</v>
      </c>
      <c r="V257" s="160">
        <f t="shared" si="6"/>
        <v>0</v>
      </c>
      <c r="W257" s="160"/>
      <c r="X257" s="160" t="s">
        <v>1521</v>
      </c>
      <c r="Y257" s="151"/>
      <c r="Z257" s="151"/>
      <c r="AA257" s="151"/>
      <c r="AB257" s="151"/>
      <c r="AC257" s="151"/>
      <c r="AD257" s="151"/>
      <c r="AE257" s="151"/>
      <c r="AF257" s="151"/>
      <c r="AG257" s="151" t="s">
        <v>1522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78">
        <v>76</v>
      </c>
      <c r="B258" s="179" t="s">
        <v>1645</v>
      </c>
      <c r="C258" s="189" t="s">
        <v>1646</v>
      </c>
      <c r="D258" s="180" t="s">
        <v>1593</v>
      </c>
      <c r="E258" s="181">
        <v>5</v>
      </c>
      <c r="F258" s="182"/>
      <c r="G258" s="183">
        <f t="shared" si="0"/>
        <v>0</v>
      </c>
      <c r="H258" s="182"/>
      <c r="I258" s="183">
        <f t="shared" si="1"/>
        <v>0</v>
      </c>
      <c r="J258" s="182"/>
      <c r="K258" s="183">
        <f t="shared" si="2"/>
        <v>0</v>
      </c>
      <c r="L258" s="183">
        <v>21</v>
      </c>
      <c r="M258" s="183">
        <f t="shared" si="3"/>
        <v>0</v>
      </c>
      <c r="N258" s="183">
        <v>0.08</v>
      </c>
      <c r="O258" s="183">
        <f t="shared" si="4"/>
        <v>0.4</v>
      </c>
      <c r="P258" s="183">
        <v>0</v>
      </c>
      <c r="Q258" s="183">
        <f t="shared" si="5"/>
        <v>0</v>
      </c>
      <c r="R258" s="183" t="s">
        <v>1520</v>
      </c>
      <c r="S258" s="183" t="s">
        <v>1363</v>
      </c>
      <c r="T258" s="184" t="s">
        <v>1364</v>
      </c>
      <c r="U258" s="160">
        <v>0</v>
      </c>
      <c r="V258" s="160">
        <f t="shared" si="6"/>
        <v>0</v>
      </c>
      <c r="W258" s="160"/>
      <c r="X258" s="160" t="s">
        <v>1521</v>
      </c>
      <c r="Y258" s="151"/>
      <c r="Z258" s="151"/>
      <c r="AA258" s="151"/>
      <c r="AB258" s="151"/>
      <c r="AC258" s="151"/>
      <c r="AD258" s="151"/>
      <c r="AE258" s="151"/>
      <c r="AF258" s="151"/>
      <c r="AG258" s="151" t="s">
        <v>1522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78">
        <v>77</v>
      </c>
      <c r="B259" s="179" t="s">
        <v>1647</v>
      </c>
      <c r="C259" s="189" t="s">
        <v>1648</v>
      </c>
      <c r="D259" s="180" t="s">
        <v>1593</v>
      </c>
      <c r="E259" s="181">
        <v>11</v>
      </c>
      <c r="F259" s="182"/>
      <c r="G259" s="183">
        <f t="shared" si="0"/>
        <v>0</v>
      </c>
      <c r="H259" s="182"/>
      <c r="I259" s="183">
        <f t="shared" si="1"/>
        <v>0</v>
      </c>
      <c r="J259" s="182"/>
      <c r="K259" s="183">
        <f t="shared" si="2"/>
        <v>0</v>
      </c>
      <c r="L259" s="183">
        <v>21</v>
      </c>
      <c r="M259" s="183">
        <f t="shared" si="3"/>
        <v>0</v>
      </c>
      <c r="N259" s="183">
        <v>6.8000000000000005E-2</v>
      </c>
      <c r="O259" s="183">
        <f t="shared" si="4"/>
        <v>0.75</v>
      </c>
      <c r="P259" s="183">
        <v>0</v>
      </c>
      <c r="Q259" s="183">
        <f t="shared" si="5"/>
        <v>0</v>
      </c>
      <c r="R259" s="183" t="s">
        <v>1520</v>
      </c>
      <c r="S259" s="183" t="s">
        <v>1363</v>
      </c>
      <c r="T259" s="184" t="s">
        <v>1364</v>
      </c>
      <c r="U259" s="160">
        <v>0</v>
      </c>
      <c r="V259" s="160">
        <f t="shared" si="6"/>
        <v>0</v>
      </c>
      <c r="W259" s="160"/>
      <c r="X259" s="160" t="s">
        <v>1521</v>
      </c>
      <c r="Y259" s="151"/>
      <c r="Z259" s="151"/>
      <c r="AA259" s="151"/>
      <c r="AB259" s="151"/>
      <c r="AC259" s="151"/>
      <c r="AD259" s="151"/>
      <c r="AE259" s="151"/>
      <c r="AF259" s="151"/>
      <c r="AG259" s="151" t="s">
        <v>1522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ht="22.5" outlineLevel="1">
      <c r="A260" s="178">
        <v>78</v>
      </c>
      <c r="B260" s="179" t="s">
        <v>1649</v>
      </c>
      <c r="C260" s="189" t="s">
        <v>1650</v>
      </c>
      <c r="D260" s="180" t="s">
        <v>1593</v>
      </c>
      <c r="E260" s="181">
        <v>15</v>
      </c>
      <c r="F260" s="182"/>
      <c r="G260" s="183">
        <f t="shared" si="0"/>
        <v>0</v>
      </c>
      <c r="H260" s="182"/>
      <c r="I260" s="183">
        <f t="shared" si="1"/>
        <v>0</v>
      </c>
      <c r="J260" s="182"/>
      <c r="K260" s="183">
        <f t="shared" si="2"/>
        <v>0</v>
      </c>
      <c r="L260" s="183">
        <v>21</v>
      </c>
      <c r="M260" s="183">
        <f t="shared" si="3"/>
        <v>0</v>
      </c>
      <c r="N260" s="183">
        <v>0.58499999999999996</v>
      </c>
      <c r="O260" s="183">
        <f t="shared" si="4"/>
        <v>8.7799999999999994</v>
      </c>
      <c r="P260" s="183">
        <v>0</v>
      </c>
      <c r="Q260" s="183">
        <f t="shared" si="5"/>
        <v>0</v>
      </c>
      <c r="R260" s="183" t="s">
        <v>1520</v>
      </c>
      <c r="S260" s="183" t="s">
        <v>1363</v>
      </c>
      <c r="T260" s="184" t="s">
        <v>1364</v>
      </c>
      <c r="U260" s="160">
        <v>0</v>
      </c>
      <c r="V260" s="160">
        <f t="shared" si="6"/>
        <v>0</v>
      </c>
      <c r="W260" s="160"/>
      <c r="X260" s="160" t="s">
        <v>1521</v>
      </c>
      <c r="Y260" s="151"/>
      <c r="Z260" s="151"/>
      <c r="AA260" s="151"/>
      <c r="AB260" s="151"/>
      <c r="AC260" s="151"/>
      <c r="AD260" s="151"/>
      <c r="AE260" s="151"/>
      <c r="AF260" s="151"/>
      <c r="AG260" s="151" t="s">
        <v>1522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ht="22.5" outlineLevel="1">
      <c r="A261" s="178">
        <v>79</v>
      </c>
      <c r="B261" s="179" t="s">
        <v>1651</v>
      </c>
      <c r="C261" s="189" t="s">
        <v>1652</v>
      </c>
      <c r="D261" s="180" t="s">
        <v>1593</v>
      </c>
      <c r="E261" s="181">
        <v>10</v>
      </c>
      <c r="F261" s="182"/>
      <c r="G261" s="183">
        <f t="shared" si="0"/>
        <v>0</v>
      </c>
      <c r="H261" s="182"/>
      <c r="I261" s="183">
        <f t="shared" si="1"/>
        <v>0</v>
      </c>
      <c r="J261" s="182"/>
      <c r="K261" s="183">
        <f t="shared" si="2"/>
        <v>0</v>
      </c>
      <c r="L261" s="183">
        <v>21</v>
      </c>
      <c r="M261" s="183">
        <f t="shared" si="3"/>
        <v>0</v>
      </c>
      <c r="N261" s="183">
        <v>0.25</v>
      </c>
      <c r="O261" s="183">
        <f t="shared" si="4"/>
        <v>2.5</v>
      </c>
      <c r="P261" s="183">
        <v>0</v>
      </c>
      <c r="Q261" s="183">
        <f t="shared" si="5"/>
        <v>0</v>
      </c>
      <c r="R261" s="183" t="s">
        <v>1520</v>
      </c>
      <c r="S261" s="183" t="s">
        <v>1363</v>
      </c>
      <c r="T261" s="184" t="s">
        <v>1364</v>
      </c>
      <c r="U261" s="160">
        <v>0</v>
      </c>
      <c r="V261" s="160">
        <f t="shared" si="6"/>
        <v>0</v>
      </c>
      <c r="W261" s="160"/>
      <c r="X261" s="160" t="s">
        <v>1521</v>
      </c>
      <c r="Y261" s="151"/>
      <c r="Z261" s="151"/>
      <c r="AA261" s="151"/>
      <c r="AB261" s="151"/>
      <c r="AC261" s="151"/>
      <c r="AD261" s="151"/>
      <c r="AE261" s="151"/>
      <c r="AF261" s="151"/>
      <c r="AG261" s="151" t="s">
        <v>1522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1">
      <c r="A262" s="178">
        <v>80</v>
      </c>
      <c r="B262" s="179" t="s">
        <v>1653</v>
      </c>
      <c r="C262" s="189" t="s">
        <v>1654</v>
      </c>
      <c r="D262" s="180" t="s">
        <v>1593</v>
      </c>
      <c r="E262" s="181">
        <v>11</v>
      </c>
      <c r="F262" s="182"/>
      <c r="G262" s="183">
        <f t="shared" si="0"/>
        <v>0</v>
      </c>
      <c r="H262" s="182"/>
      <c r="I262" s="183">
        <f t="shared" si="1"/>
        <v>0</v>
      </c>
      <c r="J262" s="182"/>
      <c r="K262" s="183">
        <f t="shared" si="2"/>
        <v>0</v>
      </c>
      <c r="L262" s="183">
        <v>21</v>
      </c>
      <c r="M262" s="183">
        <f t="shared" si="3"/>
        <v>0</v>
      </c>
      <c r="N262" s="183">
        <v>0.5</v>
      </c>
      <c r="O262" s="183">
        <f t="shared" si="4"/>
        <v>5.5</v>
      </c>
      <c r="P262" s="183">
        <v>0</v>
      </c>
      <c r="Q262" s="183">
        <f t="shared" si="5"/>
        <v>0</v>
      </c>
      <c r="R262" s="183" t="s">
        <v>1520</v>
      </c>
      <c r="S262" s="183" t="s">
        <v>1363</v>
      </c>
      <c r="T262" s="184" t="s">
        <v>1364</v>
      </c>
      <c r="U262" s="160">
        <v>0</v>
      </c>
      <c r="V262" s="160">
        <f t="shared" si="6"/>
        <v>0</v>
      </c>
      <c r="W262" s="160"/>
      <c r="X262" s="160" t="s">
        <v>1521</v>
      </c>
      <c r="Y262" s="151"/>
      <c r="Z262" s="151"/>
      <c r="AA262" s="151"/>
      <c r="AB262" s="151"/>
      <c r="AC262" s="151"/>
      <c r="AD262" s="151"/>
      <c r="AE262" s="151"/>
      <c r="AF262" s="151"/>
      <c r="AG262" s="151" t="s">
        <v>1522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ht="22.5" outlineLevel="1">
      <c r="A263" s="178">
        <v>81</v>
      </c>
      <c r="B263" s="179" t="s">
        <v>1655</v>
      </c>
      <c r="C263" s="189" t="s">
        <v>1656</v>
      </c>
      <c r="D263" s="180" t="s">
        <v>1593</v>
      </c>
      <c r="E263" s="181">
        <v>11</v>
      </c>
      <c r="F263" s="182"/>
      <c r="G263" s="183">
        <f t="shared" si="0"/>
        <v>0</v>
      </c>
      <c r="H263" s="182"/>
      <c r="I263" s="183">
        <f t="shared" si="1"/>
        <v>0</v>
      </c>
      <c r="J263" s="182"/>
      <c r="K263" s="183">
        <f t="shared" si="2"/>
        <v>0</v>
      </c>
      <c r="L263" s="183">
        <v>21</v>
      </c>
      <c r="M263" s="183">
        <f t="shared" si="3"/>
        <v>0</v>
      </c>
      <c r="N263" s="183">
        <v>1</v>
      </c>
      <c r="O263" s="183">
        <f t="shared" si="4"/>
        <v>11</v>
      </c>
      <c r="P263" s="183">
        <v>0</v>
      </c>
      <c r="Q263" s="183">
        <f t="shared" si="5"/>
        <v>0</v>
      </c>
      <c r="R263" s="183" t="s">
        <v>1520</v>
      </c>
      <c r="S263" s="183" t="s">
        <v>1363</v>
      </c>
      <c r="T263" s="184" t="s">
        <v>1364</v>
      </c>
      <c r="U263" s="160">
        <v>0</v>
      </c>
      <c r="V263" s="160">
        <f t="shared" si="6"/>
        <v>0</v>
      </c>
      <c r="W263" s="160"/>
      <c r="X263" s="160" t="s">
        <v>1521</v>
      </c>
      <c r="Y263" s="151"/>
      <c r="Z263" s="151"/>
      <c r="AA263" s="151"/>
      <c r="AB263" s="151"/>
      <c r="AC263" s="151"/>
      <c r="AD263" s="151"/>
      <c r="AE263" s="151"/>
      <c r="AF263" s="151"/>
      <c r="AG263" s="151" t="s">
        <v>1522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ht="22.5" outlineLevel="1">
      <c r="A264" s="178">
        <v>82</v>
      </c>
      <c r="B264" s="179" t="s">
        <v>1657</v>
      </c>
      <c r="C264" s="189" t="s">
        <v>1658</v>
      </c>
      <c r="D264" s="180" t="s">
        <v>1593</v>
      </c>
      <c r="E264" s="181">
        <v>15</v>
      </c>
      <c r="F264" s="182"/>
      <c r="G264" s="183">
        <f t="shared" si="0"/>
        <v>0</v>
      </c>
      <c r="H264" s="182"/>
      <c r="I264" s="183">
        <f t="shared" si="1"/>
        <v>0</v>
      </c>
      <c r="J264" s="182"/>
      <c r="K264" s="183">
        <f t="shared" si="2"/>
        <v>0</v>
      </c>
      <c r="L264" s="183">
        <v>21</v>
      </c>
      <c r="M264" s="183">
        <f t="shared" si="3"/>
        <v>0</v>
      </c>
      <c r="N264" s="183">
        <v>1.6</v>
      </c>
      <c r="O264" s="183">
        <f t="shared" si="4"/>
        <v>24</v>
      </c>
      <c r="P264" s="183">
        <v>0</v>
      </c>
      <c r="Q264" s="183">
        <f t="shared" si="5"/>
        <v>0</v>
      </c>
      <c r="R264" s="183" t="s">
        <v>1520</v>
      </c>
      <c r="S264" s="183" t="s">
        <v>1363</v>
      </c>
      <c r="T264" s="184" t="s">
        <v>1364</v>
      </c>
      <c r="U264" s="160">
        <v>0</v>
      </c>
      <c r="V264" s="160">
        <f t="shared" si="6"/>
        <v>0</v>
      </c>
      <c r="W264" s="160"/>
      <c r="X264" s="160" t="s">
        <v>1521</v>
      </c>
      <c r="Y264" s="151"/>
      <c r="Z264" s="151"/>
      <c r="AA264" s="151"/>
      <c r="AB264" s="151"/>
      <c r="AC264" s="151"/>
      <c r="AD264" s="151"/>
      <c r="AE264" s="151"/>
      <c r="AF264" s="151"/>
      <c r="AG264" s="151" t="s">
        <v>1522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ht="22.5" outlineLevel="1">
      <c r="A265" s="170">
        <v>83</v>
      </c>
      <c r="B265" s="171" t="s">
        <v>1659</v>
      </c>
      <c r="C265" s="187" t="s">
        <v>1660</v>
      </c>
      <c r="D265" s="172" t="s">
        <v>1593</v>
      </c>
      <c r="E265" s="173">
        <v>47</v>
      </c>
      <c r="F265" s="174"/>
      <c r="G265" s="175">
        <f t="shared" si="0"/>
        <v>0</v>
      </c>
      <c r="H265" s="174"/>
      <c r="I265" s="175">
        <f t="shared" si="1"/>
        <v>0</v>
      </c>
      <c r="J265" s="174"/>
      <c r="K265" s="175">
        <f t="shared" si="2"/>
        <v>0</v>
      </c>
      <c r="L265" s="175">
        <v>21</v>
      </c>
      <c r="M265" s="175">
        <f t="shared" si="3"/>
        <v>0</v>
      </c>
      <c r="N265" s="175">
        <v>2E-3</v>
      </c>
      <c r="O265" s="175">
        <f t="shared" si="4"/>
        <v>0.09</v>
      </c>
      <c r="P265" s="175">
        <v>0</v>
      </c>
      <c r="Q265" s="175">
        <f t="shared" si="5"/>
        <v>0</v>
      </c>
      <c r="R265" s="175" t="s">
        <v>1520</v>
      </c>
      <c r="S265" s="175" t="s">
        <v>1363</v>
      </c>
      <c r="T265" s="176" t="s">
        <v>1364</v>
      </c>
      <c r="U265" s="160">
        <v>0</v>
      </c>
      <c r="V265" s="160">
        <f t="shared" si="6"/>
        <v>0</v>
      </c>
      <c r="W265" s="160"/>
      <c r="X265" s="160" t="s">
        <v>1521</v>
      </c>
      <c r="Y265" s="151"/>
      <c r="Z265" s="151"/>
      <c r="AA265" s="151"/>
      <c r="AB265" s="151"/>
      <c r="AC265" s="151"/>
      <c r="AD265" s="151"/>
      <c r="AE265" s="151"/>
      <c r="AF265" s="151"/>
      <c r="AG265" s="151" t="s">
        <v>1522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188" t="s">
        <v>362</v>
      </c>
      <c r="D266" s="161"/>
      <c r="E266" s="162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1368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188" t="s">
        <v>354</v>
      </c>
      <c r="D267" s="161"/>
      <c r="E267" s="162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1368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188" t="s">
        <v>355</v>
      </c>
      <c r="D268" s="161"/>
      <c r="E268" s="162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1368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188" t="s">
        <v>357</v>
      </c>
      <c r="D269" s="161"/>
      <c r="E269" s="162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51"/>
      <c r="Z269" s="151"/>
      <c r="AA269" s="151"/>
      <c r="AB269" s="151"/>
      <c r="AC269" s="151"/>
      <c r="AD269" s="151"/>
      <c r="AE269" s="151"/>
      <c r="AF269" s="151"/>
      <c r="AG269" s="151" t="s">
        <v>1368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188" t="s">
        <v>363</v>
      </c>
      <c r="D270" s="161"/>
      <c r="E270" s="162">
        <v>47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51"/>
      <c r="Z270" s="151"/>
      <c r="AA270" s="151"/>
      <c r="AB270" s="151"/>
      <c r="AC270" s="151"/>
      <c r="AD270" s="151"/>
      <c r="AE270" s="151"/>
      <c r="AF270" s="151"/>
      <c r="AG270" s="151" t="s">
        <v>1368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>
      <c r="A271" s="164" t="s">
        <v>1357</v>
      </c>
      <c r="B271" s="165" t="s">
        <v>1316</v>
      </c>
      <c r="C271" s="186" t="s">
        <v>1317</v>
      </c>
      <c r="D271" s="166"/>
      <c r="E271" s="167"/>
      <c r="F271" s="168"/>
      <c r="G271" s="168">
        <f>SUMIF(AG272:AG285,"&lt;&gt;NOR",G272:G285)</f>
        <v>0</v>
      </c>
      <c r="H271" s="168"/>
      <c r="I271" s="168">
        <f>SUM(I272:I285)</f>
        <v>0</v>
      </c>
      <c r="J271" s="168"/>
      <c r="K271" s="168">
        <f>SUM(K272:K285)</f>
        <v>0</v>
      </c>
      <c r="L271" s="168"/>
      <c r="M271" s="168">
        <f>SUM(M272:M285)</f>
        <v>0</v>
      </c>
      <c r="N271" s="168"/>
      <c r="O271" s="168">
        <f>SUM(O272:O285)</f>
        <v>1.6</v>
      </c>
      <c r="P271" s="168"/>
      <c r="Q271" s="168">
        <f>SUM(Q272:Q285)</f>
        <v>0</v>
      </c>
      <c r="R271" s="168"/>
      <c r="S271" s="168"/>
      <c r="T271" s="169"/>
      <c r="U271" s="163"/>
      <c r="V271" s="163">
        <f>SUM(V272:V285)</f>
        <v>171.37</v>
      </c>
      <c r="W271" s="163"/>
      <c r="X271" s="163"/>
      <c r="AG271" t="s">
        <v>1358</v>
      </c>
    </row>
    <row r="272" spans="1:60" outlineLevel="1">
      <c r="A272" s="170">
        <v>84</v>
      </c>
      <c r="B272" s="171" t="s">
        <v>1662</v>
      </c>
      <c r="C272" s="187" t="s">
        <v>1663</v>
      </c>
      <c r="D272" s="172" t="s">
        <v>1407</v>
      </c>
      <c r="E272" s="173">
        <v>371</v>
      </c>
      <c r="F272" s="174"/>
      <c r="G272" s="175">
        <f>ROUND(E272*F272,2)</f>
        <v>0</v>
      </c>
      <c r="H272" s="174"/>
      <c r="I272" s="175">
        <f>ROUND(E272*H272,2)</f>
        <v>0</v>
      </c>
      <c r="J272" s="174"/>
      <c r="K272" s="175">
        <f>ROUND(E272*J272,2)</f>
        <v>0</v>
      </c>
      <c r="L272" s="175">
        <v>21</v>
      </c>
      <c r="M272" s="175">
        <f>G272*(1+L272/100)</f>
        <v>0</v>
      </c>
      <c r="N272" s="175">
        <v>4.3E-3</v>
      </c>
      <c r="O272" s="175">
        <f>ROUND(E272*N272,2)</f>
        <v>1.6</v>
      </c>
      <c r="P272" s="175">
        <v>0</v>
      </c>
      <c r="Q272" s="175">
        <f>ROUND(E272*P272,2)</f>
        <v>0</v>
      </c>
      <c r="R272" s="175" t="s">
        <v>1362</v>
      </c>
      <c r="S272" s="175" t="s">
        <v>1363</v>
      </c>
      <c r="T272" s="176" t="s">
        <v>1364</v>
      </c>
      <c r="U272" s="160">
        <v>0.20799999999999999</v>
      </c>
      <c r="V272" s="160">
        <f>ROUND(E272*U272,2)</f>
        <v>77.17</v>
      </c>
      <c r="W272" s="160"/>
      <c r="X272" s="160" t="s">
        <v>1365</v>
      </c>
      <c r="Y272" s="151"/>
      <c r="Z272" s="151"/>
      <c r="AA272" s="151"/>
      <c r="AB272" s="151"/>
      <c r="AC272" s="151"/>
      <c r="AD272" s="151"/>
      <c r="AE272" s="151"/>
      <c r="AF272" s="151"/>
      <c r="AG272" s="151" t="s">
        <v>1366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48" t="s">
        <v>1664</v>
      </c>
      <c r="D273" s="249"/>
      <c r="E273" s="249"/>
      <c r="F273" s="249"/>
      <c r="G273" s="249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51"/>
      <c r="Z273" s="151"/>
      <c r="AA273" s="151"/>
      <c r="AB273" s="151"/>
      <c r="AC273" s="151"/>
      <c r="AD273" s="151"/>
      <c r="AE273" s="151"/>
      <c r="AF273" s="151"/>
      <c r="AG273" s="151" t="s">
        <v>1392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188" t="s">
        <v>364</v>
      </c>
      <c r="D274" s="161"/>
      <c r="E274" s="162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1368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188" t="s">
        <v>365</v>
      </c>
      <c r="D275" s="161"/>
      <c r="E275" s="162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51"/>
      <c r="Z275" s="151"/>
      <c r="AA275" s="151"/>
      <c r="AB275" s="151"/>
      <c r="AC275" s="151"/>
      <c r="AD275" s="151"/>
      <c r="AE275" s="151"/>
      <c r="AF275" s="151"/>
      <c r="AG275" s="151" t="s">
        <v>1368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188" t="s">
        <v>366</v>
      </c>
      <c r="D276" s="161"/>
      <c r="E276" s="162">
        <v>371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1368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70">
        <v>85</v>
      </c>
      <c r="B277" s="171" t="s">
        <v>1668</v>
      </c>
      <c r="C277" s="187" t="s">
        <v>1669</v>
      </c>
      <c r="D277" s="172" t="s">
        <v>1407</v>
      </c>
      <c r="E277" s="173">
        <v>600</v>
      </c>
      <c r="F277" s="174"/>
      <c r="G277" s="175">
        <f>ROUND(E277*F277,2)</f>
        <v>0</v>
      </c>
      <c r="H277" s="174"/>
      <c r="I277" s="175">
        <f>ROUND(E277*H277,2)</f>
        <v>0</v>
      </c>
      <c r="J277" s="174"/>
      <c r="K277" s="175">
        <f>ROUND(E277*J277,2)</f>
        <v>0</v>
      </c>
      <c r="L277" s="175">
        <v>21</v>
      </c>
      <c r="M277" s="175">
        <f>G277*(1+L277/100)</f>
        <v>0</v>
      </c>
      <c r="N277" s="175">
        <v>0</v>
      </c>
      <c r="O277" s="175">
        <f>ROUND(E277*N277,2)</f>
        <v>0</v>
      </c>
      <c r="P277" s="175">
        <v>0</v>
      </c>
      <c r="Q277" s="175">
        <f>ROUND(E277*P277,2)</f>
        <v>0</v>
      </c>
      <c r="R277" s="175" t="s">
        <v>1362</v>
      </c>
      <c r="S277" s="175" t="s">
        <v>1363</v>
      </c>
      <c r="T277" s="176" t="s">
        <v>1364</v>
      </c>
      <c r="U277" s="160">
        <v>0.12</v>
      </c>
      <c r="V277" s="160">
        <f>ROUND(E277*U277,2)</f>
        <v>72</v>
      </c>
      <c r="W277" s="160"/>
      <c r="X277" s="160" t="s">
        <v>1365</v>
      </c>
      <c r="Y277" s="151"/>
      <c r="Z277" s="151"/>
      <c r="AA277" s="151"/>
      <c r="AB277" s="151"/>
      <c r="AC277" s="151"/>
      <c r="AD277" s="151"/>
      <c r="AE277" s="151"/>
      <c r="AF277" s="151"/>
      <c r="AG277" s="151" t="s">
        <v>1366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58"/>
      <c r="B278" s="159"/>
      <c r="C278" s="248" t="s">
        <v>1670</v>
      </c>
      <c r="D278" s="249"/>
      <c r="E278" s="249"/>
      <c r="F278" s="249"/>
      <c r="G278" s="249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1392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188" t="s">
        <v>367</v>
      </c>
      <c r="D279" s="161"/>
      <c r="E279" s="162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51"/>
      <c r="Z279" s="151"/>
      <c r="AA279" s="151"/>
      <c r="AB279" s="151"/>
      <c r="AC279" s="151"/>
      <c r="AD279" s="151"/>
      <c r="AE279" s="151"/>
      <c r="AF279" s="151"/>
      <c r="AG279" s="151" t="s">
        <v>1368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188" t="s">
        <v>368</v>
      </c>
      <c r="D280" s="161"/>
      <c r="E280" s="162">
        <v>600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51"/>
      <c r="Z280" s="151"/>
      <c r="AA280" s="151"/>
      <c r="AB280" s="151"/>
      <c r="AC280" s="151"/>
      <c r="AD280" s="151"/>
      <c r="AE280" s="151"/>
      <c r="AF280" s="151"/>
      <c r="AG280" s="151" t="s">
        <v>1368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70">
        <v>86</v>
      </c>
      <c r="B281" s="171" t="s">
        <v>1673</v>
      </c>
      <c r="C281" s="187" t="s">
        <v>1674</v>
      </c>
      <c r="D281" s="172" t="s">
        <v>1407</v>
      </c>
      <c r="E281" s="173">
        <v>600</v>
      </c>
      <c r="F281" s="174"/>
      <c r="G281" s="175">
        <f>ROUND(E281*F281,2)</f>
        <v>0</v>
      </c>
      <c r="H281" s="174"/>
      <c r="I281" s="175">
        <f>ROUND(E281*H281,2)</f>
        <v>0</v>
      </c>
      <c r="J281" s="174"/>
      <c r="K281" s="175">
        <f>ROUND(E281*J281,2)</f>
        <v>0</v>
      </c>
      <c r="L281" s="175">
        <v>21</v>
      </c>
      <c r="M281" s="175">
        <f>G281*(1+L281/100)</f>
        <v>0</v>
      </c>
      <c r="N281" s="175">
        <v>0</v>
      </c>
      <c r="O281" s="175">
        <f>ROUND(E281*N281,2)</f>
        <v>0</v>
      </c>
      <c r="P281" s="175">
        <v>0</v>
      </c>
      <c r="Q281" s="175">
        <f>ROUND(E281*P281,2)</f>
        <v>0</v>
      </c>
      <c r="R281" s="175" t="s">
        <v>1362</v>
      </c>
      <c r="S281" s="175" t="s">
        <v>1363</v>
      </c>
      <c r="T281" s="176" t="s">
        <v>1364</v>
      </c>
      <c r="U281" s="160">
        <v>3.6999999999999998E-2</v>
      </c>
      <c r="V281" s="160">
        <f>ROUND(E281*U281,2)</f>
        <v>22.2</v>
      </c>
      <c r="W281" s="160"/>
      <c r="X281" s="160" t="s">
        <v>1365</v>
      </c>
      <c r="Y281" s="151"/>
      <c r="Z281" s="151"/>
      <c r="AA281" s="151"/>
      <c r="AB281" s="151"/>
      <c r="AC281" s="151"/>
      <c r="AD281" s="151"/>
      <c r="AE281" s="151"/>
      <c r="AF281" s="151"/>
      <c r="AG281" s="151" t="s">
        <v>1366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48" t="s">
        <v>1675</v>
      </c>
      <c r="D282" s="249"/>
      <c r="E282" s="249"/>
      <c r="F282" s="249"/>
      <c r="G282" s="249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51"/>
      <c r="Z282" s="151"/>
      <c r="AA282" s="151"/>
      <c r="AB282" s="151"/>
      <c r="AC282" s="151"/>
      <c r="AD282" s="151"/>
      <c r="AE282" s="151"/>
      <c r="AF282" s="151"/>
      <c r="AG282" s="151" t="s">
        <v>1392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188" t="s">
        <v>369</v>
      </c>
      <c r="D283" s="161"/>
      <c r="E283" s="162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51"/>
      <c r="Z283" s="151"/>
      <c r="AA283" s="151"/>
      <c r="AB283" s="151"/>
      <c r="AC283" s="151"/>
      <c r="AD283" s="151"/>
      <c r="AE283" s="151"/>
      <c r="AF283" s="151"/>
      <c r="AG283" s="151" t="s">
        <v>1368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188" t="s">
        <v>365</v>
      </c>
      <c r="D284" s="161"/>
      <c r="E284" s="162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51"/>
      <c r="Z284" s="151"/>
      <c r="AA284" s="151"/>
      <c r="AB284" s="151"/>
      <c r="AC284" s="151"/>
      <c r="AD284" s="151"/>
      <c r="AE284" s="151"/>
      <c r="AF284" s="151"/>
      <c r="AG284" s="151" t="s">
        <v>1368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188" t="s">
        <v>368</v>
      </c>
      <c r="D285" s="161"/>
      <c r="E285" s="162">
        <v>600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51"/>
      <c r="Z285" s="151"/>
      <c r="AA285" s="151"/>
      <c r="AB285" s="151"/>
      <c r="AC285" s="151"/>
      <c r="AD285" s="151"/>
      <c r="AE285" s="151"/>
      <c r="AF285" s="151"/>
      <c r="AG285" s="151" t="s">
        <v>1368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>
      <c r="A286" s="164" t="s">
        <v>1357</v>
      </c>
      <c r="B286" s="165" t="s">
        <v>1320</v>
      </c>
      <c r="C286" s="186" t="s">
        <v>1321</v>
      </c>
      <c r="D286" s="166"/>
      <c r="E286" s="167"/>
      <c r="F286" s="168"/>
      <c r="G286" s="168">
        <f>SUMIF(AG287:AG288,"&lt;&gt;NOR",G287:G288)</f>
        <v>0</v>
      </c>
      <c r="H286" s="168"/>
      <c r="I286" s="168">
        <f>SUM(I287:I288)</f>
        <v>0</v>
      </c>
      <c r="J286" s="168"/>
      <c r="K286" s="168">
        <f>SUM(K287:K288)</f>
        <v>0</v>
      </c>
      <c r="L286" s="168"/>
      <c r="M286" s="168">
        <f>SUM(M287:M288)</f>
        <v>0</v>
      </c>
      <c r="N286" s="168"/>
      <c r="O286" s="168">
        <f>SUM(O287:O288)</f>
        <v>0</v>
      </c>
      <c r="P286" s="168"/>
      <c r="Q286" s="168">
        <f>SUM(Q287:Q288)</f>
        <v>0</v>
      </c>
      <c r="R286" s="168"/>
      <c r="S286" s="168"/>
      <c r="T286" s="169"/>
      <c r="U286" s="163"/>
      <c r="V286" s="163">
        <f>SUM(V287:V288)</f>
        <v>672.07</v>
      </c>
      <c r="W286" s="163"/>
      <c r="X286" s="163"/>
      <c r="AG286" t="s">
        <v>1358</v>
      </c>
    </row>
    <row r="287" spans="1:60" ht="22.5" outlineLevel="1">
      <c r="A287" s="170">
        <v>87</v>
      </c>
      <c r="B287" s="171" t="s">
        <v>1677</v>
      </c>
      <c r="C287" s="187" t="s">
        <v>1678</v>
      </c>
      <c r="D287" s="172" t="s">
        <v>1527</v>
      </c>
      <c r="E287" s="173">
        <v>3177.6438699999999</v>
      </c>
      <c r="F287" s="174"/>
      <c r="G287" s="175">
        <f>ROUND(E287*F287,2)</f>
        <v>0</v>
      </c>
      <c r="H287" s="174"/>
      <c r="I287" s="175">
        <f>ROUND(E287*H287,2)</f>
        <v>0</v>
      </c>
      <c r="J287" s="174"/>
      <c r="K287" s="175">
        <f>ROUND(E287*J287,2)</f>
        <v>0</v>
      </c>
      <c r="L287" s="175">
        <v>21</v>
      </c>
      <c r="M287" s="175">
        <f>G287*(1+L287/100)</f>
        <v>0</v>
      </c>
      <c r="N287" s="175">
        <v>0</v>
      </c>
      <c r="O287" s="175">
        <f>ROUND(E287*N287,2)</f>
        <v>0</v>
      </c>
      <c r="P287" s="175">
        <v>0</v>
      </c>
      <c r="Q287" s="175">
        <f>ROUND(E287*P287,2)</f>
        <v>0</v>
      </c>
      <c r="R287" s="175" t="s">
        <v>1538</v>
      </c>
      <c r="S287" s="175" t="s">
        <v>1363</v>
      </c>
      <c r="T287" s="176" t="s">
        <v>1364</v>
      </c>
      <c r="U287" s="160">
        <v>0.21149999999999999</v>
      </c>
      <c r="V287" s="160">
        <f>ROUND(E287*U287,2)</f>
        <v>672.07</v>
      </c>
      <c r="W287" s="160"/>
      <c r="X287" s="160" t="s">
        <v>1365</v>
      </c>
      <c r="Y287" s="151"/>
      <c r="Z287" s="151"/>
      <c r="AA287" s="151"/>
      <c r="AB287" s="151"/>
      <c r="AC287" s="151"/>
      <c r="AD287" s="151"/>
      <c r="AE287" s="151"/>
      <c r="AF287" s="151"/>
      <c r="AG287" s="151" t="s">
        <v>1366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248" t="s">
        <v>1679</v>
      </c>
      <c r="D288" s="249"/>
      <c r="E288" s="249"/>
      <c r="F288" s="249"/>
      <c r="G288" s="249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51"/>
      <c r="Z288" s="151"/>
      <c r="AA288" s="151"/>
      <c r="AB288" s="151"/>
      <c r="AC288" s="151"/>
      <c r="AD288" s="151"/>
      <c r="AE288" s="151"/>
      <c r="AF288" s="151"/>
      <c r="AG288" s="151" t="s">
        <v>1392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>
      <c r="A289" s="164" t="s">
        <v>1357</v>
      </c>
      <c r="B289" s="165" t="s">
        <v>1326</v>
      </c>
      <c r="C289" s="186" t="s">
        <v>1327</v>
      </c>
      <c r="D289" s="166"/>
      <c r="E289" s="167"/>
      <c r="F289" s="168"/>
      <c r="G289" s="168">
        <f>SUMIF(AG290:AG313,"&lt;&gt;NOR",G290:G313)</f>
        <v>0</v>
      </c>
      <c r="H289" s="168"/>
      <c r="I289" s="168">
        <f>SUM(I290:I313)</f>
        <v>0</v>
      </c>
      <c r="J289" s="168"/>
      <c r="K289" s="168">
        <f>SUM(K290:K313)</f>
        <v>0</v>
      </c>
      <c r="L289" s="168"/>
      <c r="M289" s="168">
        <f>SUM(M290:M313)</f>
        <v>0</v>
      </c>
      <c r="N289" s="168"/>
      <c r="O289" s="168">
        <f>SUM(O290:O313)</f>
        <v>0</v>
      </c>
      <c r="P289" s="168"/>
      <c r="Q289" s="168">
        <f>SUM(Q290:Q313)</f>
        <v>0</v>
      </c>
      <c r="R289" s="168"/>
      <c r="S289" s="168"/>
      <c r="T289" s="169"/>
      <c r="U289" s="163"/>
      <c r="V289" s="163">
        <f>SUM(V290:V313)</f>
        <v>240.20999999999998</v>
      </c>
      <c r="W289" s="163"/>
      <c r="X289" s="163"/>
      <c r="AG289" t="s">
        <v>1358</v>
      </c>
    </row>
    <row r="290" spans="1:60" outlineLevel="1">
      <c r="A290" s="170">
        <v>88</v>
      </c>
      <c r="B290" s="171" t="s">
        <v>1680</v>
      </c>
      <c r="C290" s="187" t="s">
        <v>1681</v>
      </c>
      <c r="D290" s="172" t="s">
        <v>1527</v>
      </c>
      <c r="E290" s="173">
        <v>1091.0170599999999</v>
      </c>
      <c r="F290" s="174"/>
      <c r="G290" s="175">
        <f>ROUND(E290*F290,2)</f>
        <v>0</v>
      </c>
      <c r="H290" s="174"/>
      <c r="I290" s="175">
        <f>ROUND(E290*H290,2)</f>
        <v>0</v>
      </c>
      <c r="J290" s="174"/>
      <c r="K290" s="175">
        <f>ROUND(E290*J290,2)</f>
        <v>0</v>
      </c>
      <c r="L290" s="175">
        <v>21</v>
      </c>
      <c r="M290" s="175">
        <f>G290*(1+L290/100)</f>
        <v>0</v>
      </c>
      <c r="N290" s="175">
        <v>0</v>
      </c>
      <c r="O290" s="175">
        <f>ROUND(E290*N290,2)</f>
        <v>0</v>
      </c>
      <c r="P290" s="175">
        <v>0</v>
      </c>
      <c r="Q290" s="175">
        <f>ROUND(E290*P290,2)</f>
        <v>0</v>
      </c>
      <c r="R290" s="175" t="s">
        <v>1682</v>
      </c>
      <c r="S290" s="175" t="s">
        <v>1683</v>
      </c>
      <c r="T290" s="176" t="s">
        <v>1683</v>
      </c>
      <c r="U290" s="160">
        <v>0</v>
      </c>
      <c r="V290" s="160">
        <f>ROUND(E290*U290,2)</f>
        <v>0</v>
      </c>
      <c r="W290" s="160"/>
      <c r="X290" s="160" t="s">
        <v>1365</v>
      </c>
      <c r="Y290" s="151"/>
      <c r="Z290" s="151"/>
      <c r="AA290" s="151"/>
      <c r="AB290" s="151"/>
      <c r="AC290" s="151"/>
      <c r="AD290" s="151"/>
      <c r="AE290" s="151"/>
      <c r="AF290" s="151"/>
      <c r="AG290" s="151" t="s">
        <v>1366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188" t="s">
        <v>370</v>
      </c>
      <c r="D291" s="161"/>
      <c r="E291" s="162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51"/>
      <c r="Z291" s="151"/>
      <c r="AA291" s="151"/>
      <c r="AB291" s="151"/>
      <c r="AC291" s="151"/>
      <c r="AD291" s="151"/>
      <c r="AE291" s="151"/>
      <c r="AF291" s="151"/>
      <c r="AG291" s="151" t="s">
        <v>1368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188" t="s">
        <v>371</v>
      </c>
      <c r="D292" s="161"/>
      <c r="E292" s="162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51"/>
      <c r="Z292" s="151"/>
      <c r="AA292" s="151"/>
      <c r="AB292" s="151"/>
      <c r="AC292" s="151"/>
      <c r="AD292" s="151"/>
      <c r="AE292" s="151"/>
      <c r="AF292" s="151"/>
      <c r="AG292" s="151" t="s">
        <v>1368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188" t="s">
        <v>372</v>
      </c>
      <c r="D293" s="161"/>
      <c r="E293" s="162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51"/>
      <c r="Z293" s="151"/>
      <c r="AA293" s="151"/>
      <c r="AB293" s="151"/>
      <c r="AC293" s="151"/>
      <c r="AD293" s="151"/>
      <c r="AE293" s="151"/>
      <c r="AF293" s="151"/>
      <c r="AG293" s="151" t="s">
        <v>1368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188" t="s">
        <v>373</v>
      </c>
      <c r="D294" s="161"/>
      <c r="E294" s="162">
        <v>692.65905999999995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51"/>
      <c r="Z294" s="151"/>
      <c r="AA294" s="151"/>
      <c r="AB294" s="151"/>
      <c r="AC294" s="151"/>
      <c r="AD294" s="151"/>
      <c r="AE294" s="151"/>
      <c r="AF294" s="151"/>
      <c r="AG294" s="151" t="s">
        <v>1368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188" t="s">
        <v>374</v>
      </c>
      <c r="D295" s="161"/>
      <c r="E295" s="162">
        <v>398.358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51"/>
      <c r="Z295" s="151"/>
      <c r="AA295" s="151"/>
      <c r="AB295" s="151"/>
      <c r="AC295" s="151"/>
      <c r="AD295" s="151"/>
      <c r="AE295" s="151"/>
      <c r="AF295" s="151"/>
      <c r="AG295" s="151" t="s">
        <v>1368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70">
        <v>89</v>
      </c>
      <c r="B296" s="171" t="s">
        <v>1689</v>
      </c>
      <c r="C296" s="187" t="s">
        <v>1690</v>
      </c>
      <c r="D296" s="172" t="s">
        <v>1527</v>
      </c>
      <c r="E296" s="173">
        <v>321.98099999999999</v>
      </c>
      <c r="F296" s="174"/>
      <c r="G296" s="175">
        <f>ROUND(E296*F296,2)</f>
        <v>0</v>
      </c>
      <c r="H296" s="174"/>
      <c r="I296" s="175">
        <f>ROUND(E296*H296,2)</f>
        <v>0</v>
      </c>
      <c r="J296" s="174"/>
      <c r="K296" s="175">
        <f>ROUND(E296*J296,2)</f>
        <v>0</v>
      </c>
      <c r="L296" s="175">
        <v>21</v>
      </c>
      <c r="M296" s="175">
        <f>G296*(1+L296/100)</f>
        <v>0</v>
      </c>
      <c r="N296" s="175">
        <v>0</v>
      </c>
      <c r="O296" s="175">
        <f>ROUND(E296*N296,2)</f>
        <v>0</v>
      </c>
      <c r="P296" s="175">
        <v>0</v>
      </c>
      <c r="Q296" s="175">
        <f>ROUND(E296*P296,2)</f>
        <v>0</v>
      </c>
      <c r="R296" s="175" t="s">
        <v>1682</v>
      </c>
      <c r="S296" s="175" t="s">
        <v>1683</v>
      </c>
      <c r="T296" s="176" t="s">
        <v>1683</v>
      </c>
      <c r="U296" s="160">
        <v>0</v>
      </c>
      <c r="V296" s="160">
        <f>ROUND(E296*U296,2)</f>
        <v>0</v>
      </c>
      <c r="W296" s="160"/>
      <c r="X296" s="160" t="s">
        <v>1365</v>
      </c>
      <c r="Y296" s="151"/>
      <c r="Z296" s="151"/>
      <c r="AA296" s="151"/>
      <c r="AB296" s="151"/>
      <c r="AC296" s="151"/>
      <c r="AD296" s="151"/>
      <c r="AE296" s="151"/>
      <c r="AF296" s="151"/>
      <c r="AG296" s="151" t="s">
        <v>1366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188" t="s">
        <v>375</v>
      </c>
      <c r="D297" s="161"/>
      <c r="E297" s="162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51"/>
      <c r="Z297" s="151"/>
      <c r="AA297" s="151"/>
      <c r="AB297" s="151"/>
      <c r="AC297" s="151"/>
      <c r="AD297" s="151"/>
      <c r="AE297" s="151"/>
      <c r="AF297" s="151"/>
      <c r="AG297" s="151" t="s">
        <v>1368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188" t="s">
        <v>376</v>
      </c>
      <c r="D298" s="161"/>
      <c r="E298" s="162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51"/>
      <c r="Z298" s="151"/>
      <c r="AA298" s="151"/>
      <c r="AB298" s="151"/>
      <c r="AC298" s="151"/>
      <c r="AD298" s="151"/>
      <c r="AE298" s="151"/>
      <c r="AF298" s="151"/>
      <c r="AG298" s="151" t="s">
        <v>1368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188" t="s">
        <v>377</v>
      </c>
      <c r="D299" s="161"/>
      <c r="E299" s="162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51"/>
      <c r="Z299" s="151"/>
      <c r="AA299" s="151"/>
      <c r="AB299" s="151"/>
      <c r="AC299" s="151"/>
      <c r="AD299" s="151"/>
      <c r="AE299" s="151"/>
      <c r="AF299" s="151"/>
      <c r="AG299" s="151" t="s">
        <v>1368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188" t="s">
        <v>378</v>
      </c>
      <c r="D300" s="161"/>
      <c r="E300" s="162">
        <v>321.98099999999999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51"/>
      <c r="Z300" s="151"/>
      <c r="AA300" s="151"/>
      <c r="AB300" s="151"/>
      <c r="AC300" s="151"/>
      <c r="AD300" s="151"/>
      <c r="AE300" s="151"/>
      <c r="AF300" s="151"/>
      <c r="AG300" s="151" t="s">
        <v>1368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ht="33.75" outlineLevel="1">
      <c r="A301" s="170">
        <v>90</v>
      </c>
      <c r="B301" s="171" t="s">
        <v>1695</v>
      </c>
      <c r="C301" s="187" t="s">
        <v>1696</v>
      </c>
      <c r="D301" s="172" t="s">
        <v>1527</v>
      </c>
      <c r="E301" s="173">
        <v>1412.9980599999999</v>
      </c>
      <c r="F301" s="174"/>
      <c r="G301" s="175">
        <f>ROUND(E301*F301,2)</f>
        <v>0</v>
      </c>
      <c r="H301" s="174"/>
      <c r="I301" s="175">
        <f>ROUND(E301*H301,2)</f>
        <v>0</v>
      </c>
      <c r="J301" s="174"/>
      <c r="K301" s="175">
        <f>ROUND(E301*J301,2)</f>
        <v>0</v>
      </c>
      <c r="L301" s="175">
        <v>21</v>
      </c>
      <c r="M301" s="175">
        <f>G301*(1+L301/100)</f>
        <v>0</v>
      </c>
      <c r="N301" s="175">
        <v>0</v>
      </c>
      <c r="O301" s="175">
        <f>ROUND(E301*N301,2)</f>
        <v>0</v>
      </c>
      <c r="P301" s="175">
        <v>0</v>
      </c>
      <c r="Q301" s="175">
        <f>ROUND(E301*P301,2)</f>
        <v>0</v>
      </c>
      <c r="R301" s="175" t="s">
        <v>1697</v>
      </c>
      <c r="S301" s="175" t="s">
        <v>1363</v>
      </c>
      <c r="T301" s="176" t="s">
        <v>1364</v>
      </c>
      <c r="U301" s="160">
        <v>0</v>
      </c>
      <c r="V301" s="160">
        <f>ROUND(E301*U301,2)</f>
        <v>0</v>
      </c>
      <c r="W301" s="160"/>
      <c r="X301" s="160" t="s">
        <v>1365</v>
      </c>
      <c r="Y301" s="151"/>
      <c r="Z301" s="151"/>
      <c r="AA301" s="151"/>
      <c r="AB301" s="151"/>
      <c r="AC301" s="151"/>
      <c r="AD301" s="151"/>
      <c r="AE301" s="151"/>
      <c r="AF301" s="151"/>
      <c r="AG301" s="151" t="s">
        <v>1366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48" t="s">
        <v>1698</v>
      </c>
      <c r="D302" s="249"/>
      <c r="E302" s="249"/>
      <c r="F302" s="249"/>
      <c r="G302" s="249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51"/>
      <c r="Z302" s="151"/>
      <c r="AA302" s="151"/>
      <c r="AB302" s="151"/>
      <c r="AC302" s="151"/>
      <c r="AD302" s="151"/>
      <c r="AE302" s="151"/>
      <c r="AF302" s="151"/>
      <c r="AG302" s="151" t="s">
        <v>1392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188" t="s">
        <v>379</v>
      </c>
      <c r="D303" s="161"/>
      <c r="E303" s="162">
        <v>321.98099999999999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51"/>
      <c r="Z303" s="151"/>
      <c r="AA303" s="151"/>
      <c r="AB303" s="151"/>
      <c r="AC303" s="151"/>
      <c r="AD303" s="151"/>
      <c r="AE303" s="151"/>
      <c r="AF303" s="151"/>
      <c r="AG303" s="151" t="s">
        <v>1368</v>
      </c>
      <c r="AH303" s="151">
        <v>5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188" t="s">
        <v>380</v>
      </c>
      <c r="D304" s="161"/>
      <c r="E304" s="162">
        <v>1091.0170599999999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51"/>
      <c r="Z304" s="151"/>
      <c r="AA304" s="151"/>
      <c r="AB304" s="151"/>
      <c r="AC304" s="151"/>
      <c r="AD304" s="151"/>
      <c r="AE304" s="151"/>
      <c r="AF304" s="151"/>
      <c r="AG304" s="151" t="s">
        <v>1368</v>
      </c>
      <c r="AH304" s="151">
        <v>5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ht="33.75" outlineLevel="1">
      <c r="A305" s="170">
        <v>91</v>
      </c>
      <c r="B305" s="171" t="s">
        <v>1701</v>
      </c>
      <c r="C305" s="187" t="s">
        <v>1702</v>
      </c>
      <c r="D305" s="172" t="s">
        <v>1527</v>
      </c>
      <c r="E305" s="173">
        <v>63584.912700000001</v>
      </c>
      <c r="F305" s="174"/>
      <c r="G305" s="175">
        <f>ROUND(E305*F305,2)</f>
        <v>0</v>
      </c>
      <c r="H305" s="174"/>
      <c r="I305" s="175">
        <f>ROUND(E305*H305,2)</f>
        <v>0</v>
      </c>
      <c r="J305" s="174"/>
      <c r="K305" s="175">
        <f>ROUND(E305*J305,2)</f>
        <v>0</v>
      </c>
      <c r="L305" s="175">
        <v>21</v>
      </c>
      <c r="M305" s="175">
        <f>G305*(1+L305/100)</f>
        <v>0</v>
      </c>
      <c r="N305" s="175">
        <v>0</v>
      </c>
      <c r="O305" s="175">
        <f>ROUND(E305*N305,2)</f>
        <v>0</v>
      </c>
      <c r="P305" s="175">
        <v>0</v>
      </c>
      <c r="Q305" s="175">
        <f>ROUND(E305*P305,2)</f>
        <v>0</v>
      </c>
      <c r="R305" s="175" t="s">
        <v>1697</v>
      </c>
      <c r="S305" s="175" t="s">
        <v>1363</v>
      </c>
      <c r="T305" s="176" t="s">
        <v>1364</v>
      </c>
      <c r="U305" s="160">
        <v>0</v>
      </c>
      <c r="V305" s="160">
        <f>ROUND(E305*U305,2)</f>
        <v>0</v>
      </c>
      <c r="W305" s="160"/>
      <c r="X305" s="160" t="s">
        <v>1365</v>
      </c>
      <c r="Y305" s="151"/>
      <c r="Z305" s="151"/>
      <c r="AA305" s="151"/>
      <c r="AB305" s="151"/>
      <c r="AC305" s="151"/>
      <c r="AD305" s="151"/>
      <c r="AE305" s="151"/>
      <c r="AF305" s="151"/>
      <c r="AG305" s="151" t="s">
        <v>1366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48" t="s">
        <v>1698</v>
      </c>
      <c r="D306" s="249"/>
      <c r="E306" s="249"/>
      <c r="F306" s="249"/>
      <c r="G306" s="249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51"/>
      <c r="Z306" s="151"/>
      <c r="AA306" s="151"/>
      <c r="AB306" s="151"/>
      <c r="AC306" s="151"/>
      <c r="AD306" s="151"/>
      <c r="AE306" s="151"/>
      <c r="AF306" s="151"/>
      <c r="AG306" s="151" t="s">
        <v>1392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188" t="s">
        <v>381</v>
      </c>
      <c r="D307" s="161"/>
      <c r="E307" s="162">
        <v>63584.912700000001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51"/>
      <c r="Z307" s="151"/>
      <c r="AA307" s="151"/>
      <c r="AB307" s="151"/>
      <c r="AC307" s="151"/>
      <c r="AD307" s="151"/>
      <c r="AE307" s="151"/>
      <c r="AF307" s="151"/>
      <c r="AG307" s="151" t="s">
        <v>1368</v>
      </c>
      <c r="AH307" s="151">
        <v>5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70">
        <v>92</v>
      </c>
      <c r="B308" s="171" t="s">
        <v>1704</v>
      </c>
      <c r="C308" s="187" t="s">
        <v>1705</v>
      </c>
      <c r="D308" s="172" t="s">
        <v>1527</v>
      </c>
      <c r="E308" s="173">
        <v>1412.9980599999999</v>
      </c>
      <c r="F308" s="174"/>
      <c r="G308" s="175">
        <f>ROUND(E308*F308,2)</f>
        <v>0</v>
      </c>
      <c r="H308" s="174"/>
      <c r="I308" s="175">
        <f>ROUND(E308*H308,2)</f>
        <v>0</v>
      </c>
      <c r="J308" s="174"/>
      <c r="K308" s="175">
        <f>ROUND(E308*J308,2)</f>
        <v>0</v>
      </c>
      <c r="L308" s="175">
        <v>21</v>
      </c>
      <c r="M308" s="175">
        <f>G308*(1+L308/100)</f>
        <v>0</v>
      </c>
      <c r="N308" s="175">
        <v>0</v>
      </c>
      <c r="O308" s="175">
        <f>ROUND(E308*N308,2)</f>
        <v>0</v>
      </c>
      <c r="P308" s="175">
        <v>0</v>
      </c>
      <c r="Q308" s="175">
        <f>ROUND(E308*P308,2)</f>
        <v>0</v>
      </c>
      <c r="R308" s="175" t="s">
        <v>1706</v>
      </c>
      <c r="S308" s="175" t="s">
        <v>1363</v>
      </c>
      <c r="T308" s="176" t="s">
        <v>1364</v>
      </c>
      <c r="U308" s="160">
        <v>0.16400000000000001</v>
      </c>
      <c r="V308" s="160">
        <f>ROUND(E308*U308,2)</f>
        <v>231.73</v>
      </c>
      <c r="W308" s="160"/>
      <c r="X308" s="160" t="s">
        <v>1365</v>
      </c>
      <c r="Y308" s="151"/>
      <c r="Z308" s="151"/>
      <c r="AA308" s="151"/>
      <c r="AB308" s="151"/>
      <c r="AC308" s="151"/>
      <c r="AD308" s="151"/>
      <c r="AE308" s="151"/>
      <c r="AF308" s="151"/>
      <c r="AG308" s="151" t="s">
        <v>1366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ht="22.5" outlineLevel="1">
      <c r="A309" s="158"/>
      <c r="B309" s="159"/>
      <c r="C309" s="248" t="s">
        <v>1707</v>
      </c>
      <c r="D309" s="249"/>
      <c r="E309" s="249"/>
      <c r="F309" s="249"/>
      <c r="G309" s="249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51"/>
      <c r="Z309" s="151"/>
      <c r="AA309" s="151"/>
      <c r="AB309" s="151"/>
      <c r="AC309" s="151"/>
      <c r="AD309" s="151"/>
      <c r="AE309" s="151"/>
      <c r="AF309" s="151"/>
      <c r="AG309" s="151" t="s">
        <v>1392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77" t="str">
        <f>C309</f>
        <v>se složením a hrubým urovnáním nebo s přeložením na jiný dopravní prostředek kromě lodi, vč. příplatku za každých dalších i započatých 1000 m přes 1000 m,</v>
      </c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188" t="s">
        <v>382</v>
      </c>
      <c r="D310" s="161"/>
      <c r="E310" s="162">
        <v>1412.9980599999999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51"/>
      <c r="Z310" s="151"/>
      <c r="AA310" s="151"/>
      <c r="AB310" s="151"/>
      <c r="AC310" s="151"/>
      <c r="AD310" s="151"/>
      <c r="AE310" s="151"/>
      <c r="AF310" s="151"/>
      <c r="AG310" s="151" t="s">
        <v>1368</v>
      </c>
      <c r="AH310" s="151">
        <v>5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70">
        <v>93</v>
      </c>
      <c r="B311" s="171" t="s">
        <v>1709</v>
      </c>
      <c r="C311" s="187" t="s">
        <v>1710</v>
      </c>
      <c r="D311" s="172" t="s">
        <v>1527</v>
      </c>
      <c r="E311" s="173">
        <v>1412.9980599999999</v>
      </c>
      <c r="F311" s="174"/>
      <c r="G311" s="175">
        <f>ROUND(E311*F311,2)</f>
        <v>0</v>
      </c>
      <c r="H311" s="174"/>
      <c r="I311" s="175">
        <f>ROUND(E311*H311,2)</f>
        <v>0</v>
      </c>
      <c r="J311" s="174"/>
      <c r="K311" s="175">
        <f>ROUND(E311*J311,2)</f>
        <v>0</v>
      </c>
      <c r="L311" s="175">
        <v>21</v>
      </c>
      <c r="M311" s="175">
        <f>G311*(1+L311/100)</f>
        <v>0</v>
      </c>
      <c r="N311" s="175">
        <v>0</v>
      </c>
      <c r="O311" s="175">
        <f>ROUND(E311*N311,2)</f>
        <v>0</v>
      </c>
      <c r="P311" s="175">
        <v>0</v>
      </c>
      <c r="Q311" s="175">
        <f>ROUND(E311*P311,2)</f>
        <v>0</v>
      </c>
      <c r="R311" s="175" t="s">
        <v>1711</v>
      </c>
      <c r="S311" s="175" t="s">
        <v>1363</v>
      </c>
      <c r="T311" s="176" t="s">
        <v>1364</v>
      </c>
      <c r="U311" s="160">
        <v>6.0000000000000001E-3</v>
      </c>
      <c r="V311" s="160">
        <f>ROUND(E311*U311,2)</f>
        <v>8.48</v>
      </c>
      <c r="W311" s="160"/>
      <c r="X311" s="160" t="s">
        <v>1365</v>
      </c>
      <c r="Y311" s="151"/>
      <c r="Z311" s="151"/>
      <c r="AA311" s="151"/>
      <c r="AB311" s="151"/>
      <c r="AC311" s="151"/>
      <c r="AD311" s="151"/>
      <c r="AE311" s="151"/>
      <c r="AF311" s="151"/>
      <c r="AG311" s="151" t="s">
        <v>1366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48" t="s">
        <v>1712</v>
      </c>
      <c r="D312" s="249"/>
      <c r="E312" s="249"/>
      <c r="F312" s="249"/>
      <c r="G312" s="249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51"/>
      <c r="Z312" s="151"/>
      <c r="AA312" s="151"/>
      <c r="AB312" s="151"/>
      <c r="AC312" s="151"/>
      <c r="AD312" s="151"/>
      <c r="AE312" s="151"/>
      <c r="AF312" s="151"/>
      <c r="AG312" s="151" t="s">
        <v>1392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188" t="s">
        <v>382</v>
      </c>
      <c r="D313" s="161"/>
      <c r="E313" s="162">
        <v>1412.9980599999999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51"/>
      <c r="Z313" s="151"/>
      <c r="AA313" s="151"/>
      <c r="AB313" s="151"/>
      <c r="AC313" s="151"/>
      <c r="AD313" s="151"/>
      <c r="AE313" s="151"/>
      <c r="AF313" s="151"/>
      <c r="AG313" s="151" t="s">
        <v>1368</v>
      </c>
      <c r="AH313" s="151">
        <v>5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>
      <c r="A314" s="3"/>
      <c r="B314" s="4"/>
      <c r="C314" s="190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AE314">
        <v>15</v>
      </c>
      <c r="AF314">
        <v>21</v>
      </c>
      <c r="AG314" t="s">
        <v>1344</v>
      </c>
    </row>
    <row r="315" spans="1:60">
      <c r="A315" s="154"/>
      <c r="B315" s="155" t="s">
        <v>1235</v>
      </c>
      <c r="C315" s="191"/>
      <c r="D315" s="156"/>
      <c r="E315" s="157"/>
      <c r="F315" s="157"/>
      <c r="G315" s="185">
        <f>G8+G149+G160+G166+G211+G271+G286+G289</f>
        <v>0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AE315">
        <f>SUMIF(L7:L313,AE314,G7:G313)</f>
        <v>0</v>
      </c>
      <c r="AF315">
        <f>SUMIF(L7:L313,AF314,G7:G313)</f>
        <v>0</v>
      </c>
      <c r="AG315" t="s">
        <v>1713</v>
      </c>
    </row>
    <row r="316" spans="1:60">
      <c r="C316" s="192"/>
      <c r="D316" s="10"/>
      <c r="AG316" t="s">
        <v>1714</v>
      </c>
    </row>
    <row r="317" spans="1:60">
      <c r="D317" s="10"/>
    </row>
    <row r="318" spans="1:60">
      <c r="D318" s="10"/>
    </row>
    <row r="319" spans="1:60">
      <c r="D319" s="10"/>
    </row>
    <row r="320" spans="1:60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47">
    <mergeCell ref="C40:G40"/>
    <mergeCell ref="A1:G1"/>
    <mergeCell ref="C2:G2"/>
    <mergeCell ref="C3:G3"/>
    <mergeCell ref="C4:G4"/>
    <mergeCell ref="C31:G31"/>
    <mergeCell ref="C88:G88"/>
    <mergeCell ref="C42:G42"/>
    <mergeCell ref="C44:G44"/>
    <mergeCell ref="C46:G46"/>
    <mergeCell ref="C50:G50"/>
    <mergeCell ref="C54:G54"/>
    <mergeCell ref="C60:G60"/>
    <mergeCell ref="C64:G64"/>
    <mergeCell ref="C70:G70"/>
    <mergeCell ref="C74:G74"/>
    <mergeCell ref="C79:G79"/>
    <mergeCell ref="C83:G83"/>
    <mergeCell ref="C187:G187"/>
    <mergeCell ref="C94:G94"/>
    <mergeCell ref="C99:G99"/>
    <mergeCell ref="C114:G114"/>
    <mergeCell ref="C115:G115"/>
    <mergeCell ref="C122:G122"/>
    <mergeCell ref="C127:G127"/>
    <mergeCell ref="C131:G131"/>
    <mergeCell ref="C234:G234"/>
    <mergeCell ref="C238:G238"/>
    <mergeCell ref="C240:G240"/>
    <mergeCell ref="C151:G151"/>
    <mergeCell ref="C153:G153"/>
    <mergeCell ref="C162:G162"/>
    <mergeCell ref="C182:G182"/>
    <mergeCell ref="C213:G213"/>
    <mergeCell ref="C215:G215"/>
    <mergeCell ref="C217:G217"/>
    <mergeCell ref="C219:G219"/>
    <mergeCell ref="C221:G221"/>
    <mergeCell ref="C224:G224"/>
    <mergeCell ref="C306:G306"/>
    <mergeCell ref="C309:G309"/>
    <mergeCell ref="C312:G312"/>
    <mergeCell ref="C273:G273"/>
    <mergeCell ref="C278:G278"/>
    <mergeCell ref="C288:G288"/>
    <mergeCell ref="C302:G302"/>
    <mergeCell ref="C282:G282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1273</v>
      </c>
      <c r="C4" s="256" t="s">
        <v>1274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SUMIF(AG9:AG107,"&lt;&gt;NOR",G9:G107)</f>
        <v>0</v>
      </c>
      <c r="H8" s="168"/>
      <c r="I8" s="168">
        <f>SUM(I9:I107)</f>
        <v>0</v>
      </c>
      <c r="J8" s="168"/>
      <c r="K8" s="168">
        <f>SUM(K9:K107)</f>
        <v>0</v>
      </c>
      <c r="L8" s="168"/>
      <c r="M8" s="168">
        <f>SUM(M9:M107)</f>
        <v>0</v>
      </c>
      <c r="N8" s="168"/>
      <c r="O8" s="168">
        <f>SUM(O9:O107)</f>
        <v>108.05</v>
      </c>
      <c r="P8" s="168"/>
      <c r="Q8" s="168">
        <f>SUM(Q9:Q107)</f>
        <v>0</v>
      </c>
      <c r="R8" s="168"/>
      <c r="S8" s="168"/>
      <c r="T8" s="169"/>
      <c r="U8" s="163"/>
      <c r="V8" s="163">
        <f>SUM(V9:V107)</f>
        <v>787.02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1396</v>
      </c>
      <c r="C9" s="187" t="s">
        <v>1397</v>
      </c>
      <c r="D9" s="172" t="s">
        <v>1398</v>
      </c>
      <c r="E9" s="173">
        <v>48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1399</v>
      </c>
      <c r="S9" s="175" t="s">
        <v>1363</v>
      </c>
      <c r="T9" s="176" t="s">
        <v>1364</v>
      </c>
      <c r="U9" s="160">
        <v>0.20300000000000001</v>
      </c>
      <c r="V9" s="160">
        <f>ROUND(E9*U9,2)</f>
        <v>9.74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48" t="s">
        <v>1400</v>
      </c>
      <c r="D10" s="249"/>
      <c r="E10" s="249"/>
      <c r="F10" s="249"/>
      <c r="G10" s="24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1392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na vzdálenost od hladiny vody v jímce po výšku roviny proložené osou nejvyššího bodu výtlačného potrubí. Včetně odpadní potrubí v délce do 20 m.</v>
      </c>
      <c r="BB10" s="151"/>
      <c r="BC10" s="151"/>
      <c r="BD10" s="151"/>
      <c r="BE10" s="151"/>
      <c r="BF10" s="151"/>
      <c r="BG10" s="151"/>
      <c r="BH10" s="151"/>
    </row>
    <row r="11" spans="1:60" ht="22.5" outlineLevel="1">
      <c r="A11" s="170">
        <v>2</v>
      </c>
      <c r="B11" s="171" t="s">
        <v>1401</v>
      </c>
      <c r="C11" s="187" t="s">
        <v>1402</v>
      </c>
      <c r="D11" s="172" t="s">
        <v>1403</v>
      </c>
      <c r="E11" s="173">
        <v>2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 t="s">
        <v>1399</v>
      </c>
      <c r="S11" s="175" t="s">
        <v>1363</v>
      </c>
      <c r="T11" s="176" t="s">
        <v>1364</v>
      </c>
      <c r="U11" s="160">
        <v>0</v>
      </c>
      <c r="V11" s="160">
        <f>ROUND(E11*U11,2)</f>
        <v>0</v>
      </c>
      <c r="W11" s="160"/>
      <c r="X11" s="160" t="s">
        <v>1365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1366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58"/>
      <c r="B12" s="159"/>
      <c r="C12" s="248" t="s">
        <v>1404</v>
      </c>
      <c r="D12" s="249"/>
      <c r="E12" s="249"/>
      <c r="F12" s="249"/>
      <c r="G12" s="249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1392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7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0">
        <v>3</v>
      </c>
      <c r="B13" s="171" t="s">
        <v>1405</v>
      </c>
      <c r="C13" s="187" t="s">
        <v>1406</v>
      </c>
      <c r="D13" s="172" t="s">
        <v>1407</v>
      </c>
      <c r="E13" s="173">
        <v>3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1.0699999999999999E-2</v>
      </c>
      <c r="O13" s="175">
        <f>ROUND(E13*N13,2)</f>
        <v>0.03</v>
      </c>
      <c r="P13" s="175">
        <v>0</v>
      </c>
      <c r="Q13" s="175">
        <f>ROUND(E13*P13,2)</f>
        <v>0</v>
      </c>
      <c r="R13" s="175" t="s">
        <v>1399</v>
      </c>
      <c r="S13" s="175" t="s">
        <v>1363</v>
      </c>
      <c r="T13" s="176" t="s">
        <v>1364</v>
      </c>
      <c r="U13" s="160">
        <v>0.90800000000000003</v>
      </c>
      <c r="V13" s="160">
        <f>ROUND(E13*U13,2)</f>
        <v>2.72</v>
      </c>
      <c r="W13" s="160"/>
      <c r="X13" s="160" t="s">
        <v>1365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1366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58"/>
      <c r="B14" s="159"/>
      <c r="C14" s="248" t="s">
        <v>1408</v>
      </c>
      <c r="D14" s="249"/>
      <c r="E14" s="249"/>
      <c r="F14" s="249"/>
      <c r="G14" s="24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1392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7" t="str">
        <f>C14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4" s="151"/>
      <c r="BC14" s="151"/>
      <c r="BD14" s="151"/>
      <c r="BE14" s="151"/>
      <c r="BF14" s="151"/>
      <c r="BG14" s="151"/>
      <c r="BH14" s="151"/>
    </row>
    <row r="15" spans="1:60" outlineLevel="1">
      <c r="A15" s="170">
        <v>4</v>
      </c>
      <c r="B15" s="171" t="s">
        <v>1409</v>
      </c>
      <c r="C15" s="187" t="s">
        <v>1410</v>
      </c>
      <c r="D15" s="172" t="s">
        <v>1411</v>
      </c>
      <c r="E15" s="173">
        <v>40.74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 t="s">
        <v>1399</v>
      </c>
      <c r="S15" s="175" t="s">
        <v>1363</v>
      </c>
      <c r="T15" s="176" t="s">
        <v>1364</v>
      </c>
      <c r="U15" s="160">
        <v>9.7000000000000003E-2</v>
      </c>
      <c r="V15" s="160">
        <f>ROUND(E15*U15,2)</f>
        <v>3.95</v>
      </c>
      <c r="W15" s="160"/>
      <c r="X15" s="160" t="s">
        <v>1365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1366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48" t="s">
        <v>1412</v>
      </c>
      <c r="D16" s="249"/>
      <c r="E16" s="249"/>
      <c r="F16" s="249"/>
      <c r="G16" s="249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1392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7" t="str">
        <f>C16</f>
        <v>nebo lesní půdy, s vodorovným přemístěním na hromady v místě upotřebení nebo na dočasné či trvalé skládky se složením</v>
      </c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188" t="s">
        <v>1986</v>
      </c>
      <c r="D17" s="161"/>
      <c r="E17" s="162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1368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188" t="s">
        <v>383</v>
      </c>
      <c r="D18" s="161"/>
      <c r="E18" s="162">
        <v>40.74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1368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0">
        <v>5</v>
      </c>
      <c r="B19" s="171" t="s">
        <v>1424</v>
      </c>
      <c r="C19" s="187" t="s">
        <v>1425</v>
      </c>
      <c r="D19" s="172" t="s">
        <v>1411</v>
      </c>
      <c r="E19" s="173">
        <v>9.24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5" t="s">
        <v>1399</v>
      </c>
      <c r="S19" s="175" t="s">
        <v>1363</v>
      </c>
      <c r="T19" s="176" t="s">
        <v>1364</v>
      </c>
      <c r="U19" s="160">
        <v>1.7629999999999999</v>
      </c>
      <c r="V19" s="160">
        <f>ROUND(E19*U19,2)</f>
        <v>16.29</v>
      </c>
      <c r="W19" s="160"/>
      <c r="X19" s="160" t="s">
        <v>1365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1366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48" t="s">
        <v>1426</v>
      </c>
      <c r="D20" s="249"/>
      <c r="E20" s="249"/>
      <c r="F20" s="249"/>
      <c r="G20" s="249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1392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7" t="str">
        <f>C20</f>
        <v>Příplatek k cenám hloubených vykopávek za ztížení vykopávky v blízkosti podzemního vedení nebo výbušnin pro jakoukoliv třídu horniny.</v>
      </c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384</v>
      </c>
      <c r="D21" s="161"/>
      <c r="E21" s="162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1368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188" t="s">
        <v>385</v>
      </c>
      <c r="D22" s="161"/>
      <c r="E22" s="162">
        <v>9.24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1368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0">
        <v>6</v>
      </c>
      <c r="B23" s="171" t="s">
        <v>1429</v>
      </c>
      <c r="C23" s="187" t="s">
        <v>1430</v>
      </c>
      <c r="D23" s="172" t="s">
        <v>1411</v>
      </c>
      <c r="E23" s="173">
        <v>179.256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5" t="s">
        <v>1399</v>
      </c>
      <c r="S23" s="175" t="s">
        <v>1363</v>
      </c>
      <c r="T23" s="176" t="s">
        <v>1364</v>
      </c>
      <c r="U23" s="160">
        <v>0.156</v>
      </c>
      <c r="V23" s="160">
        <f>ROUND(E23*U23,2)</f>
        <v>27.96</v>
      </c>
      <c r="W23" s="160"/>
      <c r="X23" s="160" t="s">
        <v>1365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1366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33.75" outlineLevel="1">
      <c r="A24" s="158"/>
      <c r="B24" s="159"/>
      <c r="C24" s="248" t="s">
        <v>1431</v>
      </c>
      <c r="D24" s="249"/>
      <c r="E24" s="249"/>
      <c r="F24" s="249"/>
      <c r="G24" s="249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1392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7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188" t="s">
        <v>1432</v>
      </c>
      <c r="D25" s="161"/>
      <c r="E25" s="162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1368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188" t="s">
        <v>386</v>
      </c>
      <c r="D26" s="161"/>
      <c r="E26" s="162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1368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387</v>
      </c>
      <c r="D27" s="161"/>
      <c r="E27" s="162">
        <v>179.256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0">
        <v>7</v>
      </c>
      <c r="B28" s="171" t="s">
        <v>1436</v>
      </c>
      <c r="C28" s="187" t="s">
        <v>1437</v>
      </c>
      <c r="D28" s="172" t="s">
        <v>1411</v>
      </c>
      <c r="E28" s="173">
        <v>53.776800000000001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 t="s">
        <v>1399</v>
      </c>
      <c r="S28" s="175" t="s">
        <v>1363</v>
      </c>
      <c r="T28" s="176" t="s">
        <v>1364</v>
      </c>
      <c r="U28" s="160">
        <v>8.4000000000000005E-2</v>
      </c>
      <c r="V28" s="160">
        <f>ROUND(E28*U28,2)</f>
        <v>4.5199999999999996</v>
      </c>
      <c r="W28" s="160"/>
      <c r="X28" s="160" t="s">
        <v>1365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1366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33.75" outlineLevel="1">
      <c r="A29" s="158"/>
      <c r="B29" s="159"/>
      <c r="C29" s="248" t="s">
        <v>1431</v>
      </c>
      <c r="D29" s="249"/>
      <c r="E29" s="249"/>
      <c r="F29" s="249"/>
      <c r="G29" s="249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1392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7" t="str">
        <f>C29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188" t="s">
        <v>388</v>
      </c>
      <c r="D30" s="161"/>
      <c r="E30" s="162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1368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188" t="s">
        <v>389</v>
      </c>
      <c r="D31" s="161"/>
      <c r="E31" s="162">
        <v>53.776800000000001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1368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0">
        <v>8</v>
      </c>
      <c r="B32" s="171" t="s">
        <v>1440</v>
      </c>
      <c r="C32" s="187" t="s">
        <v>1441</v>
      </c>
      <c r="D32" s="172" t="s">
        <v>1411</v>
      </c>
      <c r="E32" s="173">
        <v>119.504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 t="s">
        <v>1399</v>
      </c>
      <c r="S32" s="175" t="s">
        <v>1363</v>
      </c>
      <c r="T32" s="176" t="s">
        <v>1364</v>
      </c>
      <c r="U32" s="160">
        <v>0.29099999999999998</v>
      </c>
      <c r="V32" s="160">
        <f>ROUND(E32*U32,2)</f>
        <v>34.78</v>
      </c>
      <c r="W32" s="160"/>
      <c r="X32" s="160" t="s">
        <v>1365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1366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1">
      <c r="A33" s="158"/>
      <c r="B33" s="159"/>
      <c r="C33" s="248" t="s">
        <v>1431</v>
      </c>
      <c r="D33" s="249"/>
      <c r="E33" s="249"/>
      <c r="F33" s="249"/>
      <c r="G33" s="249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1392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7" t="str">
        <f>C33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188" t="s">
        <v>1442</v>
      </c>
      <c r="D34" s="161"/>
      <c r="E34" s="162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1368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188" t="s">
        <v>390</v>
      </c>
      <c r="D35" s="161"/>
      <c r="E35" s="162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1368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188" t="s">
        <v>391</v>
      </c>
      <c r="D36" s="161"/>
      <c r="E36" s="162">
        <v>119.504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1368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70">
        <v>9</v>
      </c>
      <c r="B37" s="171" t="s">
        <v>1446</v>
      </c>
      <c r="C37" s="187" t="s">
        <v>1447</v>
      </c>
      <c r="D37" s="172" t="s">
        <v>1411</v>
      </c>
      <c r="E37" s="173">
        <v>35.851199999999999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 t="s">
        <v>1399</v>
      </c>
      <c r="S37" s="175" t="s">
        <v>1363</v>
      </c>
      <c r="T37" s="176" t="s">
        <v>1364</v>
      </c>
      <c r="U37" s="160">
        <v>0.14829999999999999</v>
      </c>
      <c r="V37" s="160">
        <f>ROUND(E37*U37,2)</f>
        <v>5.32</v>
      </c>
      <c r="W37" s="160"/>
      <c r="X37" s="160" t="s">
        <v>1365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1366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33.75" outlineLevel="1">
      <c r="A38" s="158"/>
      <c r="B38" s="159"/>
      <c r="C38" s="248" t="s">
        <v>1431</v>
      </c>
      <c r="D38" s="249"/>
      <c r="E38" s="249"/>
      <c r="F38" s="249"/>
      <c r="G38" s="249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1392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7" t="str">
        <f>C38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188" t="s">
        <v>392</v>
      </c>
      <c r="D39" s="161"/>
      <c r="E39" s="162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1368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188" t="s">
        <v>393</v>
      </c>
      <c r="D40" s="161"/>
      <c r="E40" s="162">
        <v>35.851199999999999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1368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0">
        <v>10</v>
      </c>
      <c r="B41" s="171" t="s">
        <v>1450</v>
      </c>
      <c r="C41" s="187" t="s">
        <v>1451</v>
      </c>
      <c r="D41" s="172" t="s">
        <v>1361</v>
      </c>
      <c r="E41" s="173">
        <v>543.20000000000005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2.0200000000000001E-3</v>
      </c>
      <c r="O41" s="175">
        <f>ROUND(E41*N41,2)</f>
        <v>1.1000000000000001</v>
      </c>
      <c r="P41" s="175">
        <v>0</v>
      </c>
      <c r="Q41" s="175">
        <f>ROUND(E41*P41,2)</f>
        <v>0</v>
      </c>
      <c r="R41" s="175" t="s">
        <v>1399</v>
      </c>
      <c r="S41" s="175" t="s">
        <v>1363</v>
      </c>
      <c r="T41" s="176" t="s">
        <v>1364</v>
      </c>
      <c r="U41" s="160">
        <v>0.45800000000000002</v>
      </c>
      <c r="V41" s="160">
        <f>ROUND(E41*U41,2)</f>
        <v>248.79</v>
      </c>
      <c r="W41" s="160"/>
      <c r="X41" s="160" t="s">
        <v>1365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1366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48" t="s">
        <v>1452</v>
      </c>
      <c r="D42" s="249"/>
      <c r="E42" s="249"/>
      <c r="F42" s="249"/>
      <c r="G42" s="249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1392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188" t="s">
        <v>394</v>
      </c>
      <c r="D43" s="161"/>
      <c r="E43" s="162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1368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188" t="s">
        <v>395</v>
      </c>
      <c r="D44" s="161"/>
      <c r="E44" s="162">
        <v>543.20000000000005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1368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0">
        <v>11</v>
      </c>
      <c r="B45" s="171" t="s">
        <v>1456</v>
      </c>
      <c r="C45" s="187" t="s">
        <v>1457</v>
      </c>
      <c r="D45" s="172" t="s">
        <v>1361</v>
      </c>
      <c r="E45" s="173">
        <v>543.20000000000005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 t="s">
        <v>1399</v>
      </c>
      <c r="S45" s="175" t="s">
        <v>1363</v>
      </c>
      <c r="T45" s="176" t="s">
        <v>1364</v>
      </c>
      <c r="U45" s="160">
        <v>0.218</v>
      </c>
      <c r="V45" s="160">
        <f>ROUND(E45*U45,2)</f>
        <v>118.42</v>
      </c>
      <c r="W45" s="160"/>
      <c r="X45" s="160" t="s">
        <v>1365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1366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48" t="s">
        <v>1458</v>
      </c>
      <c r="D46" s="249"/>
      <c r="E46" s="249"/>
      <c r="F46" s="249"/>
      <c r="G46" s="249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1392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396</v>
      </c>
      <c r="D47" s="161"/>
      <c r="E47" s="162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188" t="s">
        <v>395</v>
      </c>
      <c r="D48" s="161"/>
      <c r="E48" s="162">
        <v>543.20000000000005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1368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0">
        <v>12</v>
      </c>
      <c r="B49" s="171" t="s">
        <v>2013</v>
      </c>
      <c r="C49" s="187" t="s">
        <v>2014</v>
      </c>
      <c r="D49" s="172" t="s">
        <v>1411</v>
      </c>
      <c r="E49" s="173">
        <v>164.31800000000001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5" t="s">
        <v>1399</v>
      </c>
      <c r="S49" s="175" t="s">
        <v>1363</v>
      </c>
      <c r="T49" s="176" t="s">
        <v>1364</v>
      </c>
      <c r="U49" s="160">
        <v>0.51900000000000002</v>
      </c>
      <c r="V49" s="160">
        <f>ROUND(E49*U49,2)</f>
        <v>85.28</v>
      </c>
      <c r="W49" s="160"/>
      <c r="X49" s="160" t="s">
        <v>1365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1366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48" t="s">
        <v>1462</v>
      </c>
      <c r="D50" s="249"/>
      <c r="E50" s="249"/>
      <c r="F50" s="249"/>
      <c r="G50" s="249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7" t="str">
        <f>C50</f>
        <v>bez naložení do dopravní nádoby, ale s vyprázdněním dopravní nádoby na hromadu nebo na dopravní prostředek,</v>
      </c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397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398</v>
      </c>
      <c r="D52" s="161"/>
      <c r="E52" s="162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1368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188" t="s">
        <v>399</v>
      </c>
      <c r="D53" s="161"/>
      <c r="E53" s="162">
        <v>164.31800000000001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1368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>
      <c r="A54" s="170">
        <v>13</v>
      </c>
      <c r="B54" s="171" t="s">
        <v>1466</v>
      </c>
      <c r="C54" s="187" t="s">
        <v>1467</v>
      </c>
      <c r="D54" s="172" t="s">
        <v>1411</v>
      </c>
      <c r="E54" s="173">
        <v>264.81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5" t="s">
        <v>1399</v>
      </c>
      <c r="S54" s="175" t="s">
        <v>1363</v>
      </c>
      <c r="T54" s="176" t="s">
        <v>1364</v>
      </c>
      <c r="U54" s="160">
        <v>1.0999999999999999E-2</v>
      </c>
      <c r="V54" s="160">
        <f>ROUND(E54*U54,2)</f>
        <v>2.91</v>
      </c>
      <c r="W54" s="160"/>
      <c r="X54" s="160" t="s">
        <v>1365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1366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48" t="s">
        <v>1468</v>
      </c>
      <c r="D55" s="249"/>
      <c r="E55" s="249"/>
      <c r="F55" s="249"/>
      <c r="G55" s="249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1392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1469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400</v>
      </c>
      <c r="D57" s="161"/>
      <c r="E57" s="162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188" t="s">
        <v>401</v>
      </c>
      <c r="D58" s="161"/>
      <c r="E58" s="162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1368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188" t="s">
        <v>402</v>
      </c>
      <c r="D59" s="161"/>
      <c r="E59" s="162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1368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188" t="s">
        <v>403</v>
      </c>
      <c r="D60" s="161"/>
      <c r="E60" s="162">
        <v>264.81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1368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>
      <c r="A61" s="170">
        <v>14</v>
      </c>
      <c r="B61" s="171" t="s">
        <v>1466</v>
      </c>
      <c r="C61" s="187" t="s">
        <v>1467</v>
      </c>
      <c r="D61" s="172" t="s">
        <v>1411</v>
      </c>
      <c r="E61" s="173">
        <v>74.69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5" t="s">
        <v>1399</v>
      </c>
      <c r="S61" s="175" t="s">
        <v>1363</v>
      </c>
      <c r="T61" s="176" t="s">
        <v>1364</v>
      </c>
      <c r="U61" s="160">
        <v>1.0999999999999999E-2</v>
      </c>
      <c r="V61" s="160">
        <f>ROUND(E61*U61,2)</f>
        <v>0.82</v>
      </c>
      <c r="W61" s="160"/>
      <c r="X61" s="160" t="s">
        <v>1365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1366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48" t="s">
        <v>1468</v>
      </c>
      <c r="D62" s="249"/>
      <c r="E62" s="249"/>
      <c r="F62" s="249"/>
      <c r="G62" s="249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188" t="s">
        <v>1473</v>
      </c>
      <c r="D63" s="161"/>
      <c r="E63" s="162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1368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188" t="s">
        <v>404</v>
      </c>
      <c r="D64" s="161"/>
      <c r="E64" s="162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1368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188" t="s">
        <v>405</v>
      </c>
      <c r="D65" s="161"/>
      <c r="E65" s="162">
        <v>74.69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1368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33.75" outlineLevel="1">
      <c r="A66" s="170">
        <v>15</v>
      </c>
      <c r="B66" s="171" t="s">
        <v>1476</v>
      </c>
      <c r="C66" s="187" t="s">
        <v>1477</v>
      </c>
      <c r="D66" s="172" t="s">
        <v>1411</v>
      </c>
      <c r="E66" s="173">
        <v>2987.6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5" t="s">
        <v>1399</v>
      </c>
      <c r="S66" s="175" t="s">
        <v>1363</v>
      </c>
      <c r="T66" s="176" t="s">
        <v>1364</v>
      </c>
      <c r="U66" s="160">
        <v>0</v>
      </c>
      <c r="V66" s="160">
        <f>ROUND(E66*U66,2)</f>
        <v>0</v>
      </c>
      <c r="W66" s="160"/>
      <c r="X66" s="160" t="s">
        <v>1365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1366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48" t="s">
        <v>1468</v>
      </c>
      <c r="D67" s="249"/>
      <c r="E67" s="249"/>
      <c r="F67" s="249"/>
      <c r="G67" s="249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188" t="s">
        <v>1473</v>
      </c>
      <c r="D68" s="161"/>
      <c r="E68" s="162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1368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188" t="s">
        <v>406</v>
      </c>
      <c r="D69" s="161"/>
      <c r="E69" s="162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1368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188" t="s">
        <v>407</v>
      </c>
      <c r="D70" s="161"/>
      <c r="E70" s="162">
        <v>2987.6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1368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>
      <c r="A71" s="170">
        <v>16</v>
      </c>
      <c r="B71" s="171" t="s">
        <v>1816</v>
      </c>
      <c r="C71" s="187" t="s">
        <v>1817</v>
      </c>
      <c r="D71" s="172" t="s">
        <v>1411</v>
      </c>
      <c r="E71" s="173">
        <v>264.81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5" t="s">
        <v>1399</v>
      </c>
      <c r="S71" s="175" t="s">
        <v>1363</v>
      </c>
      <c r="T71" s="176" t="s">
        <v>1364</v>
      </c>
      <c r="U71" s="160">
        <v>5.2999999999999999E-2</v>
      </c>
      <c r="V71" s="160">
        <f>ROUND(E71*U71,2)</f>
        <v>14.03</v>
      </c>
      <c r="W71" s="160"/>
      <c r="X71" s="160" t="s">
        <v>1365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1366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188" t="s">
        <v>408</v>
      </c>
      <c r="D72" s="161"/>
      <c r="E72" s="162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1368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188" t="s">
        <v>403</v>
      </c>
      <c r="D73" s="161"/>
      <c r="E73" s="162">
        <v>264.81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1368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>
      <c r="A74" s="170">
        <v>17</v>
      </c>
      <c r="B74" s="171" t="s">
        <v>1482</v>
      </c>
      <c r="C74" s="187" t="s">
        <v>1483</v>
      </c>
      <c r="D74" s="172" t="s">
        <v>1411</v>
      </c>
      <c r="E74" s="173">
        <v>74.69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5" t="s">
        <v>1399</v>
      </c>
      <c r="S74" s="175" t="s">
        <v>1363</v>
      </c>
      <c r="T74" s="176" t="s">
        <v>1364</v>
      </c>
      <c r="U74" s="160">
        <v>8.9999999999999993E-3</v>
      </c>
      <c r="V74" s="160">
        <f>ROUND(E74*U74,2)</f>
        <v>0.67</v>
      </c>
      <c r="W74" s="160"/>
      <c r="X74" s="160" t="s">
        <v>1365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1366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188" t="s">
        <v>409</v>
      </c>
      <c r="D75" s="161"/>
      <c r="E75" s="162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1368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188" t="s">
        <v>410</v>
      </c>
      <c r="D76" s="161"/>
      <c r="E76" s="162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1368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188" t="s">
        <v>405</v>
      </c>
      <c r="D77" s="161"/>
      <c r="E77" s="162">
        <v>74.69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1368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>
      <c r="A78" s="170">
        <v>18</v>
      </c>
      <c r="B78" s="171" t="s">
        <v>1489</v>
      </c>
      <c r="C78" s="187" t="s">
        <v>1490</v>
      </c>
      <c r="D78" s="172" t="s">
        <v>1411</v>
      </c>
      <c r="E78" s="173">
        <v>224.07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5" t="s">
        <v>1399</v>
      </c>
      <c r="S78" s="175" t="s">
        <v>1363</v>
      </c>
      <c r="T78" s="176" t="s">
        <v>1364</v>
      </c>
      <c r="U78" s="160">
        <v>0.20200000000000001</v>
      </c>
      <c r="V78" s="160">
        <f>ROUND(E78*U78,2)</f>
        <v>45.26</v>
      </c>
      <c r="W78" s="160"/>
      <c r="X78" s="160" t="s">
        <v>1365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1366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48" t="s">
        <v>1491</v>
      </c>
      <c r="D79" s="249"/>
      <c r="E79" s="249"/>
      <c r="F79" s="249"/>
      <c r="G79" s="249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1392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50" t="s">
        <v>1492</v>
      </c>
      <c r="D80" s="251"/>
      <c r="E80" s="251"/>
      <c r="F80" s="251"/>
      <c r="G80" s="251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1493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411</v>
      </c>
      <c r="D81" s="161"/>
      <c r="E81" s="162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188" t="s">
        <v>412</v>
      </c>
      <c r="D82" s="161"/>
      <c r="E82" s="162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1368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188" t="s">
        <v>413</v>
      </c>
      <c r="D83" s="161"/>
      <c r="E83" s="162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1368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414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1368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415</v>
      </c>
      <c r="D85" s="161"/>
      <c r="E85" s="162">
        <v>224.07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70">
        <v>19</v>
      </c>
      <c r="B86" s="171" t="s">
        <v>1499</v>
      </c>
      <c r="C86" s="187" t="s">
        <v>1500</v>
      </c>
      <c r="D86" s="172" t="s">
        <v>1411</v>
      </c>
      <c r="E86" s="173">
        <v>64.02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5" t="s">
        <v>1399</v>
      </c>
      <c r="S86" s="175" t="s">
        <v>1363</v>
      </c>
      <c r="T86" s="176" t="s">
        <v>1364</v>
      </c>
      <c r="U86" s="160">
        <v>1.587</v>
      </c>
      <c r="V86" s="160">
        <f>ROUND(E86*U86,2)</f>
        <v>101.6</v>
      </c>
      <c r="W86" s="160"/>
      <c r="X86" s="160" t="s">
        <v>1365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1366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>
      <c r="A87" s="158"/>
      <c r="B87" s="159"/>
      <c r="C87" s="248" t="s">
        <v>1501</v>
      </c>
      <c r="D87" s="249"/>
      <c r="E87" s="249"/>
      <c r="F87" s="249"/>
      <c r="G87" s="249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1392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77" t="str">
        <f>C87</f>
        <v>sypaninou z vhodných hornin tř. 1 - 4 nebo materiálem připraveným podél výkopu ve vzdálenosti do 3 m od jeho kraje, pro jakoukoliv hloubku výkopu a jakoukoliv míru zhutnění,</v>
      </c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188" t="s">
        <v>416</v>
      </c>
      <c r="D88" s="161"/>
      <c r="E88" s="162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1368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188" t="s">
        <v>417</v>
      </c>
      <c r="D89" s="161"/>
      <c r="E89" s="162">
        <v>64.02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1368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70">
        <v>20</v>
      </c>
      <c r="B90" s="171" t="s">
        <v>1505</v>
      </c>
      <c r="C90" s="187" t="s">
        <v>1506</v>
      </c>
      <c r="D90" s="172" t="s">
        <v>1361</v>
      </c>
      <c r="E90" s="173">
        <v>203.7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5" t="s">
        <v>1507</v>
      </c>
      <c r="S90" s="175" t="s">
        <v>1363</v>
      </c>
      <c r="T90" s="176" t="s">
        <v>1364</v>
      </c>
      <c r="U90" s="160">
        <v>0.06</v>
      </c>
      <c r="V90" s="160">
        <f>ROUND(E90*U90,2)</f>
        <v>12.22</v>
      </c>
      <c r="W90" s="160"/>
      <c r="X90" s="160" t="s">
        <v>1365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1366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48" t="s">
        <v>1508</v>
      </c>
      <c r="D91" s="249"/>
      <c r="E91" s="249"/>
      <c r="F91" s="249"/>
      <c r="G91" s="249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1392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188" t="s">
        <v>418</v>
      </c>
      <c r="D92" s="161"/>
      <c r="E92" s="162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1368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188" t="s">
        <v>419</v>
      </c>
      <c r="D93" s="161"/>
      <c r="E93" s="162">
        <v>203.7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1368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>
      <c r="A94" s="170">
        <v>21</v>
      </c>
      <c r="B94" s="171" t="s">
        <v>1511</v>
      </c>
      <c r="C94" s="187" t="s">
        <v>1512</v>
      </c>
      <c r="D94" s="172" t="s">
        <v>1361</v>
      </c>
      <c r="E94" s="173">
        <v>203.7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0</v>
      </c>
      <c r="O94" s="175">
        <f>ROUND(E94*N94,2)</f>
        <v>0</v>
      </c>
      <c r="P94" s="175">
        <v>0</v>
      </c>
      <c r="Q94" s="175">
        <f>ROUND(E94*P94,2)</f>
        <v>0</v>
      </c>
      <c r="R94" s="175" t="s">
        <v>1399</v>
      </c>
      <c r="S94" s="175" t="s">
        <v>1363</v>
      </c>
      <c r="T94" s="176" t="s">
        <v>1364</v>
      </c>
      <c r="U94" s="160">
        <v>0.254</v>
      </c>
      <c r="V94" s="160">
        <f>ROUND(E94*U94,2)</f>
        <v>51.74</v>
      </c>
      <c r="W94" s="160"/>
      <c r="X94" s="160" t="s">
        <v>1365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1366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>
      <c r="A95" s="158"/>
      <c r="B95" s="159"/>
      <c r="C95" s="248" t="s">
        <v>1513</v>
      </c>
      <c r="D95" s="249"/>
      <c r="E95" s="249"/>
      <c r="F95" s="249"/>
      <c r="G95" s="249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1392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77" t="str">
        <f>C95</f>
        <v>s případným nutným přemístěním hromad nebo dočasných skládek na místo potřeby ze vzdálenosti do 30 m, v rovině nebo ve svahu do 1 : 5,</v>
      </c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188" t="s">
        <v>2042</v>
      </c>
      <c r="D96" s="161"/>
      <c r="E96" s="162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1368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188" t="s">
        <v>419</v>
      </c>
      <c r="D97" s="161"/>
      <c r="E97" s="162">
        <v>203.7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1368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70">
        <v>22</v>
      </c>
      <c r="B98" s="171" t="s">
        <v>1515</v>
      </c>
      <c r="C98" s="187" t="s">
        <v>1516</v>
      </c>
      <c r="D98" s="172" t="s">
        <v>1411</v>
      </c>
      <c r="E98" s="173">
        <v>74.69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5" t="s">
        <v>1399</v>
      </c>
      <c r="S98" s="175" t="s">
        <v>1363</v>
      </c>
      <c r="T98" s="176" t="s">
        <v>1364</v>
      </c>
      <c r="U98" s="160">
        <v>0</v>
      </c>
      <c r="V98" s="160">
        <f>ROUND(E98*U98,2)</f>
        <v>0</v>
      </c>
      <c r="W98" s="160"/>
      <c r="X98" s="160" t="s">
        <v>1365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1366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188" t="s">
        <v>404</v>
      </c>
      <c r="D99" s="161"/>
      <c r="E99" s="162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1368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188" t="s">
        <v>405</v>
      </c>
      <c r="D100" s="161"/>
      <c r="E100" s="162">
        <v>74.69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1368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70">
        <v>23</v>
      </c>
      <c r="B101" s="171" t="s">
        <v>1517</v>
      </c>
      <c r="C101" s="187" t="s">
        <v>1518</v>
      </c>
      <c r="D101" s="172" t="s">
        <v>1519</v>
      </c>
      <c r="E101" s="173">
        <v>5.0925000000000002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5">
        <v>1E-3</v>
      </c>
      <c r="O101" s="175">
        <f>ROUND(E101*N101,2)</f>
        <v>0.01</v>
      </c>
      <c r="P101" s="175">
        <v>0</v>
      </c>
      <c r="Q101" s="175">
        <f>ROUND(E101*P101,2)</f>
        <v>0</v>
      </c>
      <c r="R101" s="175" t="s">
        <v>1520</v>
      </c>
      <c r="S101" s="175" t="s">
        <v>1363</v>
      </c>
      <c r="T101" s="176" t="s">
        <v>1364</v>
      </c>
      <c r="U101" s="160">
        <v>0</v>
      </c>
      <c r="V101" s="160">
        <f>ROUND(E101*U101,2)</f>
        <v>0</v>
      </c>
      <c r="W101" s="160"/>
      <c r="X101" s="160" t="s">
        <v>1521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1522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188" t="s">
        <v>420</v>
      </c>
      <c r="D102" s="161"/>
      <c r="E102" s="162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1368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188" t="s">
        <v>421</v>
      </c>
      <c r="D103" s="161"/>
      <c r="E103" s="162">
        <v>5.0925000000000002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1368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70">
        <v>24</v>
      </c>
      <c r="B104" s="171" t="s">
        <v>1525</v>
      </c>
      <c r="C104" s="187" t="s">
        <v>1526</v>
      </c>
      <c r="D104" s="172" t="s">
        <v>1527</v>
      </c>
      <c r="E104" s="173">
        <v>106.9134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5">
        <v>1</v>
      </c>
      <c r="O104" s="175">
        <f>ROUND(E104*N104,2)</f>
        <v>106.91</v>
      </c>
      <c r="P104" s="175">
        <v>0</v>
      </c>
      <c r="Q104" s="175">
        <f>ROUND(E104*P104,2)</f>
        <v>0</v>
      </c>
      <c r="R104" s="175" t="s">
        <v>1520</v>
      </c>
      <c r="S104" s="175" t="s">
        <v>1363</v>
      </c>
      <c r="T104" s="176" t="s">
        <v>1364</v>
      </c>
      <c r="U104" s="160">
        <v>0</v>
      </c>
      <c r="V104" s="160">
        <f>ROUND(E104*U104,2)</f>
        <v>0</v>
      </c>
      <c r="W104" s="160"/>
      <c r="X104" s="160" t="s">
        <v>1521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1522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188" t="s">
        <v>1528</v>
      </c>
      <c r="D105" s="161"/>
      <c r="E105" s="162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1368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188" t="s">
        <v>422</v>
      </c>
      <c r="D106" s="161"/>
      <c r="E106" s="162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1368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188" t="s">
        <v>423</v>
      </c>
      <c r="D107" s="161"/>
      <c r="E107" s="162">
        <v>106.9134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1368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>
      <c r="A108" s="164" t="s">
        <v>1357</v>
      </c>
      <c r="B108" s="165" t="s">
        <v>1297</v>
      </c>
      <c r="C108" s="186" t="s">
        <v>1311</v>
      </c>
      <c r="D108" s="166"/>
      <c r="E108" s="167"/>
      <c r="F108" s="168"/>
      <c r="G108" s="168">
        <f>SUMIF(AG109:AG117,"&lt;&gt;NOR",G109:G117)</f>
        <v>0</v>
      </c>
      <c r="H108" s="168"/>
      <c r="I108" s="168">
        <f>SUM(I109:I117)</f>
        <v>0</v>
      </c>
      <c r="J108" s="168"/>
      <c r="K108" s="168">
        <f>SUM(K109:K117)</f>
        <v>0</v>
      </c>
      <c r="L108" s="168"/>
      <c r="M108" s="168">
        <f>SUM(M109:M117)</f>
        <v>0</v>
      </c>
      <c r="N108" s="168"/>
      <c r="O108" s="168">
        <f>SUM(O109:O117)</f>
        <v>22.72</v>
      </c>
      <c r="P108" s="168"/>
      <c r="Q108" s="168">
        <f>SUM(Q109:Q117)</f>
        <v>0</v>
      </c>
      <c r="R108" s="168"/>
      <c r="S108" s="168"/>
      <c r="T108" s="169"/>
      <c r="U108" s="163"/>
      <c r="V108" s="163">
        <f>SUM(V109:V117)</f>
        <v>28.95</v>
      </c>
      <c r="W108" s="163"/>
      <c r="X108" s="163"/>
      <c r="AG108" t="s">
        <v>1358</v>
      </c>
    </row>
    <row r="109" spans="1:60" outlineLevel="1">
      <c r="A109" s="170">
        <v>25</v>
      </c>
      <c r="B109" s="171" t="s">
        <v>1536</v>
      </c>
      <c r="C109" s="187" t="s">
        <v>1537</v>
      </c>
      <c r="D109" s="172" t="s">
        <v>1407</v>
      </c>
      <c r="E109" s="173">
        <v>97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5">
        <v>0.23382</v>
      </c>
      <c r="O109" s="175">
        <f>ROUND(E109*N109,2)</f>
        <v>22.68</v>
      </c>
      <c r="P109" s="175">
        <v>0</v>
      </c>
      <c r="Q109" s="175">
        <f>ROUND(E109*P109,2)</f>
        <v>0</v>
      </c>
      <c r="R109" s="175" t="s">
        <v>1538</v>
      </c>
      <c r="S109" s="175" t="s">
        <v>1539</v>
      </c>
      <c r="T109" s="176" t="s">
        <v>1364</v>
      </c>
      <c r="U109" s="160">
        <v>0.216</v>
      </c>
      <c r="V109" s="160">
        <f>ROUND(E109*U109,2)</f>
        <v>20.95</v>
      </c>
      <c r="W109" s="160"/>
      <c r="X109" s="160" t="s">
        <v>1365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1366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48" t="s">
        <v>1540</v>
      </c>
      <c r="D110" s="249"/>
      <c r="E110" s="249"/>
      <c r="F110" s="249"/>
      <c r="G110" s="249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1392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77" t="str">
        <f>C110</f>
        <v>se zřízením štěrkopískového lože pod trubky a s jejich obsypem v průměrném celkovém množství do 0,15 m3/m v otevřeném příkopu,</v>
      </c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70">
        <v>26</v>
      </c>
      <c r="B111" s="171" t="s">
        <v>1541</v>
      </c>
      <c r="C111" s="187" t="s">
        <v>1542</v>
      </c>
      <c r="D111" s="172" t="s">
        <v>1361</v>
      </c>
      <c r="E111" s="173">
        <v>106.7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1.8000000000000001E-4</v>
      </c>
      <c r="O111" s="175">
        <f>ROUND(E111*N111,2)</f>
        <v>0.02</v>
      </c>
      <c r="P111" s="175">
        <v>0</v>
      </c>
      <c r="Q111" s="175">
        <f>ROUND(E111*P111,2)</f>
        <v>0</v>
      </c>
      <c r="R111" s="175" t="s">
        <v>1543</v>
      </c>
      <c r="S111" s="175" t="s">
        <v>1363</v>
      </c>
      <c r="T111" s="176" t="s">
        <v>1364</v>
      </c>
      <c r="U111" s="160">
        <v>7.4999999999999997E-2</v>
      </c>
      <c r="V111" s="160">
        <f>ROUND(E111*U111,2)</f>
        <v>8</v>
      </c>
      <c r="W111" s="160"/>
      <c r="X111" s="160" t="s">
        <v>1365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48" t="s">
        <v>1544</v>
      </c>
      <c r="D112" s="249"/>
      <c r="E112" s="249"/>
      <c r="F112" s="249"/>
      <c r="G112" s="249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1392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188" t="s">
        <v>424</v>
      </c>
      <c r="D113" s="161"/>
      <c r="E113" s="162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1368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188" t="s">
        <v>425</v>
      </c>
      <c r="D114" s="161"/>
      <c r="E114" s="162">
        <v>106.7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1368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>
      <c r="A115" s="170">
        <v>27</v>
      </c>
      <c r="B115" s="171" t="s">
        <v>1548</v>
      </c>
      <c r="C115" s="187" t="s">
        <v>1549</v>
      </c>
      <c r="D115" s="172" t="s">
        <v>1361</v>
      </c>
      <c r="E115" s="173">
        <v>117.37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5">
        <v>2.0000000000000001E-4</v>
      </c>
      <c r="O115" s="175">
        <f>ROUND(E115*N115,2)</f>
        <v>0.02</v>
      </c>
      <c r="P115" s="175">
        <v>0</v>
      </c>
      <c r="Q115" s="175">
        <f>ROUND(E115*P115,2)</f>
        <v>0</v>
      </c>
      <c r="R115" s="175" t="s">
        <v>1520</v>
      </c>
      <c r="S115" s="175" t="s">
        <v>1363</v>
      </c>
      <c r="T115" s="176" t="s">
        <v>1364</v>
      </c>
      <c r="U115" s="160">
        <v>0</v>
      </c>
      <c r="V115" s="160">
        <f>ROUND(E115*U115,2)</f>
        <v>0</v>
      </c>
      <c r="W115" s="160"/>
      <c r="X115" s="160" t="s">
        <v>1521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1522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188" t="s">
        <v>426</v>
      </c>
      <c r="D116" s="161"/>
      <c r="E116" s="162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1368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188" t="s">
        <v>427</v>
      </c>
      <c r="D117" s="161"/>
      <c r="E117" s="162">
        <v>117.37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1368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>
      <c r="A118" s="164" t="s">
        <v>1357</v>
      </c>
      <c r="B118" s="165" t="s">
        <v>1301</v>
      </c>
      <c r="C118" s="186" t="s">
        <v>1312</v>
      </c>
      <c r="D118" s="166"/>
      <c r="E118" s="167"/>
      <c r="F118" s="168"/>
      <c r="G118" s="168">
        <f>SUMIF(AG119:AG122,"&lt;&gt;NOR",G119:G122)</f>
        <v>0</v>
      </c>
      <c r="H118" s="168"/>
      <c r="I118" s="168">
        <f>SUM(I119:I122)</f>
        <v>0</v>
      </c>
      <c r="J118" s="168"/>
      <c r="K118" s="168">
        <f>SUM(K119:K122)</f>
        <v>0</v>
      </c>
      <c r="L118" s="168"/>
      <c r="M118" s="168">
        <f>SUM(M119:M122)</f>
        <v>0</v>
      </c>
      <c r="N118" s="168"/>
      <c r="O118" s="168">
        <f>SUM(O119:O122)</f>
        <v>20.170000000000002</v>
      </c>
      <c r="P118" s="168"/>
      <c r="Q118" s="168">
        <f>SUM(Q119:Q122)</f>
        <v>0</v>
      </c>
      <c r="R118" s="168"/>
      <c r="S118" s="168"/>
      <c r="T118" s="169"/>
      <c r="U118" s="163"/>
      <c r="V118" s="163">
        <f>SUM(V119:V122)</f>
        <v>14.05</v>
      </c>
      <c r="W118" s="163"/>
      <c r="X118" s="163"/>
      <c r="AG118" t="s">
        <v>1358</v>
      </c>
    </row>
    <row r="119" spans="1:60" outlineLevel="1">
      <c r="A119" s="170">
        <v>28</v>
      </c>
      <c r="B119" s="171" t="s">
        <v>1552</v>
      </c>
      <c r="C119" s="187" t="s">
        <v>1553</v>
      </c>
      <c r="D119" s="172" t="s">
        <v>1411</v>
      </c>
      <c r="E119" s="173">
        <v>10.67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5">
        <v>1.8907700000000001</v>
      </c>
      <c r="O119" s="175">
        <f>ROUND(E119*N119,2)</f>
        <v>20.170000000000002</v>
      </c>
      <c r="P119" s="175">
        <v>0</v>
      </c>
      <c r="Q119" s="175">
        <f>ROUND(E119*P119,2)</f>
        <v>0</v>
      </c>
      <c r="R119" s="175" t="s">
        <v>1538</v>
      </c>
      <c r="S119" s="175" t="s">
        <v>1363</v>
      </c>
      <c r="T119" s="176" t="s">
        <v>1364</v>
      </c>
      <c r="U119" s="160">
        <v>1.3169999999999999</v>
      </c>
      <c r="V119" s="160">
        <f>ROUND(E119*U119,2)</f>
        <v>14.05</v>
      </c>
      <c r="W119" s="160"/>
      <c r="X119" s="160" t="s">
        <v>1365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1366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48" t="s">
        <v>1554</v>
      </c>
      <c r="D120" s="249"/>
      <c r="E120" s="249"/>
      <c r="F120" s="249"/>
      <c r="G120" s="249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1392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188" t="s">
        <v>428</v>
      </c>
      <c r="D121" s="161"/>
      <c r="E121" s="162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1368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188" t="s">
        <v>429</v>
      </c>
      <c r="D122" s="161"/>
      <c r="E122" s="162">
        <v>10.67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1368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>
      <c r="A123" s="164" t="s">
        <v>1357</v>
      </c>
      <c r="B123" s="165" t="s">
        <v>1314</v>
      </c>
      <c r="C123" s="186" t="s">
        <v>1315</v>
      </c>
      <c r="D123" s="166"/>
      <c r="E123" s="167"/>
      <c r="F123" s="168"/>
      <c r="G123" s="168">
        <f>SUMIF(AG124:AG178,"&lt;&gt;NOR",G124:G178)</f>
        <v>0</v>
      </c>
      <c r="H123" s="168"/>
      <c r="I123" s="168">
        <f>SUM(I124:I178)</f>
        <v>0</v>
      </c>
      <c r="J123" s="168"/>
      <c r="K123" s="168">
        <f>SUM(K124:K178)</f>
        <v>0</v>
      </c>
      <c r="L123" s="168"/>
      <c r="M123" s="168">
        <f>SUM(M124:M178)</f>
        <v>0</v>
      </c>
      <c r="N123" s="168"/>
      <c r="O123" s="168">
        <f>SUM(O124:O178)</f>
        <v>15.22</v>
      </c>
      <c r="P123" s="168"/>
      <c r="Q123" s="168">
        <f>SUM(Q124:Q178)</f>
        <v>0</v>
      </c>
      <c r="R123" s="168"/>
      <c r="S123" s="168"/>
      <c r="T123" s="169"/>
      <c r="U123" s="163"/>
      <c r="V123" s="163">
        <f>SUM(V124:V178)</f>
        <v>77.48</v>
      </c>
      <c r="W123" s="163"/>
      <c r="X123" s="163"/>
      <c r="AG123" t="s">
        <v>1358</v>
      </c>
    </row>
    <row r="124" spans="1:60" outlineLevel="1">
      <c r="A124" s="170">
        <v>29</v>
      </c>
      <c r="B124" s="171" t="s">
        <v>1586</v>
      </c>
      <c r="C124" s="187" t="s">
        <v>1587</v>
      </c>
      <c r="D124" s="172" t="s">
        <v>1407</v>
      </c>
      <c r="E124" s="173">
        <v>97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5">
        <v>1.0000000000000001E-5</v>
      </c>
      <c r="O124" s="175">
        <f>ROUND(E124*N124,2)</f>
        <v>0</v>
      </c>
      <c r="P124" s="175">
        <v>0</v>
      </c>
      <c r="Q124" s="175">
        <f>ROUND(E124*P124,2)</f>
        <v>0</v>
      </c>
      <c r="R124" s="175" t="s">
        <v>1538</v>
      </c>
      <c r="S124" s="175" t="s">
        <v>1363</v>
      </c>
      <c r="T124" s="176" t="s">
        <v>1364</v>
      </c>
      <c r="U124" s="160">
        <v>9.7000000000000003E-2</v>
      </c>
      <c r="V124" s="160">
        <f>ROUND(E124*U124,2)</f>
        <v>9.41</v>
      </c>
      <c r="W124" s="160"/>
      <c r="X124" s="160" t="s">
        <v>1365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1366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48" t="s">
        <v>1588</v>
      </c>
      <c r="D125" s="249"/>
      <c r="E125" s="249"/>
      <c r="F125" s="249"/>
      <c r="G125" s="249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1392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>
      <c r="A126" s="170">
        <v>30</v>
      </c>
      <c r="B126" s="171" t="s">
        <v>1591</v>
      </c>
      <c r="C126" s="187" t="s">
        <v>1592</v>
      </c>
      <c r="D126" s="172" t="s">
        <v>1593</v>
      </c>
      <c r="E126" s="173">
        <v>4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5">
        <v>5.0000000000000002E-5</v>
      </c>
      <c r="O126" s="175">
        <f>ROUND(E126*N126,2)</f>
        <v>0</v>
      </c>
      <c r="P126" s="175">
        <v>0</v>
      </c>
      <c r="Q126" s="175">
        <f>ROUND(E126*P126,2)</f>
        <v>0</v>
      </c>
      <c r="R126" s="175" t="s">
        <v>1538</v>
      </c>
      <c r="S126" s="175" t="s">
        <v>1363</v>
      </c>
      <c r="T126" s="176" t="s">
        <v>1364</v>
      </c>
      <c r="U126" s="160">
        <v>0.42</v>
      </c>
      <c r="V126" s="160">
        <f>ROUND(E126*U126,2)</f>
        <v>1.68</v>
      </c>
      <c r="W126" s="160"/>
      <c r="X126" s="160" t="s">
        <v>1365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1366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48" t="s">
        <v>1554</v>
      </c>
      <c r="D127" s="249"/>
      <c r="E127" s="249"/>
      <c r="F127" s="249"/>
      <c r="G127" s="249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1392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ht="22.5" outlineLevel="1">
      <c r="A128" s="170">
        <v>31</v>
      </c>
      <c r="B128" s="171" t="s">
        <v>1594</v>
      </c>
      <c r="C128" s="187" t="s">
        <v>1595</v>
      </c>
      <c r="D128" s="172" t="s">
        <v>1593</v>
      </c>
      <c r="E128" s="173">
        <v>4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5">
        <v>1.0000000000000001E-5</v>
      </c>
      <c r="O128" s="175">
        <f>ROUND(E128*N128,2)</f>
        <v>0</v>
      </c>
      <c r="P128" s="175">
        <v>0</v>
      </c>
      <c r="Q128" s="175">
        <f>ROUND(E128*P128,2)</f>
        <v>0</v>
      </c>
      <c r="R128" s="175" t="s">
        <v>1538</v>
      </c>
      <c r="S128" s="175" t="s">
        <v>1363</v>
      </c>
      <c r="T128" s="176" t="s">
        <v>1364</v>
      </c>
      <c r="U128" s="160">
        <v>0.17599999999999999</v>
      </c>
      <c r="V128" s="160">
        <f>ROUND(E128*U128,2)</f>
        <v>0.7</v>
      </c>
      <c r="W128" s="160"/>
      <c r="X128" s="160" t="s">
        <v>1365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1366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48" t="s">
        <v>1554</v>
      </c>
      <c r="D129" s="249"/>
      <c r="E129" s="249"/>
      <c r="F129" s="249"/>
      <c r="G129" s="249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1392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ht="22.5" outlineLevel="1">
      <c r="A130" s="170">
        <v>32</v>
      </c>
      <c r="B130" s="171" t="s">
        <v>1596</v>
      </c>
      <c r="C130" s="187" t="s">
        <v>1597</v>
      </c>
      <c r="D130" s="172" t="s">
        <v>1593</v>
      </c>
      <c r="E130" s="173">
        <v>4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5">
        <v>1.0000000000000001E-5</v>
      </c>
      <c r="O130" s="175">
        <f>ROUND(E130*N130,2)</f>
        <v>0</v>
      </c>
      <c r="P130" s="175">
        <v>0</v>
      </c>
      <c r="Q130" s="175">
        <f>ROUND(E130*P130,2)</f>
        <v>0</v>
      </c>
      <c r="R130" s="175" t="s">
        <v>1538</v>
      </c>
      <c r="S130" s="175" t="s">
        <v>1363</v>
      </c>
      <c r="T130" s="176" t="s">
        <v>1364</v>
      </c>
      <c r="U130" s="160">
        <v>0.15840000000000001</v>
      </c>
      <c r="V130" s="160">
        <f>ROUND(E130*U130,2)</f>
        <v>0.63</v>
      </c>
      <c r="W130" s="160"/>
      <c r="X130" s="160" t="s">
        <v>1365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1366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48" t="s">
        <v>1554</v>
      </c>
      <c r="D131" s="249"/>
      <c r="E131" s="249"/>
      <c r="F131" s="249"/>
      <c r="G131" s="249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1392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ht="33.75" outlineLevel="1">
      <c r="A132" s="170">
        <v>33</v>
      </c>
      <c r="B132" s="171" t="s">
        <v>1598</v>
      </c>
      <c r="C132" s="187" t="s">
        <v>1599</v>
      </c>
      <c r="D132" s="172" t="s">
        <v>1600</v>
      </c>
      <c r="E132" s="173">
        <v>4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5">
        <v>1.2999999999999999E-4</v>
      </c>
      <c r="O132" s="175">
        <f>ROUND(E132*N132,2)</f>
        <v>0</v>
      </c>
      <c r="P132" s="175">
        <v>0</v>
      </c>
      <c r="Q132" s="175">
        <f>ROUND(E132*P132,2)</f>
        <v>0</v>
      </c>
      <c r="R132" s="175" t="s">
        <v>1538</v>
      </c>
      <c r="S132" s="175" t="s">
        <v>1363</v>
      </c>
      <c r="T132" s="176" t="s">
        <v>1364</v>
      </c>
      <c r="U132" s="160">
        <v>7.5</v>
      </c>
      <c r="V132" s="160">
        <f>ROUND(E132*U132,2)</f>
        <v>30</v>
      </c>
      <c r="W132" s="160"/>
      <c r="X132" s="160" t="s">
        <v>1365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1366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48" t="s">
        <v>1601</v>
      </c>
      <c r="D133" s="249"/>
      <c r="E133" s="249"/>
      <c r="F133" s="249"/>
      <c r="G133" s="249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1392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78">
        <v>34</v>
      </c>
      <c r="B134" s="179" t="s">
        <v>1604</v>
      </c>
      <c r="C134" s="189" t="s">
        <v>1605</v>
      </c>
      <c r="D134" s="180" t="s">
        <v>1407</v>
      </c>
      <c r="E134" s="181">
        <v>97</v>
      </c>
      <c r="F134" s="182"/>
      <c r="G134" s="183">
        <f>ROUND(E134*F134,2)</f>
        <v>0</v>
      </c>
      <c r="H134" s="182"/>
      <c r="I134" s="183">
        <f>ROUND(E134*H134,2)</f>
        <v>0</v>
      </c>
      <c r="J134" s="182"/>
      <c r="K134" s="183">
        <f>ROUND(E134*J134,2)</f>
        <v>0</v>
      </c>
      <c r="L134" s="183">
        <v>21</v>
      </c>
      <c r="M134" s="183">
        <f>G134*(1+L134/100)</f>
        <v>0</v>
      </c>
      <c r="N134" s="183">
        <v>0</v>
      </c>
      <c r="O134" s="183">
        <f>ROUND(E134*N134,2)</f>
        <v>0</v>
      </c>
      <c r="P134" s="183">
        <v>0</v>
      </c>
      <c r="Q134" s="183">
        <f>ROUND(E134*P134,2)</f>
        <v>0</v>
      </c>
      <c r="R134" s="183" t="s">
        <v>1538</v>
      </c>
      <c r="S134" s="183" t="s">
        <v>1363</v>
      </c>
      <c r="T134" s="184" t="s">
        <v>1364</v>
      </c>
      <c r="U134" s="160">
        <v>3.9E-2</v>
      </c>
      <c r="V134" s="160">
        <f>ROUND(E134*U134,2)</f>
        <v>3.78</v>
      </c>
      <c r="W134" s="160"/>
      <c r="X134" s="160" t="s">
        <v>1365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1366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70">
        <v>35</v>
      </c>
      <c r="B135" s="171" t="s">
        <v>1606</v>
      </c>
      <c r="C135" s="187" t="s">
        <v>1607</v>
      </c>
      <c r="D135" s="172" t="s">
        <v>1593</v>
      </c>
      <c r="E135" s="173">
        <v>9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5">
        <v>0</v>
      </c>
      <c r="O135" s="175">
        <f>ROUND(E135*N135,2)</f>
        <v>0</v>
      </c>
      <c r="P135" s="175">
        <v>0</v>
      </c>
      <c r="Q135" s="175">
        <f>ROUND(E135*P135,2)</f>
        <v>0</v>
      </c>
      <c r="R135" s="175" t="s">
        <v>1538</v>
      </c>
      <c r="S135" s="175" t="s">
        <v>1363</v>
      </c>
      <c r="T135" s="176" t="s">
        <v>1364</v>
      </c>
      <c r="U135" s="160">
        <v>0.79</v>
      </c>
      <c r="V135" s="160">
        <f>ROUND(E135*U135,2)</f>
        <v>7.11</v>
      </c>
      <c r="W135" s="160"/>
      <c r="X135" s="160" t="s">
        <v>1365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1366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48" t="s">
        <v>1608</v>
      </c>
      <c r="D136" s="249"/>
      <c r="E136" s="249"/>
      <c r="F136" s="249"/>
      <c r="G136" s="249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1392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188" t="s">
        <v>430</v>
      </c>
      <c r="D137" s="161"/>
      <c r="E137" s="162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1368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431</v>
      </c>
      <c r="D138" s="161"/>
      <c r="E138" s="162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188" t="s">
        <v>2136</v>
      </c>
      <c r="D139" s="161"/>
      <c r="E139" s="162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1368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188" t="s">
        <v>1843</v>
      </c>
      <c r="D140" s="161"/>
      <c r="E140" s="162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1368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188" t="s">
        <v>2137</v>
      </c>
      <c r="D141" s="161"/>
      <c r="E141" s="162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1368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188" t="s">
        <v>432</v>
      </c>
      <c r="D142" s="161"/>
      <c r="E142" s="162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1368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188" t="s">
        <v>1776</v>
      </c>
      <c r="D143" s="161"/>
      <c r="E143" s="162">
        <v>9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1368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70">
        <v>36</v>
      </c>
      <c r="B144" s="171" t="s">
        <v>1614</v>
      </c>
      <c r="C144" s="187" t="s">
        <v>1615</v>
      </c>
      <c r="D144" s="172" t="s">
        <v>1593</v>
      </c>
      <c r="E144" s="173">
        <v>4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5">
        <v>0</v>
      </c>
      <c r="O144" s="175">
        <f>ROUND(E144*N144,2)</f>
        <v>0</v>
      </c>
      <c r="P144" s="175">
        <v>0</v>
      </c>
      <c r="Q144" s="175">
        <f>ROUND(E144*P144,2)</f>
        <v>0</v>
      </c>
      <c r="R144" s="175" t="s">
        <v>1538</v>
      </c>
      <c r="S144" s="175" t="s">
        <v>1363</v>
      </c>
      <c r="T144" s="176" t="s">
        <v>1364</v>
      </c>
      <c r="U144" s="160">
        <v>0.94599999999999995</v>
      </c>
      <c r="V144" s="160">
        <f>ROUND(E144*U144,2)</f>
        <v>3.78</v>
      </c>
      <c r="W144" s="160"/>
      <c r="X144" s="160" t="s">
        <v>1365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1366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48" t="s">
        <v>1608</v>
      </c>
      <c r="D145" s="249"/>
      <c r="E145" s="249"/>
      <c r="F145" s="249"/>
      <c r="G145" s="249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1392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188" t="s">
        <v>433</v>
      </c>
      <c r="D146" s="161"/>
      <c r="E146" s="162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1368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188" t="s">
        <v>1301</v>
      </c>
      <c r="D147" s="161"/>
      <c r="E147" s="162">
        <v>4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1368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>
      <c r="A148" s="170">
        <v>37</v>
      </c>
      <c r="B148" s="171" t="s">
        <v>1617</v>
      </c>
      <c r="C148" s="187" t="s">
        <v>1618</v>
      </c>
      <c r="D148" s="172" t="s">
        <v>1593</v>
      </c>
      <c r="E148" s="173">
        <v>4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5">
        <v>0</v>
      </c>
      <c r="O148" s="175">
        <f>ROUND(E148*N148,2)</f>
        <v>0</v>
      </c>
      <c r="P148" s="175">
        <v>0</v>
      </c>
      <c r="Q148" s="175">
        <f>ROUND(E148*P148,2)</f>
        <v>0</v>
      </c>
      <c r="R148" s="175" t="s">
        <v>1538</v>
      </c>
      <c r="S148" s="175" t="s">
        <v>1363</v>
      </c>
      <c r="T148" s="176" t="s">
        <v>1364</v>
      </c>
      <c r="U148" s="160">
        <v>0.9</v>
      </c>
      <c r="V148" s="160">
        <f>ROUND(E148*U148,2)</f>
        <v>3.6</v>
      </c>
      <c r="W148" s="160"/>
      <c r="X148" s="160" t="s">
        <v>1365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1366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48" t="s">
        <v>1608</v>
      </c>
      <c r="D149" s="249"/>
      <c r="E149" s="249"/>
      <c r="F149" s="249"/>
      <c r="G149" s="249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1392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22.5" outlineLevel="1">
      <c r="A150" s="170">
        <v>38</v>
      </c>
      <c r="B150" s="171" t="s">
        <v>1619</v>
      </c>
      <c r="C150" s="187" t="s">
        <v>1620</v>
      </c>
      <c r="D150" s="172" t="s">
        <v>1593</v>
      </c>
      <c r="E150" s="173">
        <v>4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5">
        <v>0</v>
      </c>
      <c r="O150" s="175">
        <f>ROUND(E150*N150,2)</f>
        <v>0</v>
      </c>
      <c r="P150" s="175">
        <v>0</v>
      </c>
      <c r="Q150" s="175">
        <f>ROUND(E150*P150,2)</f>
        <v>0</v>
      </c>
      <c r="R150" s="175" t="s">
        <v>1538</v>
      </c>
      <c r="S150" s="175" t="s">
        <v>1363</v>
      </c>
      <c r="T150" s="176" t="s">
        <v>1364</v>
      </c>
      <c r="U150" s="160">
        <v>2.2519999999999998</v>
      </c>
      <c r="V150" s="160">
        <f>ROUND(E150*U150,2)</f>
        <v>9.01</v>
      </c>
      <c r="W150" s="160"/>
      <c r="X150" s="160" t="s">
        <v>1365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1366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48" t="s">
        <v>1608</v>
      </c>
      <c r="D151" s="249"/>
      <c r="E151" s="249"/>
      <c r="F151" s="249"/>
      <c r="G151" s="249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1392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78">
        <v>39</v>
      </c>
      <c r="B152" s="179" t="s">
        <v>1621</v>
      </c>
      <c r="C152" s="189" t="s">
        <v>1622</v>
      </c>
      <c r="D152" s="180" t="s">
        <v>1593</v>
      </c>
      <c r="E152" s="181">
        <v>4</v>
      </c>
      <c r="F152" s="182"/>
      <c r="G152" s="183">
        <f>ROUND(E152*F152,2)</f>
        <v>0</v>
      </c>
      <c r="H152" s="182"/>
      <c r="I152" s="183">
        <f>ROUND(E152*H152,2)</f>
        <v>0</v>
      </c>
      <c r="J152" s="182"/>
      <c r="K152" s="183">
        <f>ROUND(E152*J152,2)</f>
        <v>0</v>
      </c>
      <c r="L152" s="183">
        <v>21</v>
      </c>
      <c r="M152" s="183">
        <f>G152*(1+L152/100)</f>
        <v>0</v>
      </c>
      <c r="N152" s="183">
        <v>7.0200000000000002E-3</v>
      </c>
      <c r="O152" s="183">
        <f>ROUND(E152*N152,2)</f>
        <v>0.03</v>
      </c>
      <c r="P152" s="183">
        <v>0</v>
      </c>
      <c r="Q152" s="183">
        <f>ROUND(E152*P152,2)</f>
        <v>0</v>
      </c>
      <c r="R152" s="183" t="s">
        <v>1538</v>
      </c>
      <c r="S152" s="183" t="s">
        <v>1363</v>
      </c>
      <c r="T152" s="184" t="s">
        <v>1364</v>
      </c>
      <c r="U152" s="160">
        <v>1.3140000000000001</v>
      </c>
      <c r="V152" s="160">
        <f>ROUND(E152*U152,2)</f>
        <v>5.26</v>
      </c>
      <c r="W152" s="160"/>
      <c r="X152" s="160" t="s">
        <v>1365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1366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78">
        <v>40</v>
      </c>
      <c r="B153" s="179" t="s">
        <v>1623</v>
      </c>
      <c r="C153" s="189" t="s">
        <v>1624</v>
      </c>
      <c r="D153" s="180" t="s">
        <v>1407</v>
      </c>
      <c r="E153" s="181">
        <v>97</v>
      </c>
      <c r="F153" s="182"/>
      <c r="G153" s="183">
        <f>ROUND(E153*F153,2)</f>
        <v>0</v>
      </c>
      <c r="H153" s="182"/>
      <c r="I153" s="183">
        <f>ROUND(E153*H153,2)</f>
        <v>0</v>
      </c>
      <c r="J153" s="182"/>
      <c r="K153" s="183">
        <f>ROUND(E153*J153,2)</f>
        <v>0</v>
      </c>
      <c r="L153" s="183">
        <v>21</v>
      </c>
      <c r="M153" s="183">
        <f>G153*(1+L153/100)</f>
        <v>0</v>
      </c>
      <c r="N153" s="183">
        <v>0</v>
      </c>
      <c r="O153" s="183">
        <f>ROUND(E153*N153,2)</f>
        <v>0</v>
      </c>
      <c r="P153" s="183">
        <v>0</v>
      </c>
      <c r="Q153" s="183">
        <f>ROUND(E153*P153,2)</f>
        <v>0</v>
      </c>
      <c r="R153" s="183" t="s">
        <v>1538</v>
      </c>
      <c r="S153" s="183" t="s">
        <v>1363</v>
      </c>
      <c r="T153" s="184" t="s">
        <v>1364</v>
      </c>
      <c r="U153" s="160">
        <v>2.5999999999999999E-2</v>
      </c>
      <c r="V153" s="160">
        <f>ROUND(E153*U153,2)</f>
        <v>2.52</v>
      </c>
      <c r="W153" s="160"/>
      <c r="X153" s="160" t="s">
        <v>1365</v>
      </c>
      <c r="Y153" s="151"/>
      <c r="Z153" s="151"/>
      <c r="AA153" s="151"/>
      <c r="AB153" s="151"/>
      <c r="AC153" s="151"/>
      <c r="AD153" s="151"/>
      <c r="AE153" s="151"/>
      <c r="AF153" s="151"/>
      <c r="AG153" s="151" t="s">
        <v>1366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ht="22.5" outlineLevel="1">
      <c r="A154" s="170">
        <v>41</v>
      </c>
      <c r="B154" s="171" t="s">
        <v>1625</v>
      </c>
      <c r="C154" s="187" t="s">
        <v>1626</v>
      </c>
      <c r="D154" s="172" t="s">
        <v>1593</v>
      </c>
      <c r="E154" s="173">
        <v>21.2042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5">
        <v>4.2000000000000003E-2</v>
      </c>
      <c r="O154" s="175">
        <f>ROUND(E154*N154,2)</f>
        <v>0.89</v>
      </c>
      <c r="P154" s="175">
        <v>0</v>
      </c>
      <c r="Q154" s="175">
        <f>ROUND(E154*P154,2)</f>
        <v>0</v>
      </c>
      <c r="R154" s="175" t="s">
        <v>1520</v>
      </c>
      <c r="S154" s="175" t="s">
        <v>1363</v>
      </c>
      <c r="T154" s="176" t="s">
        <v>1364</v>
      </c>
      <c r="U154" s="160">
        <v>0</v>
      </c>
      <c r="V154" s="160">
        <f>ROUND(E154*U154,2)</f>
        <v>0</v>
      </c>
      <c r="W154" s="160"/>
      <c r="X154" s="160" t="s">
        <v>1521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1522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188" t="s">
        <v>434</v>
      </c>
      <c r="D155" s="161"/>
      <c r="E155" s="162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1368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188" t="s">
        <v>435</v>
      </c>
      <c r="D156" s="161"/>
      <c r="E156" s="162">
        <v>21.2042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1368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78">
        <v>42</v>
      </c>
      <c r="B157" s="179" t="s">
        <v>1629</v>
      </c>
      <c r="C157" s="189" t="s">
        <v>1630</v>
      </c>
      <c r="D157" s="180" t="s">
        <v>1593</v>
      </c>
      <c r="E157" s="181">
        <v>4</v>
      </c>
      <c r="F157" s="182"/>
      <c r="G157" s="183">
        <f>ROUND(E157*F157,2)</f>
        <v>0</v>
      </c>
      <c r="H157" s="182"/>
      <c r="I157" s="183">
        <f>ROUND(E157*H157,2)</f>
        <v>0</v>
      </c>
      <c r="J157" s="182"/>
      <c r="K157" s="183">
        <f>ROUND(E157*J157,2)</f>
        <v>0</v>
      </c>
      <c r="L157" s="183">
        <v>21</v>
      </c>
      <c r="M157" s="183">
        <f>G157*(1+L157/100)</f>
        <v>0</v>
      </c>
      <c r="N157" s="183">
        <v>6.6E-4</v>
      </c>
      <c r="O157" s="183">
        <f>ROUND(E157*N157,2)</f>
        <v>0</v>
      </c>
      <c r="P157" s="183">
        <v>0</v>
      </c>
      <c r="Q157" s="183">
        <f>ROUND(E157*P157,2)</f>
        <v>0</v>
      </c>
      <c r="R157" s="183" t="s">
        <v>1520</v>
      </c>
      <c r="S157" s="183" t="s">
        <v>1363</v>
      </c>
      <c r="T157" s="184" t="s">
        <v>1364</v>
      </c>
      <c r="U157" s="160">
        <v>0</v>
      </c>
      <c r="V157" s="160">
        <f>ROUND(E157*U157,2)</f>
        <v>0</v>
      </c>
      <c r="W157" s="160"/>
      <c r="X157" s="160" t="s">
        <v>1521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1522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78">
        <v>43</v>
      </c>
      <c r="B158" s="179" t="s">
        <v>1631</v>
      </c>
      <c r="C158" s="189" t="s">
        <v>1632</v>
      </c>
      <c r="D158" s="180" t="s">
        <v>1593</v>
      </c>
      <c r="E158" s="181">
        <v>4</v>
      </c>
      <c r="F158" s="182"/>
      <c r="G158" s="183">
        <f>ROUND(E158*F158,2)</f>
        <v>0</v>
      </c>
      <c r="H158" s="182"/>
      <c r="I158" s="183">
        <f>ROUND(E158*H158,2)</f>
        <v>0</v>
      </c>
      <c r="J158" s="182"/>
      <c r="K158" s="183">
        <f>ROUND(E158*J158,2)</f>
        <v>0</v>
      </c>
      <c r="L158" s="183">
        <v>21</v>
      </c>
      <c r="M158" s="183">
        <f>G158*(1+L158/100)</f>
        <v>0</v>
      </c>
      <c r="N158" s="183">
        <v>2.5000000000000001E-4</v>
      </c>
      <c r="O158" s="183">
        <f>ROUND(E158*N158,2)</f>
        <v>0</v>
      </c>
      <c r="P158" s="183">
        <v>0</v>
      </c>
      <c r="Q158" s="183">
        <f>ROUND(E158*P158,2)</f>
        <v>0</v>
      </c>
      <c r="R158" s="183" t="s">
        <v>1520</v>
      </c>
      <c r="S158" s="183" t="s">
        <v>1363</v>
      </c>
      <c r="T158" s="184" t="s">
        <v>1364</v>
      </c>
      <c r="U158" s="160">
        <v>0</v>
      </c>
      <c r="V158" s="160">
        <f>ROUND(E158*U158,2)</f>
        <v>0</v>
      </c>
      <c r="W158" s="160"/>
      <c r="X158" s="160" t="s">
        <v>1521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1522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78">
        <v>44</v>
      </c>
      <c r="B159" s="179" t="s">
        <v>1633</v>
      </c>
      <c r="C159" s="189" t="s">
        <v>1634</v>
      </c>
      <c r="D159" s="180" t="s">
        <v>1593</v>
      </c>
      <c r="E159" s="181">
        <v>4</v>
      </c>
      <c r="F159" s="182"/>
      <c r="G159" s="183">
        <f>ROUND(E159*F159,2)</f>
        <v>0</v>
      </c>
      <c r="H159" s="182"/>
      <c r="I159" s="183">
        <f>ROUND(E159*H159,2)</f>
        <v>0</v>
      </c>
      <c r="J159" s="182"/>
      <c r="K159" s="183">
        <f>ROUND(E159*J159,2)</f>
        <v>0</v>
      </c>
      <c r="L159" s="183">
        <v>21</v>
      </c>
      <c r="M159" s="183">
        <f>G159*(1+L159/100)</f>
        <v>0</v>
      </c>
      <c r="N159" s="183">
        <v>6.0000000000000001E-3</v>
      </c>
      <c r="O159" s="183">
        <f>ROUND(E159*N159,2)</f>
        <v>0.02</v>
      </c>
      <c r="P159" s="183">
        <v>0</v>
      </c>
      <c r="Q159" s="183">
        <f>ROUND(E159*P159,2)</f>
        <v>0</v>
      </c>
      <c r="R159" s="183" t="s">
        <v>1520</v>
      </c>
      <c r="S159" s="183" t="s">
        <v>1363</v>
      </c>
      <c r="T159" s="184" t="s">
        <v>1364</v>
      </c>
      <c r="U159" s="160">
        <v>0</v>
      </c>
      <c r="V159" s="160">
        <f>ROUND(E159*U159,2)</f>
        <v>0</v>
      </c>
      <c r="W159" s="160"/>
      <c r="X159" s="160" t="s">
        <v>1521</v>
      </c>
      <c r="Y159" s="151"/>
      <c r="Z159" s="151"/>
      <c r="AA159" s="151"/>
      <c r="AB159" s="151"/>
      <c r="AC159" s="151"/>
      <c r="AD159" s="151"/>
      <c r="AE159" s="151"/>
      <c r="AF159" s="151"/>
      <c r="AG159" s="151" t="s">
        <v>1522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70">
        <v>45</v>
      </c>
      <c r="B160" s="171" t="s">
        <v>1635</v>
      </c>
      <c r="C160" s="187" t="s">
        <v>1636</v>
      </c>
      <c r="D160" s="172" t="s">
        <v>1593</v>
      </c>
      <c r="E160" s="173">
        <v>8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5">
        <v>1.1199999999999999E-3</v>
      </c>
      <c r="O160" s="175">
        <f>ROUND(E160*N160,2)</f>
        <v>0.01</v>
      </c>
      <c r="P160" s="175">
        <v>0</v>
      </c>
      <c r="Q160" s="175">
        <f>ROUND(E160*P160,2)</f>
        <v>0</v>
      </c>
      <c r="R160" s="175" t="s">
        <v>1520</v>
      </c>
      <c r="S160" s="175" t="s">
        <v>1637</v>
      </c>
      <c r="T160" s="176" t="s">
        <v>1364</v>
      </c>
      <c r="U160" s="160">
        <v>0</v>
      </c>
      <c r="V160" s="160">
        <f>ROUND(E160*U160,2)</f>
        <v>0</v>
      </c>
      <c r="W160" s="160"/>
      <c r="X160" s="160" t="s">
        <v>1521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1522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188" t="s">
        <v>2141</v>
      </c>
      <c r="D161" s="161"/>
      <c r="E161" s="162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1368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188" t="s">
        <v>1314</v>
      </c>
      <c r="D162" s="161"/>
      <c r="E162" s="162">
        <v>8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1368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ht="22.5" outlineLevel="1">
      <c r="A163" s="178">
        <v>46</v>
      </c>
      <c r="B163" s="179" t="s">
        <v>1850</v>
      </c>
      <c r="C163" s="189" t="s">
        <v>1851</v>
      </c>
      <c r="D163" s="180" t="s">
        <v>1593</v>
      </c>
      <c r="E163" s="181">
        <v>1</v>
      </c>
      <c r="F163" s="182"/>
      <c r="G163" s="183">
        <f t="shared" ref="G163:G174" si="0">ROUND(E163*F163,2)</f>
        <v>0</v>
      </c>
      <c r="H163" s="182"/>
      <c r="I163" s="183">
        <f t="shared" ref="I163:I174" si="1">ROUND(E163*H163,2)</f>
        <v>0</v>
      </c>
      <c r="J163" s="182"/>
      <c r="K163" s="183">
        <f t="shared" ref="K163:K174" si="2">ROUND(E163*J163,2)</f>
        <v>0</v>
      </c>
      <c r="L163" s="183">
        <v>21</v>
      </c>
      <c r="M163" s="183">
        <f t="shared" ref="M163:M174" si="3">G163*(1+L163/100)</f>
        <v>0</v>
      </c>
      <c r="N163" s="183">
        <v>0.158</v>
      </c>
      <c r="O163" s="183">
        <f t="shared" ref="O163:O174" si="4">ROUND(E163*N163,2)</f>
        <v>0.16</v>
      </c>
      <c r="P163" s="183">
        <v>0</v>
      </c>
      <c r="Q163" s="183">
        <f t="shared" ref="Q163:Q174" si="5">ROUND(E163*P163,2)</f>
        <v>0</v>
      </c>
      <c r="R163" s="183" t="s">
        <v>1520</v>
      </c>
      <c r="S163" s="183" t="s">
        <v>1363</v>
      </c>
      <c r="T163" s="184" t="s">
        <v>1364</v>
      </c>
      <c r="U163" s="160">
        <v>0</v>
      </c>
      <c r="V163" s="160">
        <f t="shared" ref="V163:V174" si="6">ROUND(E163*U163,2)</f>
        <v>0</v>
      </c>
      <c r="W163" s="160"/>
      <c r="X163" s="160" t="s">
        <v>1521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1522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ht="22.5" outlineLevel="1">
      <c r="A164" s="178">
        <v>47</v>
      </c>
      <c r="B164" s="179" t="s">
        <v>1852</v>
      </c>
      <c r="C164" s="189" t="s">
        <v>1853</v>
      </c>
      <c r="D164" s="180" t="s">
        <v>1593</v>
      </c>
      <c r="E164" s="181">
        <v>3</v>
      </c>
      <c r="F164" s="182"/>
      <c r="G164" s="183">
        <f t="shared" si="0"/>
        <v>0</v>
      </c>
      <c r="H164" s="182"/>
      <c r="I164" s="183">
        <f t="shared" si="1"/>
        <v>0</v>
      </c>
      <c r="J164" s="182"/>
      <c r="K164" s="183">
        <f t="shared" si="2"/>
        <v>0</v>
      </c>
      <c r="L164" s="183">
        <v>21</v>
      </c>
      <c r="M164" s="183">
        <f t="shared" si="3"/>
        <v>0</v>
      </c>
      <c r="N164" s="183">
        <v>0.158</v>
      </c>
      <c r="O164" s="183">
        <f t="shared" si="4"/>
        <v>0.47</v>
      </c>
      <c r="P164" s="183">
        <v>0</v>
      </c>
      <c r="Q164" s="183">
        <f t="shared" si="5"/>
        <v>0</v>
      </c>
      <c r="R164" s="183" t="s">
        <v>1520</v>
      </c>
      <c r="S164" s="183" t="s">
        <v>1363</v>
      </c>
      <c r="T164" s="184" t="s">
        <v>1364</v>
      </c>
      <c r="U164" s="160">
        <v>0</v>
      </c>
      <c r="V164" s="160">
        <f t="shared" si="6"/>
        <v>0</v>
      </c>
      <c r="W164" s="160"/>
      <c r="X164" s="160" t="s">
        <v>1521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1522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78">
        <v>48</v>
      </c>
      <c r="B165" s="179" t="s">
        <v>1854</v>
      </c>
      <c r="C165" s="189" t="s">
        <v>1855</v>
      </c>
      <c r="D165" s="180" t="s">
        <v>1593</v>
      </c>
      <c r="E165" s="181">
        <v>1</v>
      </c>
      <c r="F165" s="182"/>
      <c r="G165" s="183">
        <f t="shared" si="0"/>
        <v>0</v>
      </c>
      <c r="H165" s="182"/>
      <c r="I165" s="183">
        <f t="shared" si="1"/>
        <v>0</v>
      </c>
      <c r="J165" s="182"/>
      <c r="K165" s="183">
        <f t="shared" si="2"/>
        <v>0</v>
      </c>
      <c r="L165" s="183">
        <v>21</v>
      </c>
      <c r="M165" s="183">
        <f t="shared" si="3"/>
        <v>0</v>
      </c>
      <c r="N165" s="183">
        <v>2.4E-2</v>
      </c>
      <c r="O165" s="183">
        <f t="shared" si="4"/>
        <v>0.02</v>
      </c>
      <c r="P165" s="183">
        <v>0</v>
      </c>
      <c r="Q165" s="183">
        <f t="shared" si="5"/>
        <v>0</v>
      </c>
      <c r="R165" s="183" t="s">
        <v>1520</v>
      </c>
      <c r="S165" s="183" t="s">
        <v>1363</v>
      </c>
      <c r="T165" s="184" t="s">
        <v>1364</v>
      </c>
      <c r="U165" s="160">
        <v>0</v>
      </c>
      <c r="V165" s="160">
        <f t="shared" si="6"/>
        <v>0</v>
      </c>
      <c r="W165" s="160"/>
      <c r="X165" s="160" t="s">
        <v>1521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1522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78">
        <v>49</v>
      </c>
      <c r="B166" s="179" t="s">
        <v>1643</v>
      </c>
      <c r="C166" s="189" t="s">
        <v>1644</v>
      </c>
      <c r="D166" s="180" t="s">
        <v>1593</v>
      </c>
      <c r="E166" s="181">
        <v>1</v>
      </c>
      <c r="F166" s="182"/>
      <c r="G166" s="183">
        <f t="shared" si="0"/>
        <v>0</v>
      </c>
      <c r="H166" s="182"/>
      <c r="I166" s="183">
        <f t="shared" si="1"/>
        <v>0</v>
      </c>
      <c r="J166" s="182"/>
      <c r="K166" s="183">
        <f t="shared" si="2"/>
        <v>0</v>
      </c>
      <c r="L166" s="183">
        <v>21</v>
      </c>
      <c r="M166" s="183">
        <f t="shared" si="3"/>
        <v>0</v>
      </c>
      <c r="N166" s="183">
        <v>3.9E-2</v>
      </c>
      <c r="O166" s="183">
        <f t="shared" si="4"/>
        <v>0.04</v>
      </c>
      <c r="P166" s="183">
        <v>0</v>
      </c>
      <c r="Q166" s="183">
        <f t="shared" si="5"/>
        <v>0</v>
      </c>
      <c r="R166" s="183" t="s">
        <v>1520</v>
      </c>
      <c r="S166" s="183" t="s">
        <v>1363</v>
      </c>
      <c r="T166" s="184" t="s">
        <v>1364</v>
      </c>
      <c r="U166" s="160">
        <v>0</v>
      </c>
      <c r="V166" s="160">
        <f t="shared" si="6"/>
        <v>0</v>
      </c>
      <c r="W166" s="160"/>
      <c r="X166" s="160" t="s">
        <v>1521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1522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78">
        <v>50</v>
      </c>
      <c r="B167" s="179" t="s">
        <v>1773</v>
      </c>
      <c r="C167" s="189" t="s">
        <v>1774</v>
      </c>
      <c r="D167" s="180" t="s">
        <v>1593</v>
      </c>
      <c r="E167" s="181">
        <v>2</v>
      </c>
      <c r="F167" s="182"/>
      <c r="G167" s="183">
        <f t="shared" si="0"/>
        <v>0</v>
      </c>
      <c r="H167" s="182"/>
      <c r="I167" s="183">
        <f t="shared" si="1"/>
        <v>0</v>
      </c>
      <c r="J167" s="182"/>
      <c r="K167" s="183">
        <f t="shared" si="2"/>
        <v>0</v>
      </c>
      <c r="L167" s="183">
        <v>21</v>
      </c>
      <c r="M167" s="183">
        <f t="shared" si="3"/>
        <v>0</v>
      </c>
      <c r="N167" s="183">
        <v>5.0999999999999997E-2</v>
      </c>
      <c r="O167" s="183">
        <f t="shared" si="4"/>
        <v>0.1</v>
      </c>
      <c r="P167" s="183">
        <v>0</v>
      </c>
      <c r="Q167" s="183">
        <f t="shared" si="5"/>
        <v>0</v>
      </c>
      <c r="R167" s="183" t="s">
        <v>1520</v>
      </c>
      <c r="S167" s="183" t="s">
        <v>1363</v>
      </c>
      <c r="T167" s="184" t="s">
        <v>1364</v>
      </c>
      <c r="U167" s="160">
        <v>0</v>
      </c>
      <c r="V167" s="160">
        <f t="shared" si="6"/>
        <v>0</v>
      </c>
      <c r="W167" s="160"/>
      <c r="X167" s="160" t="s">
        <v>1521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1522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78">
        <v>51</v>
      </c>
      <c r="B168" s="179" t="s">
        <v>1645</v>
      </c>
      <c r="C168" s="189" t="s">
        <v>1646</v>
      </c>
      <c r="D168" s="180" t="s">
        <v>1593</v>
      </c>
      <c r="E168" s="181">
        <v>1</v>
      </c>
      <c r="F168" s="182"/>
      <c r="G168" s="183">
        <f t="shared" si="0"/>
        <v>0</v>
      </c>
      <c r="H168" s="182"/>
      <c r="I168" s="183">
        <f t="shared" si="1"/>
        <v>0</v>
      </c>
      <c r="J168" s="182"/>
      <c r="K168" s="183">
        <f t="shared" si="2"/>
        <v>0</v>
      </c>
      <c r="L168" s="183">
        <v>21</v>
      </c>
      <c r="M168" s="183">
        <f t="shared" si="3"/>
        <v>0</v>
      </c>
      <c r="N168" s="183">
        <v>0.08</v>
      </c>
      <c r="O168" s="183">
        <f t="shared" si="4"/>
        <v>0.08</v>
      </c>
      <c r="P168" s="183">
        <v>0</v>
      </c>
      <c r="Q168" s="183">
        <f t="shared" si="5"/>
        <v>0</v>
      </c>
      <c r="R168" s="183" t="s">
        <v>1520</v>
      </c>
      <c r="S168" s="183" t="s">
        <v>1363</v>
      </c>
      <c r="T168" s="184" t="s">
        <v>1364</v>
      </c>
      <c r="U168" s="160">
        <v>0</v>
      </c>
      <c r="V168" s="160">
        <f t="shared" si="6"/>
        <v>0</v>
      </c>
      <c r="W168" s="160"/>
      <c r="X168" s="160" t="s">
        <v>1521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1522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78">
        <v>52</v>
      </c>
      <c r="B169" s="179" t="s">
        <v>1647</v>
      </c>
      <c r="C169" s="189" t="s">
        <v>1648</v>
      </c>
      <c r="D169" s="180" t="s">
        <v>1593</v>
      </c>
      <c r="E169" s="181">
        <v>2</v>
      </c>
      <c r="F169" s="182"/>
      <c r="G169" s="183">
        <f t="shared" si="0"/>
        <v>0</v>
      </c>
      <c r="H169" s="182"/>
      <c r="I169" s="183">
        <f t="shared" si="1"/>
        <v>0</v>
      </c>
      <c r="J169" s="182"/>
      <c r="K169" s="183">
        <f t="shared" si="2"/>
        <v>0</v>
      </c>
      <c r="L169" s="183">
        <v>21</v>
      </c>
      <c r="M169" s="183">
        <f t="shared" si="3"/>
        <v>0</v>
      </c>
      <c r="N169" s="183">
        <v>6.8000000000000005E-2</v>
      </c>
      <c r="O169" s="183">
        <f t="shared" si="4"/>
        <v>0.14000000000000001</v>
      </c>
      <c r="P169" s="183">
        <v>0</v>
      </c>
      <c r="Q169" s="183">
        <f t="shared" si="5"/>
        <v>0</v>
      </c>
      <c r="R169" s="183" t="s">
        <v>1520</v>
      </c>
      <c r="S169" s="183" t="s">
        <v>1363</v>
      </c>
      <c r="T169" s="184" t="s">
        <v>1364</v>
      </c>
      <c r="U169" s="160">
        <v>0</v>
      </c>
      <c r="V169" s="160">
        <f t="shared" si="6"/>
        <v>0</v>
      </c>
      <c r="W169" s="160"/>
      <c r="X169" s="160" t="s">
        <v>1521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1522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22.5" outlineLevel="1">
      <c r="A170" s="178">
        <v>53</v>
      </c>
      <c r="B170" s="179" t="s">
        <v>1649</v>
      </c>
      <c r="C170" s="189" t="s">
        <v>1650</v>
      </c>
      <c r="D170" s="180" t="s">
        <v>1593</v>
      </c>
      <c r="E170" s="181">
        <v>4</v>
      </c>
      <c r="F170" s="182"/>
      <c r="G170" s="183">
        <f t="shared" si="0"/>
        <v>0</v>
      </c>
      <c r="H170" s="182"/>
      <c r="I170" s="183">
        <f t="shared" si="1"/>
        <v>0</v>
      </c>
      <c r="J170" s="182"/>
      <c r="K170" s="183">
        <f t="shared" si="2"/>
        <v>0</v>
      </c>
      <c r="L170" s="183">
        <v>21</v>
      </c>
      <c r="M170" s="183">
        <f t="shared" si="3"/>
        <v>0</v>
      </c>
      <c r="N170" s="183">
        <v>0.58499999999999996</v>
      </c>
      <c r="O170" s="183">
        <f t="shared" si="4"/>
        <v>2.34</v>
      </c>
      <c r="P170" s="183">
        <v>0</v>
      </c>
      <c r="Q170" s="183">
        <f t="shared" si="5"/>
        <v>0</v>
      </c>
      <c r="R170" s="183" t="s">
        <v>1520</v>
      </c>
      <c r="S170" s="183" t="s">
        <v>1363</v>
      </c>
      <c r="T170" s="184" t="s">
        <v>1364</v>
      </c>
      <c r="U170" s="160">
        <v>0</v>
      </c>
      <c r="V170" s="160">
        <f t="shared" si="6"/>
        <v>0</v>
      </c>
      <c r="W170" s="160"/>
      <c r="X170" s="160" t="s">
        <v>1521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1522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ht="22.5" outlineLevel="1">
      <c r="A171" s="178">
        <v>54</v>
      </c>
      <c r="B171" s="179" t="s">
        <v>1651</v>
      </c>
      <c r="C171" s="189" t="s">
        <v>1652</v>
      </c>
      <c r="D171" s="180" t="s">
        <v>1593</v>
      </c>
      <c r="E171" s="181">
        <v>2</v>
      </c>
      <c r="F171" s="182"/>
      <c r="G171" s="183">
        <f t="shared" si="0"/>
        <v>0</v>
      </c>
      <c r="H171" s="182"/>
      <c r="I171" s="183">
        <f t="shared" si="1"/>
        <v>0</v>
      </c>
      <c r="J171" s="182"/>
      <c r="K171" s="183">
        <f t="shared" si="2"/>
        <v>0</v>
      </c>
      <c r="L171" s="183">
        <v>21</v>
      </c>
      <c r="M171" s="183">
        <f t="shared" si="3"/>
        <v>0</v>
      </c>
      <c r="N171" s="183">
        <v>0.25</v>
      </c>
      <c r="O171" s="183">
        <f t="shared" si="4"/>
        <v>0.5</v>
      </c>
      <c r="P171" s="183">
        <v>0</v>
      </c>
      <c r="Q171" s="183">
        <f t="shared" si="5"/>
        <v>0</v>
      </c>
      <c r="R171" s="183" t="s">
        <v>1520</v>
      </c>
      <c r="S171" s="183" t="s">
        <v>1363</v>
      </c>
      <c r="T171" s="184" t="s">
        <v>1364</v>
      </c>
      <c r="U171" s="160">
        <v>0</v>
      </c>
      <c r="V171" s="160">
        <f t="shared" si="6"/>
        <v>0</v>
      </c>
      <c r="W171" s="160"/>
      <c r="X171" s="160" t="s">
        <v>1521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1522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22.5" outlineLevel="1">
      <c r="A172" s="178">
        <v>55</v>
      </c>
      <c r="B172" s="179" t="s">
        <v>1655</v>
      </c>
      <c r="C172" s="189" t="s">
        <v>1656</v>
      </c>
      <c r="D172" s="180" t="s">
        <v>1593</v>
      </c>
      <c r="E172" s="181">
        <v>4</v>
      </c>
      <c r="F172" s="182"/>
      <c r="G172" s="183">
        <f t="shared" si="0"/>
        <v>0</v>
      </c>
      <c r="H172" s="182"/>
      <c r="I172" s="183">
        <f t="shared" si="1"/>
        <v>0</v>
      </c>
      <c r="J172" s="182"/>
      <c r="K172" s="183">
        <f t="shared" si="2"/>
        <v>0</v>
      </c>
      <c r="L172" s="183">
        <v>21</v>
      </c>
      <c r="M172" s="183">
        <f t="shared" si="3"/>
        <v>0</v>
      </c>
      <c r="N172" s="183">
        <v>1</v>
      </c>
      <c r="O172" s="183">
        <f t="shared" si="4"/>
        <v>4</v>
      </c>
      <c r="P172" s="183">
        <v>0</v>
      </c>
      <c r="Q172" s="183">
        <f t="shared" si="5"/>
        <v>0</v>
      </c>
      <c r="R172" s="183" t="s">
        <v>1520</v>
      </c>
      <c r="S172" s="183" t="s">
        <v>1363</v>
      </c>
      <c r="T172" s="184" t="s">
        <v>1364</v>
      </c>
      <c r="U172" s="160">
        <v>0</v>
      </c>
      <c r="V172" s="160">
        <f t="shared" si="6"/>
        <v>0</v>
      </c>
      <c r="W172" s="160"/>
      <c r="X172" s="160" t="s">
        <v>1521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1522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2.5" outlineLevel="1">
      <c r="A173" s="178">
        <v>56</v>
      </c>
      <c r="B173" s="179" t="s">
        <v>1657</v>
      </c>
      <c r="C173" s="189" t="s">
        <v>1658</v>
      </c>
      <c r="D173" s="180" t="s">
        <v>1593</v>
      </c>
      <c r="E173" s="181">
        <v>4</v>
      </c>
      <c r="F173" s="182"/>
      <c r="G173" s="183">
        <f t="shared" si="0"/>
        <v>0</v>
      </c>
      <c r="H173" s="182"/>
      <c r="I173" s="183">
        <f t="shared" si="1"/>
        <v>0</v>
      </c>
      <c r="J173" s="182"/>
      <c r="K173" s="183">
        <f t="shared" si="2"/>
        <v>0</v>
      </c>
      <c r="L173" s="183">
        <v>21</v>
      </c>
      <c r="M173" s="183">
        <f t="shared" si="3"/>
        <v>0</v>
      </c>
      <c r="N173" s="183">
        <v>1.6</v>
      </c>
      <c r="O173" s="183">
        <f t="shared" si="4"/>
        <v>6.4</v>
      </c>
      <c r="P173" s="183">
        <v>0</v>
      </c>
      <c r="Q173" s="183">
        <f t="shared" si="5"/>
        <v>0</v>
      </c>
      <c r="R173" s="183" t="s">
        <v>1520</v>
      </c>
      <c r="S173" s="183" t="s">
        <v>1363</v>
      </c>
      <c r="T173" s="184" t="s">
        <v>1364</v>
      </c>
      <c r="U173" s="160">
        <v>0</v>
      </c>
      <c r="V173" s="160">
        <f t="shared" si="6"/>
        <v>0</v>
      </c>
      <c r="W173" s="160"/>
      <c r="X173" s="160" t="s">
        <v>1521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1522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>
      <c r="A174" s="170">
        <v>57</v>
      </c>
      <c r="B174" s="171" t="s">
        <v>1659</v>
      </c>
      <c r="C174" s="187" t="s">
        <v>1660</v>
      </c>
      <c r="D174" s="172" t="s">
        <v>1593</v>
      </c>
      <c r="E174" s="173">
        <v>10</v>
      </c>
      <c r="F174" s="174"/>
      <c r="G174" s="175">
        <f t="shared" si="0"/>
        <v>0</v>
      </c>
      <c r="H174" s="174"/>
      <c r="I174" s="175">
        <f t="shared" si="1"/>
        <v>0</v>
      </c>
      <c r="J174" s="174"/>
      <c r="K174" s="175">
        <f t="shared" si="2"/>
        <v>0</v>
      </c>
      <c r="L174" s="175">
        <v>21</v>
      </c>
      <c r="M174" s="175">
        <f t="shared" si="3"/>
        <v>0</v>
      </c>
      <c r="N174" s="175">
        <v>2E-3</v>
      </c>
      <c r="O174" s="175">
        <f t="shared" si="4"/>
        <v>0.02</v>
      </c>
      <c r="P174" s="175">
        <v>0</v>
      </c>
      <c r="Q174" s="175">
        <f t="shared" si="5"/>
        <v>0</v>
      </c>
      <c r="R174" s="175" t="s">
        <v>1520</v>
      </c>
      <c r="S174" s="175" t="s">
        <v>1363</v>
      </c>
      <c r="T174" s="176" t="s">
        <v>1364</v>
      </c>
      <c r="U174" s="160">
        <v>0</v>
      </c>
      <c r="V174" s="160">
        <f t="shared" si="6"/>
        <v>0</v>
      </c>
      <c r="W174" s="160"/>
      <c r="X174" s="160" t="s">
        <v>1521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1522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188" t="s">
        <v>436</v>
      </c>
      <c r="D175" s="161"/>
      <c r="E175" s="162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1368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188" t="s">
        <v>432</v>
      </c>
      <c r="D176" s="161"/>
      <c r="E176" s="162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1368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188" t="s">
        <v>433</v>
      </c>
      <c r="D177" s="161"/>
      <c r="E177" s="162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1368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188" t="s">
        <v>1273</v>
      </c>
      <c r="D178" s="161"/>
      <c r="E178" s="162">
        <v>10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1368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>
      <c r="A179" s="164" t="s">
        <v>1357</v>
      </c>
      <c r="B179" s="165" t="s">
        <v>1320</v>
      </c>
      <c r="C179" s="186" t="s">
        <v>1321</v>
      </c>
      <c r="D179" s="166"/>
      <c r="E179" s="167"/>
      <c r="F179" s="168"/>
      <c r="G179" s="168">
        <f>SUMIF(AG180:AG181,"&lt;&gt;NOR",G180:G181)</f>
        <v>0</v>
      </c>
      <c r="H179" s="168"/>
      <c r="I179" s="168">
        <f>SUM(I180:I181)</f>
        <v>0</v>
      </c>
      <c r="J179" s="168"/>
      <c r="K179" s="168">
        <f>SUM(K180:K181)</f>
        <v>0</v>
      </c>
      <c r="L179" s="168"/>
      <c r="M179" s="168">
        <f>SUM(M180:M181)</f>
        <v>0</v>
      </c>
      <c r="N179" s="168"/>
      <c r="O179" s="168">
        <f>SUM(O180:O181)</f>
        <v>0</v>
      </c>
      <c r="P179" s="168"/>
      <c r="Q179" s="168">
        <f>SUM(Q180:Q181)</f>
        <v>0</v>
      </c>
      <c r="R179" s="168"/>
      <c r="S179" s="168"/>
      <c r="T179" s="169"/>
      <c r="U179" s="163"/>
      <c r="V179" s="163">
        <f>SUM(V180:V181)</f>
        <v>35.15</v>
      </c>
      <c r="W179" s="163"/>
      <c r="X179" s="163"/>
      <c r="AG179" t="s">
        <v>1358</v>
      </c>
    </row>
    <row r="180" spans="1:60" ht="22.5" outlineLevel="1">
      <c r="A180" s="170">
        <v>58</v>
      </c>
      <c r="B180" s="171" t="s">
        <v>1677</v>
      </c>
      <c r="C180" s="187" t="s">
        <v>1678</v>
      </c>
      <c r="D180" s="172" t="s">
        <v>1527</v>
      </c>
      <c r="E180" s="173">
        <v>166.17562000000001</v>
      </c>
      <c r="F180" s="174"/>
      <c r="G180" s="175">
        <f>ROUND(E180*F180,2)</f>
        <v>0</v>
      </c>
      <c r="H180" s="174"/>
      <c r="I180" s="175">
        <f>ROUND(E180*H180,2)</f>
        <v>0</v>
      </c>
      <c r="J180" s="174"/>
      <c r="K180" s="175">
        <f>ROUND(E180*J180,2)</f>
        <v>0</v>
      </c>
      <c r="L180" s="175">
        <v>21</v>
      </c>
      <c r="M180" s="175">
        <f>G180*(1+L180/100)</f>
        <v>0</v>
      </c>
      <c r="N180" s="175">
        <v>0</v>
      </c>
      <c r="O180" s="175">
        <f>ROUND(E180*N180,2)</f>
        <v>0</v>
      </c>
      <c r="P180" s="175">
        <v>0</v>
      </c>
      <c r="Q180" s="175">
        <f>ROUND(E180*P180,2)</f>
        <v>0</v>
      </c>
      <c r="R180" s="175" t="s">
        <v>1538</v>
      </c>
      <c r="S180" s="175" t="s">
        <v>1363</v>
      </c>
      <c r="T180" s="176" t="s">
        <v>1364</v>
      </c>
      <c r="U180" s="160">
        <v>0.21149999999999999</v>
      </c>
      <c r="V180" s="160">
        <f>ROUND(E180*U180,2)</f>
        <v>35.15</v>
      </c>
      <c r="W180" s="160"/>
      <c r="X180" s="160" t="s">
        <v>1365</v>
      </c>
      <c r="Y180" s="151"/>
      <c r="Z180" s="151"/>
      <c r="AA180" s="151"/>
      <c r="AB180" s="151"/>
      <c r="AC180" s="151"/>
      <c r="AD180" s="151"/>
      <c r="AE180" s="151"/>
      <c r="AF180" s="151"/>
      <c r="AG180" s="151" t="s">
        <v>1366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48" t="s">
        <v>1679</v>
      </c>
      <c r="D181" s="249"/>
      <c r="E181" s="249"/>
      <c r="F181" s="249"/>
      <c r="G181" s="249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1392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>
      <c r="A182" s="3"/>
      <c r="B182" s="4"/>
      <c r="C182" s="190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E182">
        <v>15</v>
      </c>
      <c r="AF182">
        <v>21</v>
      </c>
      <c r="AG182" t="s">
        <v>1344</v>
      </c>
    </row>
    <row r="183" spans="1:60">
      <c r="A183" s="154"/>
      <c r="B183" s="155" t="s">
        <v>1235</v>
      </c>
      <c r="C183" s="191"/>
      <c r="D183" s="156"/>
      <c r="E183" s="157"/>
      <c r="F183" s="157"/>
      <c r="G183" s="185">
        <f>G8+G108+G118+G123+G179</f>
        <v>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AE183">
        <f>SUMIF(L7:L181,AE182,G7:G181)</f>
        <v>0</v>
      </c>
      <c r="AF183">
        <f>SUMIF(L7:L181,AF182,G7:G181)</f>
        <v>0</v>
      </c>
      <c r="AG183" t="s">
        <v>1713</v>
      </c>
    </row>
    <row r="184" spans="1:60">
      <c r="C184" s="192"/>
      <c r="D184" s="10"/>
      <c r="AG184" t="s">
        <v>1714</v>
      </c>
    </row>
    <row r="185" spans="1:60">
      <c r="D185" s="10"/>
    </row>
    <row r="186" spans="1:60">
      <c r="D186" s="10"/>
    </row>
    <row r="187" spans="1:60">
      <c r="D187" s="10"/>
    </row>
    <row r="188" spans="1:60">
      <c r="D188" s="10"/>
    </row>
    <row r="189" spans="1:60">
      <c r="D189" s="10"/>
    </row>
    <row r="190" spans="1:60">
      <c r="D190" s="10"/>
    </row>
    <row r="191" spans="1:60">
      <c r="D191" s="10"/>
    </row>
    <row r="192" spans="1:60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37">
    <mergeCell ref="C38:G38"/>
    <mergeCell ref="C42:G42"/>
    <mergeCell ref="C46:G46"/>
    <mergeCell ref="C12:G12"/>
    <mergeCell ref="A1:G1"/>
    <mergeCell ref="C2:G2"/>
    <mergeCell ref="C3:G3"/>
    <mergeCell ref="C4:G4"/>
    <mergeCell ref="C10:G10"/>
    <mergeCell ref="C14:G14"/>
    <mergeCell ref="C16:G16"/>
    <mergeCell ref="C20:G20"/>
    <mergeCell ref="C24:G24"/>
    <mergeCell ref="C29:G29"/>
    <mergeCell ref="C33:G33"/>
    <mergeCell ref="C129:G129"/>
    <mergeCell ref="C67:G67"/>
    <mergeCell ref="C79:G79"/>
    <mergeCell ref="C80:G80"/>
    <mergeCell ref="C87:G87"/>
    <mergeCell ref="C91:G91"/>
    <mergeCell ref="C95:G95"/>
    <mergeCell ref="C110:G110"/>
    <mergeCell ref="C112:G112"/>
    <mergeCell ref="C120:G120"/>
    <mergeCell ref="C125:G125"/>
    <mergeCell ref="C127:G127"/>
    <mergeCell ref="C50:G50"/>
    <mergeCell ref="C55:G55"/>
    <mergeCell ref="C62:G62"/>
    <mergeCell ref="C181:G181"/>
    <mergeCell ref="C131:G131"/>
    <mergeCell ref="C133:G133"/>
    <mergeCell ref="C136:G136"/>
    <mergeCell ref="C145:G145"/>
    <mergeCell ref="C149:G149"/>
    <mergeCell ref="C151:G151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1275</v>
      </c>
      <c r="C4" s="256" t="s">
        <v>1276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SUMIF(AG9:AG173,"&lt;&gt;NOR",G9:G173)</f>
        <v>0</v>
      </c>
      <c r="H8" s="168"/>
      <c r="I8" s="168">
        <f>SUM(I9:I173)</f>
        <v>0</v>
      </c>
      <c r="J8" s="168"/>
      <c r="K8" s="168">
        <f>SUM(K9:K173)</f>
        <v>0</v>
      </c>
      <c r="L8" s="168"/>
      <c r="M8" s="168">
        <f>SUM(M9:M173)</f>
        <v>0</v>
      </c>
      <c r="N8" s="168"/>
      <c r="O8" s="168">
        <f>SUM(O9:O173)</f>
        <v>648.61</v>
      </c>
      <c r="P8" s="168"/>
      <c r="Q8" s="168">
        <f>SUM(Q9:Q173)</f>
        <v>242.01999999999998</v>
      </c>
      <c r="R8" s="168"/>
      <c r="S8" s="168"/>
      <c r="T8" s="169"/>
      <c r="U8" s="163"/>
      <c r="V8" s="163">
        <f>SUM(V9:V173)</f>
        <v>3383.1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437</v>
      </c>
      <c r="C9" s="187" t="s">
        <v>438</v>
      </c>
      <c r="D9" s="172" t="s">
        <v>1361</v>
      </c>
      <c r="E9" s="173">
        <v>48.65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0.55000000000000004</v>
      </c>
      <c r="Q9" s="175">
        <f>ROUND(E9*P9,2)</f>
        <v>26.76</v>
      </c>
      <c r="R9" s="175" t="s">
        <v>1362</v>
      </c>
      <c r="S9" s="175" t="s">
        <v>1363</v>
      </c>
      <c r="T9" s="176" t="s">
        <v>1364</v>
      </c>
      <c r="U9" s="160">
        <v>0.84770000000000001</v>
      </c>
      <c r="V9" s="160">
        <f>ROUND(E9*U9,2)</f>
        <v>41.24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188" t="s">
        <v>439</v>
      </c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1368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188" t="s">
        <v>440</v>
      </c>
      <c r="D11" s="161"/>
      <c r="E11" s="162">
        <v>48.65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1368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0">
        <v>2</v>
      </c>
      <c r="B12" s="171" t="s">
        <v>1964</v>
      </c>
      <c r="C12" s="187" t="s">
        <v>1965</v>
      </c>
      <c r="D12" s="172" t="s">
        <v>1361</v>
      </c>
      <c r="E12" s="173">
        <v>48.65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0.77</v>
      </c>
      <c r="Q12" s="175">
        <f>ROUND(E12*P12,2)</f>
        <v>37.46</v>
      </c>
      <c r="R12" s="175" t="s">
        <v>1362</v>
      </c>
      <c r="S12" s="175" t="s">
        <v>1363</v>
      </c>
      <c r="T12" s="176" t="s">
        <v>1364</v>
      </c>
      <c r="U12" s="160">
        <v>1.1505000000000001</v>
      </c>
      <c r="V12" s="160">
        <f>ROUND(E12*U12,2)</f>
        <v>55.97</v>
      </c>
      <c r="W12" s="160"/>
      <c r="X12" s="160" t="s">
        <v>1365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1366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188" t="s">
        <v>1373</v>
      </c>
      <c r="D13" s="161"/>
      <c r="E13" s="162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1368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188" t="s">
        <v>439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1368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440</v>
      </c>
      <c r="D15" s="161"/>
      <c r="E15" s="162">
        <v>48.65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170">
        <v>3</v>
      </c>
      <c r="B16" s="171" t="s">
        <v>1374</v>
      </c>
      <c r="C16" s="187" t="s">
        <v>1375</v>
      </c>
      <c r="D16" s="172" t="s">
        <v>1361</v>
      </c>
      <c r="E16" s="173">
        <v>132.05000000000001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0</v>
      </c>
      <c r="O16" s="175">
        <f>ROUND(E16*N16,2)</f>
        <v>0</v>
      </c>
      <c r="P16" s="175">
        <v>0.154</v>
      </c>
      <c r="Q16" s="175">
        <f>ROUND(E16*P16,2)</f>
        <v>20.34</v>
      </c>
      <c r="R16" s="175" t="s">
        <v>1362</v>
      </c>
      <c r="S16" s="175" t="s">
        <v>1363</v>
      </c>
      <c r="T16" s="176" t="s">
        <v>1364</v>
      </c>
      <c r="U16" s="160">
        <v>5.3800000000000001E-2</v>
      </c>
      <c r="V16" s="160">
        <f>ROUND(E16*U16,2)</f>
        <v>7.1</v>
      </c>
      <c r="W16" s="160"/>
      <c r="X16" s="160" t="s">
        <v>1365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1366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188" t="s">
        <v>441</v>
      </c>
      <c r="D17" s="161"/>
      <c r="E17" s="162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1368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188" t="s">
        <v>442</v>
      </c>
      <c r="D18" s="161"/>
      <c r="E18" s="162">
        <v>132.05000000000001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1368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>
      <c r="A19" s="170">
        <v>4</v>
      </c>
      <c r="B19" s="171" t="s">
        <v>1379</v>
      </c>
      <c r="C19" s="187" t="s">
        <v>1380</v>
      </c>
      <c r="D19" s="172" t="s">
        <v>1361</v>
      </c>
      <c r="E19" s="173">
        <v>104.25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0.17599999999999999</v>
      </c>
      <c r="Q19" s="175">
        <f>ROUND(E19*P19,2)</f>
        <v>18.350000000000001</v>
      </c>
      <c r="R19" s="175" t="s">
        <v>1362</v>
      </c>
      <c r="S19" s="175" t="s">
        <v>1363</v>
      </c>
      <c r="T19" s="176" t="s">
        <v>1364</v>
      </c>
      <c r="U19" s="160">
        <v>5.9200000000000003E-2</v>
      </c>
      <c r="V19" s="160">
        <f>ROUND(E19*U19,2)</f>
        <v>6.17</v>
      </c>
      <c r="W19" s="160"/>
      <c r="X19" s="160" t="s">
        <v>1365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1366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443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444</v>
      </c>
      <c r="D21" s="161"/>
      <c r="E21" s="162">
        <v>104.25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1368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0">
        <v>5</v>
      </c>
      <c r="B22" s="171" t="s">
        <v>1384</v>
      </c>
      <c r="C22" s="187" t="s">
        <v>1385</v>
      </c>
      <c r="D22" s="172" t="s">
        <v>1361</v>
      </c>
      <c r="E22" s="173">
        <v>76.45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0.38313999999999998</v>
      </c>
      <c r="Q22" s="175">
        <f>ROUND(E22*P22,2)</f>
        <v>29.29</v>
      </c>
      <c r="R22" s="175" t="s">
        <v>1362</v>
      </c>
      <c r="S22" s="175" t="s">
        <v>1363</v>
      </c>
      <c r="T22" s="176" t="s">
        <v>1364</v>
      </c>
      <c r="U22" s="160">
        <v>1.7000000000000001E-2</v>
      </c>
      <c r="V22" s="160">
        <f>ROUND(E22*U22,2)</f>
        <v>1.3</v>
      </c>
      <c r="W22" s="160"/>
      <c r="X22" s="160" t="s">
        <v>1365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1366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445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188" t="s">
        <v>446</v>
      </c>
      <c r="D24" s="161"/>
      <c r="E24" s="162">
        <v>76.45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1368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>
      <c r="A25" s="170">
        <v>6</v>
      </c>
      <c r="B25" s="171" t="s">
        <v>1723</v>
      </c>
      <c r="C25" s="187" t="s">
        <v>1724</v>
      </c>
      <c r="D25" s="172" t="s">
        <v>1361</v>
      </c>
      <c r="E25" s="173">
        <v>208.5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0.11</v>
      </c>
      <c r="Q25" s="175">
        <f>ROUND(E25*P25,2)</f>
        <v>22.94</v>
      </c>
      <c r="R25" s="175" t="s">
        <v>1362</v>
      </c>
      <c r="S25" s="175" t="s">
        <v>1363</v>
      </c>
      <c r="T25" s="176" t="s">
        <v>1364</v>
      </c>
      <c r="U25" s="160">
        <v>0.08</v>
      </c>
      <c r="V25" s="160">
        <f>ROUND(E25*U25,2)</f>
        <v>16.68</v>
      </c>
      <c r="W25" s="160"/>
      <c r="X25" s="160" t="s">
        <v>1365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1366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58"/>
      <c r="B26" s="159"/>
      <c r="C26" s="248" t="s">
        <v>1391</v>
      </c>
      <c r="D26" s="249"/>
      <c r="E26" s="249"/>
      <c r="F26" s="249"/>
      <c r="G26" s="24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1392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7" t="str">
        <f>C26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447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448</v>
      </c>
      <c r="D28" s="161"/>
      <c r="E28" s="162">
        <v>208.5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>
      <c r="A29" s="178">
        <v>7</v>
      </c>
      <c r="B29" s="179" t="s">
        <v>1415</v>
      </c>
      <c r="C29" s="189" t="s">
        <v>1416</v>
      </c>
      <c r="D29" s="180" t="s">
        <v>1361</v>
      </c>
      <c r="E29" s="181">
        <v>76.5</v>
      </c>
      <c r="F29" s="182"/>
      <c r="G29" s="183">
        <f>ROUND(E29*F29,2)</f>
        <v>0</v>
      </c>
      <c r="H29" s="182"/>
      <c r="I29" s="183">
        <f>ROUND(E29*H29,2)</f>
        <v>0</v>
      </c>
      <c r="J29" s="182"/>
      <c r="K29" s="183">
        <f>ROUND(E29*J29,2)</f>
        <v>0</v>
      </c>
      <c r="L29" s="183">
        <v>21</v>
      </c>
      <c r="M29" s="183">
        <f>G29*(1+L29/100)</f>
        <v>0</v>
      </c>
      <c r="N29" s="183">
        <v>0</v>
      </c>
      <c r="O29" s="183">
        <f>ROUND(E29*N29,2)</f>
        <v>0</v>
      </c>
      <c r="P29" s="183">
        <v>0.33</v>
      </c>
      <c r="Q29" s="183">
        <f>ROUND(E29*P29,2)</f>
        <v>25.25</v>
      </c>
      <c r="R29" s="183" t="s">
        <v>1362</v>
      </c>
      <c r="S29" s="183" t="s">
        <v>1363</v>
      </c>
      <c r="T29" s="184" t="s">
        <v>1364</v>
      </c>
      <c r="U29" s="160">
        <v>0.06</v>
      </c>
      <c r="V29" s="160">
        <f>ROUND(E29*U29,2)</f>
        <v>4.59</v>
      </c>
      <c r="W29" s="160"/>
      <c r="X29" s="160" t="s">
        <v>1365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1366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>
      <c r="A30" s="178">
        <v>8</v>
      </c>
      <c r="B30" s="179" t="s">
        <v>1417</v>
      </c>
      <c r="C30" s="189" t="s">
        <v>1418</v>
      </c>
      <c r="D30" s="180" t="s">
        <v>1361</v>
      </c>
      <c r="E30" s="181">
        <v>104.3</v>
      </c>
      <c r="F30" s="182"/>
      <c r="G30" s="183">
        <f>ROUND(E30*F30,2)</f>
        <v>0</v>
      </c>
      <c r="H30" s="182"/>
      <c r="I30" s="183">
        <f>ROUND(E30*H30,2)</f>
        <v>0</v>
      </c>
      <c r="J30" s="182"/>
      <c r="K30" s="183">
        <f>ROUND(E30*J30,2)</f>
        <v>0</v>
      </c>
      <c r="L30" s="183">
        <v>21</v>
      </c>
      <c r="M30" s="183">
        <f>G30*(1+L30/100)</f>
        <v>0</v>
      </c>
      <c r="N30" s="183">
        <v>0</v>
      </c>
      <c r="O30" s="183">
        <f>ROUND(E30*N30,2)</f>
        <v>0</v>
      </c>
      <c r="P30" s="183">
        <v>0.17599999999999999</v>
      </c>
      <c r="Q30" s="183">
        <f>ROUND(E30*P30,2)</f>
        <v>18.36</v>
      </c>
      <c r="R30" s="183" t="s">
        <v>1362</v>
      </c>
      <c r="S30" s="183" t="s">
        <v>1363</v>
      </c>
      <c r="T30" s="184" t="s">
        <v>1364</v>
      </c>
      <c r="U30" s="160">
        <v>0.04</v>
      </c>
      <c r="V30" s="160">
        <f>ROUND(E30*U30,2)</f>
        <v>4.17</v>
      </c>
      <c r="W30" s="160"/>
      <c r="X30" s="160" t="s">
        <v>1365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1419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78">
        <v>9</v>
      </c>
      <c r="B31" s="179" t="s">
        <v>1420</v>
      </c>
      <c r="C31" s="189" t="s">
        <v>1421</v>
      </c>
      <c r="D31" s="180" t="s">
        <v>1361</v>
      </c>
      <c r="E31" s="181">
        <v>132</v>
      </c>
      <c r="F31" s="182"/>
      <c r="G31" s="183">
        <f>ROUND(E31*F31,2)</f>
        <v>0</v>
      </c>
      <c r="H31" s="182"/>
      <c r="I31" s="183">
        <f>ROUND(E31*H31,2)</f>
        <v>0</v>
      </c>
      <c r="J31" s="182"/>
      <c r="K31" s="183">
        <f>ROUND(E31*J31,2)</f>
        <v>0</v>
      </c>
      <c r="L31" s="183">
        <v>21</v>
      </c>
      <c r="M31" s="183">
        <f>G31*(1+L31/100)</f>
        <v>0</v>
      </c>
      <c r="N31" s="183">
        <v>0</v>
      </c>
      <c r="O31" s="183">
        <f>ROUND(E31*N31,2)</f>
        <v>0</v>
      </c>
      <c r="P31" s="183">
        <v>0.154</v>
      </c>
      <c r="Q31" s="183">
        <f>ROUND(E31*P31,2)</f>
        <v>20.329999999999998</v>
      </c>
      <c r="R31" s="183" t="s">
        <v>1362</v>
      </c>
      <c r="S31" s="183" t="s">
        <v>1363</v>
      </c>
      <c r="T31" s="184" t="s">
        <v>1364</v>
      </c>
      <c r="U31" s="160">
        <v>3.5900000000000001E-2</v>
      </c>
      <c r="V31" s="160">
        <f>ROUND(E31*U31,2)</f>
        <v>4.74</v>
      </c>
      <c r="W31" s="160"/>
      <c r="X31" s="160" t="s">
        <v>1365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1419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>
      <c r="A32" s="178">
        <v>10</v>
      </c>
      <c r="B32" s="179" t="s">
        <v>1422</v>
      </c>
      <c r="C32" s="189" t="s">
        <v>1423</v>
      </c>
      <c r="D32" s="180" t="s">
        <v>1361</v>
      </c>
      <c r="E32" s="181">
        <v>208.5</v>
      </c>
      <c r="F32" s="182"/>
      <c r="G32" s="183">
        <f>ROUND(E32*F32,2)</f>
        <v>0</v>
      </c>
      <c r="H32" s="182"/>
      <c r="I32" s="183">
        <f>ROUND(E32*H32,2)</f>
        <v>0</v>
      </c>
      <c r="J32" s="182"/>
      <c r="K32" s="183">
        <f>ROUND(E32*J32,2)</f>
        <v>0</v>
      </c>
      <c r="L32" s="183">
        <v>21</v>
      </c>
      <c r="M32" s="183">
        <f>G32*(1+L32/100)</f>
        <v>0</v>
      </c>
      <c r="N32" s="183">
        <v>0</v>
      </c>
      <c r="O32" s="183">
        <f>ROUND(E32*N32,2)</f>
        <v>0</v>
      </c>
      <c r="P32" s="183">
        <v>0.11</v>
      </c>
      <c r="Q32" s="183">
        <f>ROUND(E32*P32,2)</f>
        <v>22.94</v>
      </c>
      <c r="R32" s="183" t="s">
        <v>1362</v>
      </c>
      <c r="S32" s="183" t="s">
        <v>1363</v>
      </c>
      <c r="T32" s="184" t="s">
        <v>1364</v>
      </c>
      <c r="U32" s="160">
        <v>2.5899999999999999E-2</v>
      </c>
      <c r="V32" s="160">
        <f>ROUND(E32*U32,2)</f>
        <v>5.4</v>
      </c>
      <c r="W32" s="160"/>
      <c r="X32" s="160" t="s">
        <v>1365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1419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0">
        <v>11</v>
      </c>
      <c r="B33" s="171" t="s">
        <v>1396</v>
      </c>
      <c r="C33" s="187" t="s">
        <v>1397</v>
      </c>
      <c r="D33" s="172" t="s">
        <v>1398</v>
      </c>
      <c r="E33" s="173">
        <v>120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 t="s">
        <v>1399</v>
      </c>
      <c r="S33" s="175" t="s">
        <v>1363</v>
      </c>
      <c r="T33" s="176" t="s">
        <v>1364</v>
      </c>
      <c r="U33" s="160">
        <v>0.20300000000000001</v>
      </c>
      <c r="V33" s="160">
        <f>ROUND(E33*U33,2)</f>
        <v>24.36</v>
      </c>
      <c r="W33" s="160"/>
      <c r="X33" s="160" t="s">
        <v>1365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1366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48" t="s">
        <v>1400</v>
      </c>
      <c r="D34" s="249"/>
      <c r="E34" s="249"/>
      <c r="F34" s="249"/>
      <c r="G34" s="24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1392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7" t="str">
        <f>C34</f>
        <v>na vzdálenost od hladiny vody v jímce po výšku roviny proložené osou nejvyššího bodu výtlačného potrubí. Včetně odpadní potrubí v délce do 20 m.</v>
      </c>
      <c r="BB34" s="151"/>
      <c r="BC34" s="151"/>
      <c r="BD34" s="151"/>
      <c r="BE34" s="151"/>
      <c r="BF34" s="151"/>
      <c r="BG34" s="151"/>
      <c r="BH34" s="151"/>
    </row>
    <row r="35" spans="1:60" ht="22.5" outlineLevel="1">
      <c r="A35" s="170">
        <v>12</v>
      </c>
      <c r="B35" s="171" t="s">
        <v>1401</v>
      </c>
      <c r="C35" s="187" t="s">
        <v>1402</v>
      </c>
      <c r="D35" s="172" t="s">
        <v>1403</v>
      </c>
      <c r="E35" s="173">
        <v>5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5" t="s">
        <v>1399</v>
      </c>
      <c r="S35" s="175" t="s">
        <v>1363</v>
      </c>
      <c r="T35" s="176" t="s">
        <v>1364</v>
      </c>
      <c r="U35" s="160">
        <v>0</v>
      </c>
      <c r="V35" s="160">
        <f>ROUND(E35*U35,2)</f>
        <v>0</v>
      </c>
      <c r="W35" s="160"/>
      <c r="X35" s="160" t="s">
        <v>1365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1366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58"/>
      <c r="B36" s="159"/>
      <c r="C36" s="248" t="s">
        <v>1404</v>
      </c>
      <c r="D36" s="249"/>
      <c r="E36" s="249"/>
      <c r="F36" s="249"/>
      <c r="G36" s="249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1392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7" t="str">
        <f>C36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0">
        <v>13</v>
      </c>
      <c r="B37" s="171" t="s">
        <v>1405</v>
      </c>
      <c r="C37" s="187" t="s">
        <v>1406</v>
      </c>
      <c r="D37" s="172" t="s">
        <v>1407</v>
      </c>
      <c r="E37" s="173">
        <v>6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1.0699999999999999E-2</v>
      </c>
      <c r="O37" s="175">
        <f>ROUND(E37*N37,2)</f>
        <v>0.06</v>
      </c>
      <c r="P37" s="175">
        <v>0</v>
      </c>
      <c r="Q37" s="175">
        <f>ROUND(E37*P37,2)</f>
        <v>0</v>
      </c>
      <c r="R37" s="175" t="s">
        <v>1399</v>
      </c>
      <c r="S37" s="175" t="s">
        <v>1363</v>
      </c>
      <c r="T37" s="176" t="s">
        <v>1364</v>
      </c>
      <c r="U37" s="160">
        <v>0.90800000000000003</v>
      </c>
      <c r="V37" s="160">
        <f>ROUND(E37*U37,2)</f>
        <v>5.45</v>
      </c>
      <c r="W37" s="160"/>
      <c r="X37" s="160" t="s">
        <v>1365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1366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>
      <c r="A38" s="158"/>
      <c r="B38" s="159"/>
      <c r="C38" s="248" t="s">
        <v>1408</v>
      </c>
      <c r="D38" s="249"/>
      <c r="E38" s="249"/>
      <c r="F38" s="249"/>
      <c r="G38" s="249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1392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7" t="str">
        <f>C38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8" s="151"/>
      <c r="BC38" s="151"/>
      <c r="BD38" s="151"/>
      <c r="BE38" s="151"/>
      <c r="BF38" s="151"/>
      <c r="BG38" s="151"/>
      <c r="BH38" s="151"/>
    </row>
    <row r="39" spans="1:60" outlineLevel="1">
      <c r="A39" s="170">
        <v>14</v>
      </c>
      <c r="B39" s="171" t="s">
        <v>1409</v>
      </c>
      <c r="C39" s="187" t="s">
        <v>1410</v>
      </c>
      <c r="D39" s="172" t="s">
        <v>1411</v>
      </c>
      <c r="E39" s="173">
        <v>293.42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 t="s">
        <v>1399</v>
      </c>
      <c r="S39" s="175" t="s">
        <v>1363</v>
      </c>
      <c r="T39" s="176" t="s">
        <v>1364</v>
      </c>
      <c r="U39" s="160">
        <v>9.7000000000000003E-2</v>
      </c>
      <c r="V39" s="160">
        <f>ROUND(E39*U39,2)</f>
        <v>28.46</v>
      </c>
      <c r="W39" s="160"/>
      <c r="X39" s="160" t="s">
        <v>1365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1366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48" t="s">
        <v>1412</v>
      </c>
      <c r="D40" s="249"/>
      <c r="E40" s="249"/>
      <c r="F40" s="249"/>
      <c r="G40" s="24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1392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77" t="str">
        <f>C40</f>
        <v>nebo lesní půdy, s vodorovným přemístěním na hromady v místě upotřebení nebo na dočasné či trvalé skládky se složením</v>
      </c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188" t="s">
        <v>449</v>
      </c>
      <c r="D41" s="161"/>
      <c r="E41" s="162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1368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188" t="s">
        <v>450</v>
      </c>
      <c r="D42" s="161"/>
      <c r="E42" s="162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1368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188" t="s">
        <v>451</v>
      </c>
      <c r="D43" s="161"/>
      <c r="E43" s="162">
        <v>293.42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1368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0">
        <v>15</v>
      </c>
      <c r="B44" s="171" t="s">
        <v>1424</v>
      </c>
      <c r="C44" s="187" t="s">
        <v>1425</v>
      </c>
      <c r="D44" s="172" t="s">
        <v>1411</v>
      </c>
      <c r="E44" s="173">
        <v>11.22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 t="s">
        <v>1399</v>
      </c>
      <c r="S44" s="175" t="s">
        <v>1363</v>
      </c>
      <c r="T44" s="176" t="s">
        <v>1364</v>
      </c>
      <c r="U44" s="160">
        <v>1.7629999999999999</v>
      </c>
      <c r="V44" s="160">
        <f>ROUND(E44*U44,2)</f>
        <v>19.78</v>
      </c>
      <c r="W44" s="160"/>
      <c r="X44" s="160" t="s">
        <v>1365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1366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48" t="s">
        <v>1426</v>
      </c>
      <c r="D45" s="249"/>
      <c r="E45" s="249"/>
      <c r="F45" s="249"/>
      <c r="G45" s="249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1392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7" t="str">
        <f>C45</f>
        <v>Příplatek k cenám hloubených vykopávek za ztížení vykopávky v blízkosti podzemního vedení nebo výbušnin pro jakoukoliv třídu horniny.</v>
      </c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188" t="s">
        <v>452</v>
      </c>
      <c r="D46" s="161"/>
      <c r="E46" s="162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1368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453</v>
      </c>
      <c r="D47" s="161"/>
      <c r="E47" s="162">
        <v>11.22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70">
        <v>16</v>
      </c>
      <c r="B48" s="171" t="s">
        <v>454</v>
      </c>
      <c r="C48" s="187" t="s">
        <v>455</v>
      </c>
      <c r="D48" s="172" t="s">
        <v>1411</v>
      </c>
      <c r="E48" s="173">
        <v>6.12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 t="s">
        <v>1399</v>
      </c>
      <c r="S48" s="175" t="s">
        <v>1363</v>
      </c>
      <c r="T48" s="176" t="s">
        <v>1364</v>
      </c>
      <c r="U48" s="160">
        <v>2.2490000000000001</v>
      </c>
      <c r="V48" s="160">
        <f>ROUND(E48*U48,2)</f>
        <v>13.76</v>
      </c>
      <c r="W48" s="160"/>
      <c r="X48" s="160" t="s">
        <v>1365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1366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>
      <c r="A49" s="158"/>
      <c r="B49" s="159"/>
      <c r="C49" s="248" t="s">
        <v>456</v>
      </c>
      <c r="D49" s="249"/>
      <c r="E49" s="249"/>
      <c r="F49" s="249"/>
      <c r="G49" s="249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1392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77" t="str">
        <f>C49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188" t="s">
        <v>457</v>
      </c>
      <c r="D50" s="161"/>
      <c r="E50" s="162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1368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458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459</v>
      </c>
      <c r="D52" s="161"/>
      <c r="E52" s="162">
        <v>6.12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1368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0">
        <v>17</v>
      </c>
      <c r="B53" s="171" t="s">
        <v>460</v>
      </c>
      <c r="C53" s="187" t="s">
        <v>461</v>
      </c>
      <c r="D53" s="172" t="s">
        <v>1411</v>
      </c>
      <c r="E53" s="173">
        <v>1.8360000000000001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1399</v>
      </c>
      <c r="S53" s="175" t="s">
        <v>1363</v>
      </c>
      <c r="T53" s="176" t="s">
        <v>1364</v>
      </c>
      <c r="U53" s="160">
        <v>0.107</v>
      </c>
      <c r="V53" s="160">
        <f>ROUND(E53*U53,2)</f>
        <v>0.2</v>
      </c>
      <c r="W53" s="160"/>
      <c r="X53" s="160" t="s">
        <v>1365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1366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>
      <c r="A54" s="158"/>
      <c r="B54" s="159"/>
      <c r="C54" s="248" t="s">
        <v>456</v>
      </c>
      <c r="D54" s="249"/>
      <c r="E54" s="249"/>
      <c r="F54" s="249"/>
      <c r="G54" s="249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1392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77" t="str">
        <f>C54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188" t="s">
        <v>462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1368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463</v>
      </c>
      <c r="D56" s="161"/>
      <c r="E56" s="162">
        <v>1.8360000000000001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0">
        <v>18</v>
      </c>
      <c r="B57" s="171" t="s">
        <v>464</v>
      </c>
      <c r="C57" s="187" t="s">
        <v>465</v>
      </c>
      <c r="D57" s="172" t="s">
        <v>1411</v>
      </c>
      <c r="E57" s="173">
        <v>4.08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5" t="s">
        <v>1399</v>
      </c>
      <c r="S57" s="175" t="s">
        <v>1363</v>
      </c>
      <c r="T57" s="176" t="s">
        <v>1364</v>
      </c>
      <c r="U57" s="160">
        <v>2.9649999999999999</v>
      </c>
      <c r="V57" s="160">
        <f>ROUND(E57*U57,2)</f>
        <v>12.1</v>
      </c>
      <c r="W57" s="160"/>
      <c r="X57" s="160" t="s">
        <v>1365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1366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>
      <c r="A58" s="158"/>
      <c r="B58" s="159"/>
      <c r="C58" s="248" t="s">
        <v>456</v>
      </c>
      <c r="D58" s="249"/>
      <c r="E58" s="249"/>
      <c r="F58" s="249"/>
      <c r="G58" s="249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1392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77" t="str">
        <f>C58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188" t="s">
        <v>466</v>
      </c>
      <c r="D59" s="161"/>
      <c r="E59" s="162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1368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188" t="s">
        <v>467</v>
      </c>
      <c r="D60" s="161"/>
      <c r="E60" s="162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1368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188" t="s">
        <v>468</v>
      </c>
      <c r="D61" s="161"/>
      <c r="E61" s="162">
        <v>4.08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1368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0">
        <v>19</v>
      </c>
      <c r="B62" s="171" t="s">
        <v>469</v>
      </c>
      <c r="C62" s="187" t="s">
        <v>470</v>
      </c>
      <c r="D62" s="172" t="s">
        <v>1411</v>
      </c>
      <c r="E62" s="173">
        <v>1.224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5" t="s">
        <v>1399</v>
      </c>
      <c r="S62" s="175" t="s">
        <v>1363</v>
      </c>
      <c r="T62" s="176" t="s">
        <v>1364</v>
      </c>
      <c r="U62" s="160">
        <v>0.154</v>
      </c>
      <c r="V62" s="160">
        <f>ROUND(E62*U62,2)</f>
        <v>0.19</v>
      </c>
      <c r="W62" s="160"/>
      <c r="X62" s="160" t="s">
        <v>1365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1366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>
      <c r="A63" s="158"/>
      <c r="B63" s="159"/>
      <c r="C63" s="248" t="s">
        <v>456</v>
      </c>
      <c r="D63" s="249"/>
      <c r="E63" s="249"/>
      <c r="F63" s="249"/>
      <c r="G63" s="249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1392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77" t="str">
        <f>C63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188" t="s">
        <v>471</v>
      </c>
      <c r="D64" s="161"/>
      <c r="E64" s="162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1368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188" t="s">
        <v>472</v>
      </c>
      <c r="D65" s="161"/>
      <c r="E65" s="162">
        <v>1.224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1368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0">
        <v>20</v>
      </c>
      <c r="B66" s="171" t="s">
        <v>1429</v>
      </c>
      <c r="C66" s="187" t="s">
        <v>1430</v>
      </c>
      <c r="D66" s="172" t="s">
        <v>1411</v>
      </c>
      <c r="E66" s="173">
        <v>833.08500000000004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5" t="s">
        <v>1399</v>
      </c>
      <c r="S66" s="175" t="s">
        <v>1363</v>
      </c>
      <c r="T66" s="176" t="s">
        <v>1364</v>
      </c>
      <c r="U66" s="160">
        <v>0.156</v>
      </c>
      <c r="V66" s="160">
        <f>ROUND(E66*U66,2)</f>
        <v>129.96</v>
      </c>
      <c r="W66" s="160"/>
      <c r="X66" s="160" t="s">
        <v>1365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1366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33.75" outlineLevel="1">
      <c r="A67" s="158"/>
      <c r="B67" s="159"/>
      <c r="C67" s="248" t="s">
        <v>1431</v>
      </c>
      <c r="D67" s="249"/>
      <c r="E67" s="249"/>
      <c r="F67" s="249"/>
      <c r="G67" s="249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77" t="str">
        <f>C67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188" t="s">
        <v>1432</v>
      </c>
      <c r="D68" s="161"/>
      <c r="E68" s="162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1368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188" t="s">
        <v>473</v>
      </c>
      <c r="D69" s="161"/>
      <c r="E69" s="162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1368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188" t="s">
        <v>474</v>
      </c>
      <c r="D70" s="161"/>
      <c r="E70" s="162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1368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475</v>
      </c>
      <c r="D71" s="161"/>
      <c r="E71" s="162">
        <v>833.08500000000004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70">
        <v>21</v>
      </c>
      <c r="B72" s="171" t="s">
        <v>1436</v>
      </c>
      <c r="C72" s="187" t="s">
        <v>1437</v>
      </c>
      <c r="D72" s="172" t="s">
        <v>1411</v>
      </c>
      <c r="E72" s="173">
        <v>249.9255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5" t="s">
        <v>1399</v>
      </c>
      <c r="S72" s="175" t="s">
        <v>1363</v>
      </c>
      <c r="T72" s="176" t="s">
        <v>1364</v>
      </c>
      <c r="U72" s="160">
        <v>8.4000000000000005E-2</v>
      </c>
      <c r="V72" s="160">
        <f>ROUND(E72*U72,2)</f>
        <v>20.99</v>
      </c>
      <c r="W72" s="160"/>
      <c r="X72" s="160" t="s">
        <v>1365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1366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33.75" outlineLevel="1">
      <c r="A73" s="158"/>
      <c r="B73" s="159"/>
      <c r="C73" s="248" t="s">
        <v>1431</v>
      </c>
      <c r="D73" s="249"/>
      <c r="E73" s="249"/>
      <c r="F73" s="249"/>
      <c r="G73" s="249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1392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77" t="str">
        <f>C73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188" t="s">
        <v>476</v>
      </c>
      <c r="D74" s="161"/>
      <c r="E74" s="162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1368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188" t="s">
        <v>477</v>
      </c>
      <c r="D75" s="161"/>
      <c r="E75" s="162">
        <v>249.9255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1368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70">
        <v>22</v>
      </c>
      <c r="B76" s="171" t="s">
        <v>1440</v>
      </c>
      <c r="C76" s="187" t="s">
        <v>1441</v>
      </c>
      <c r="D76" s="172" t="s">
        <v>1411</v>
      </c>
      <c r="E76" s="173">
        <v>555.39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5" t="s">
        <v>1399</v>
      </c>
      <c r="S76" s="175" t="s">
        <v>1363</v>
      </c>
      <c r="T76" s="176" t="s">
        <v>1364</v>
      </c>
      <c r="U76" s="160">
        <v>0.29099999999999998</v>
      </c>
      <c r="V76" s="160">
        <f>ROUND(E76*U76,2)</f>
        <v>161.62</v>
      </c>
      <c r="W76" s="160"/>
      <c r="X76" s="160" t="s">
        <v>1365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1366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33.75" outlineLevel="1">
      <c r="A77" s="158"/>
      <c r="B77" s="159"/>
      <c r="C77" s="248" t="s">
        <v>1431</v>
      </c>
      <c r="D77" s="249"/>
      <c r="E77" s="249"/>
      <c r="F77" s="249"/>
      <c r="G77" s="249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1392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77" t="str">
        <f>C77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188" t="s">
        <v>1442</v>
      </c>
      <c r="D78" s="161"/>
      <c r="E78" s="162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1368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188" t="s">
        <v>478</v>
      </c>
      <c r="D79" s="161"/>
      <c r="E79" s="162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1368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479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480</v>
      </c>
      <c r="D81" s="161"/>
      <c r="E81" s="162">
        <v>555.39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0">
        <v>23</v>
      </c>
      <c r="B82" s="171" t="s">
        <v>1446</v>
      </c>
      <c r="C82" s="187" t="s">
        <v>1447</v>
      </c>
      <c r="D82" s="172" t="s">
        <v>1411</v>
      </c>
      <c r="E82" s="173">
        <v>166.61699999999999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5" t="s">
        <v>1399</v>
      </c>
      <c r="S82" s="175" t="s">
        <v>1363</v>
      </c>
      <c r="T82" s="176" t="s">
        <v>1364</v>
      </c>
      <c r="U82" s="160">
        <v>0.14829999999999999</v>
      </c>
      <c r="V82" s="160">
        <f>ROUND(E82*U82,2)</f>
        <v>24.71</v>
      </c>
      <c r="W82" s="160"/>
      <c r="X82" s="160" t="s">
        <v>1365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1366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33.75" outlineLevel="1">
      <c r="A83" s="158"/>
      <c r="B83" s="159"/>
      <c r="C83" s="248" t="s">
        <v>1431</v>
      </c>
      <c r="D83" s="249"/>
      <c r="E83" s="249"/>
      <c r="F83" s="249"/>
      <c r="G83" s="249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1392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77" t="str">
        <f>C83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481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1368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482</v>
      </c>
      <c r="D85" s="161"/>
      <c r="E85" s="162">
        <v>166.61699999999999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70">
        <v>24</v>
      </c>
      <c r="B86" s="171" t="s">
        <v>483</v>
      </c>
      <c r="C86" s="187" t="s">
        <v>484</v>
      </c>
      <c r="D86" s="172" t="s">
        <v>1407</v>
      </c>
      <c r="E86" s="173">
        <v>30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5">
        <v>5.2199999999999998E-3</v>
      </c>
      <c r="O86" s="175">
        <f>ROUND(E86*N86,2)</f>
        <v>0.16</v>
      </c>
      <c r="P86" s="175">
        <v>0</v>
      </c>
      <c r="Q86" s="175">
        <f>ROUND(E86*P86,2)</f>
        <v>0</v>
      </c>
      <c r="R86" s="175" t="s">
        <v>1399</v>
      </c>
      <c r="S86" s="175" t="s">
        <v>1363</v>
      </c>
      <c r="T86" s="176" t="s">
        <v>1364</v>
      </c>
      <c r="U86" s="160">
        <v>2.2138599999999999</v>
      </c>
      <c r="V86" s="160">
        <f>ROUND(E86*U86,2)</f>
        <v>66.42</v>
      </c>
      <c r="W86" s="160"/>
      <c r="X86" s="160" t="s">
        <v>1365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1366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>
      <c r="A87" s="158"/>
      <c r="B87" s="159"/>
      <c r="C87" s="248" t="s">
        <v>485</v>
      </c>
      <c r="D87" s="249"/>
      <c r="E87" s="249"/>
      <c r="F87" s="249"/>
      <c r="G87" s="249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1392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77" t="str">
        <f>C87</f>
        <v>Horizontálně řízené vrtání, vtažení potrubí na principu rozplavování a rozrušování zeminy pomocí vysokotlaké směsi vody a bentonitu. Případné svařování vtahovaného potrubí.</v>
      </c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188" t="s">
        <v>486</v>
      </c>
      <c r="D88" s="161"/>
      <c r="E88" s="162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1368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188" t="s">
        <v>361</v>
      </c>
      <c r="D89" s="161"/>
      <c r="E89" s="162">
        <v>30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1368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70">
        <v>25</v>
      </c>
      <c r="B90" s="171" t="s">
        <v>487</v>
      </c>
      <c r="C90" s="187" t="s">
        <v>488</v>
      </c>
      <c r="D90" s="172" t="s">
        <v>1361</v>
      </c>
      <c r="E90" s="173">
        <v>2646.9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5">
        <v>1.99E-3</v>
      </c>
      <c r="O90" s="175">
        <f>ROUND(E90*N90,2)</f>
        <v>5.27</v>
      </c>
      <c r="P90" s="175">
        <v>0</v>
      </c>
      <c r="Q90" s="175">
        <f>ROUND(E90*P90,2)</f>
        <v>0</v>
      </c>
      <c r="R90" s="175" t="s">
        <v>1399</v>
      </c>
      <c r="S90" s="175" t="s">
        <v>1363</v>
      </c>
      <c r="T90" s="176" t="s">
        <v>1364</v>
      </c>
      <c r="U90" s="160">
        <v>0.40200000000000002</v>
      </c>
      <c r="V90" s="160">
        <f>ROUND(E90*U90,2)</f>
        <v>1064.05</v>
      </c>
      <c r="W90" s="160"/>
      <c r="X90" s="160" t="s">
        <v>1365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1366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48" t="s">
        <v>1452</v>
      </c>
      <c r="D91" s="249"/>
      <c r="E91" s="249"/>
      <c r="F91" s="249"/>
      <c r="G91" s="249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1392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188" t="s">
        <v>489</v>
      </c>
      <c r="D92" s="161"/>
      <c r="E92" s="162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1368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188" t="s">
        <v>490</v>
      </c>
      <c r="D93" s="161"/>
      <c r="E93" s="162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1368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188" t="s">
        <v>491</v>
      </c>
      <c r="D94" s="161"/>
      <c r="E94" s="162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1368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188" t="s">
        <v>492</v>
      </c>
      <c r="D95" s="161"/>
      <c r="E95" s="162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1368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188" t="s">
        <v>493</v>
      </c>
      <c r="D96" s="161"/>
      <c r="E96" s="162">
        <v>2646.9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1368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70">
        <v>26</v>
      </c>
      <c r="B97" s="171" t="s">
        <v>494</v>
      </c>
      <c r="C97" s="187" t="s">
        <v>495</v>
      </c>
      <c r="D97" s="172" t="s">
        <v>1361</v>
      </c>
      <c r="E97" s="173">
        <v>2646.9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5" t="s">
        <v>1399</v>
      </c>
      <c r="S97" s="175" t="s">
        <v>1363</v>
      </c>
      <c r="T97" s="176" t="s">
        <v>1364</v>
      </c>
      <c r="U97" s="160">
        <v>0.17799999999999999</v>
      </c>
      <c r="V97" s="160">
        <f>ROUND(E97*U97,2)</f>
        <v>471.15</v>
      </c>
      <c r="W97" s="160"/>
      <c r="X97" s="160" t="s">
        <v>1365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1366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48" t="s">
        <v>1458</v>
      </c>
      <c r="D98" s="249"/>
      <c r="E98" s="249"/>
      <c r="F98" s="249"/>
      <c r="G98" s="249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1392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188" t="s">
        <v>496</v>
      </c>
      <c r="D99" s="161"/>
      <c r="E99" s="162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1368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188" t="s">
        <v>493</v>
      </c>
      <c r="D100" s="161"/>
      <c r="E100" s="162">
        <v>2646.9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1368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70">
        <v>27</v>
      </c>
      <c r="B101" s="171" t="s">
        <v>1460</v>
      </c>
      <c r="C101" s="187" t="s">
        <v>1461</v>
      </c>
      <c r="D101" s="172" t="s">
        <v>1411</v>
      </c>
      <c r="E101" s="173">
        <v>773.86125000000004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5" t="s">
        <v>1399</v>
      </c>
      <c r="S101" s="175" t="s">
        <v>1363</v>
      </c>
      <c r="T101" s="176" t="s">
        <v>1364</v>
      </c>
      <c r="U101" s="160">
        <v>0.34499999999999997</v>
      </c>
      <c r="V101" s="160">
        <f>ROUND(E101*U101,2)</f>
        <v>266.98</v>
      </c>
      <c r="W101" s="160"/>
      <c r="X101" s="160" t="s">
        <v>1365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1366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48" t="s">
        <v>1462</v>
      </c>
      <c r="D102" s="249"/>
      <c r="E102" s="249"/>
      <c r="F102" s="249"/>
      <c r="G102" s="249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1392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77" t="str">
        <f>C102</f>
        <v>bez naložení do dopravní nádoby, ale s vyprázdněním dopravní nádoby na hromadu nebo na dopravní prostředek,</v>
      </c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188" t="s">
        <v>497</v>
      </c>
      <c r="D103" s="161"/>
      <c r="E103" s="162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1368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188" t="s">
        <v>498</v>
      </c>
      <c r="D104" s="161"/>
      <c r="E104" s="162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1368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188" t="s">
        <v>499</v>
      </c>
      <c r="D105" s="161"/>
      <c r="E105" s="162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1368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188" t="s">
        <v>500</v>
      </c>
      <c r="D106" s="161"/>
      <c r="E106" s="162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1368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188" t="s">
        <v>501</v>
      </c>
      <c r="D107" s="161"/>
      <c r="E107" s="162">
        <v>773.86125000000004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1368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2.5" outlineLevel="1">
      <c r="A108" s="170">
        <v>28</v>
      </c>
      <c r="B108" s="171" t="s">
        <v>1466</v>
      </c>
      <c r="C108" s="187" t="s">
        <v>1467</v>
      </c>
      <c r="D108" s="172" t="s">
        <v>1411</v>
      </c>
      <c r="E108" s="173">
        <v>1072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5" t="s">
        <v>1399</v>
      </c>
      <c r="S108" s="175" t="s">
        <v>1363</v>
      </c>
      <c r="T108" s="176" t="s">
        <v>1364</v>
      </c>
      <c r="U108" s="160">
        <v>1.0999999999999999E-2</v>
      </c>
      <c r="V108" s="160">
        <f>ROUND(E108*U108,2)</f>
        <v>11.79</v>
      </c>
      <c r="W108" s="160"/>
      <c r="X108" s="160" t="s">
        <v>1365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48" t="s">
        <v>1468</v>
      </c>
      <c r="D109" s="249"/>
      <c r="E109" s="249"/>
      <c r="F109" s="249"/>
      <c r="G109" s="249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1392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188" t="s">
        <v>1469</v>
      </c>
      <c r="D110" s="161"/>
      <c r="E110" s="162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1368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188" t="s">
        <v>502</v>
      </c>
      <c r="D111" s="161"/>
      <c r="E111" s="162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1368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188" t="s">
        <v>503</v>
      </c>
      <c r="D112" s="161"/>
      <c r="E112" s="162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1368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188" t="s">
        <v>504</v>
      </c>
      <c r="D113" s="161"/>
      <c r="E113" s="162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1368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188" t="s">
        <v>505</v>
      </c>
      <c r="D114" s="161"/>
      <c r="E114" s="162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1368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188" t="s">
        <v>506</v>
      </c>
      <c r="D115" s="161"/>
      <c r="E115" s="162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1368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188" t="s">
        <v>507</v>
      </c>
      <c r="D116" s="161"/>
      <c r="E116" s="162">
        <v>1072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1368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22.5" outlineLevel="1">
      <c r="A117" s="170">
        <v>29</v>
      </c>
      <c r="B117" s="171" t="s">
        <v>1466</v>
      </c>
      <c r="C117" s="187" t="s">
        <v>1467</v>
      </c>
      <c r="D117" s="172" t="s">
        <v>1411</v>
      </c>
      <c r="E117" s="173">
        <v>466.755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5" t="s">
        <v>1399</v>
      </c>
      <c r="S117" s="175" t="s">
        <v>1363</v>
      </c>
      <c r="T117" s="176" t="s">
        <v>1364</v>
      </c>
      <c r="U117" s="160">
        <v>1.0999999999999999E-2</v>
      </c>
      <c r="V117" s="160">
        <f>ROUND(E117*U117,2)</f>
        <v>5.13</v>
      </c>
      <c r="W117" s="160"/>
      <c r="X117" s="160" t="s">
        <v>1365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1366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48" t="s">
        <v>1468</v>
      </c>
      <c r="D118" s="249"/>
      <c r="E118" s="249"/>
      <c r="F118" s="249"/>
      <c r="G118" s="249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1392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1473</v>
      </c>
      <c r="D119" s="161"/>
      <c r="E119" s="162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1368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188" t="s">
        <v>508</v>
      </c>
      <c r="D120" s="161"/>
      <c r="E120" s="162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1368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188" t="s">
        <v>509</v>
      </c>
      <c r="D121" s="161"/>
      <c r="E121" s="162">
        <v>466.755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1368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33.75" outlineLevel="1">
      <c r="A122" s="170">
        <v>30</v>
      </c>
      <c r="B122" s="171" t="s">
        <v>1476</v>
      </c>
      <c r="C122" s="187" t="s">
        <v>1477</v>
      </c>
      <c r="D122" s="172" t="s">
        <v>1411</v>
      </c>
      <c r="E122" s="173">
        <v>18670.2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5">
        <v>0</v>
      </c>
      <c r="O122" s="175">
        <f>ROUND(E122*N122,2)</f>
        <v>0</v>
      </c>
      <c r="P122" s="175">
        <v>0</v>
      </c>
      <c r="Q122" s="175">
        <f>ROUND(E122*P122,2)</f>
        <v>0</v>
      </c>
      <c r="R122" s="175" t="s">
        <v>1399</v>
      </c>
      <c r="S122" s="175" t="s">
        <v>1363</v>
      </c>
      <c r="T122" s="176" t="s">
        <v>1364</v>
      </c>
      <c r="U122" s="160">
        <v>0</v>
      </c>
      <c r="V122" s="160">
        <f>ROUND(E122*U122,2)</f>
        <v>0</v>
      </c>
      <c r="W122" s="160"/>
      <c r="X122" s="160" t="s">
        <v>1365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1366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48" t="s">
        <v>1468</v>
      </c>
      <c r="D123" s="249"/>
      <c r="E123" s="249"/>
      <c r="F123" s="249"/>
      <c r="G123" s="249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1392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188" t="s">
        <v>1473</v>
      </c>
      <c r="D124" s="161"/>
      <c r="E124" s="162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1368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188" t="s">
        <v>510</v>
      </c>
      <c r="D125" s="161"/>
      <c r="E125" s="162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1368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188" t="s">
        <v>511</v>
      </c>
      <c r="D126" s="161"/>
      <c r="E126" s="162">
        <v>18670.2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1368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>
      <c r="A127" s="170">
        <v>31</v>
      </c>
      <c r="B127" s="171" t="s">
        <v>1816</v>
      </c>
      <c r="C127" s="187" t="s">
        <v>1817</v>
      </c>
      <c r="D127" s="172" t="s">
        <v>1411</v>
      </c>
      <c r="E127" s="173">
        <v>1072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5" t="s">
        <v>1399</v>
      </c>
      <c r="S127" s="175" t="s">
        <v>1363</v>
      </c>
      <c r="T127" s="176" t="s">
        <v>1364</v>
      </c>
      <c r="U127" s="160">
        <v>5.2999999999999999E-2</v>
      </c>
      <c r="V127" s="160">
        <f>ROUND(E127*U127,2)</f>
        <v>56.82</v>
      </c>
      <c r="W127" s="160"/>
      <c r="X127" s="160" t="s">
        <v>1365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1366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188" t="s">
        <v>512</v>
      </c>
      <c r="D128" s="161"/>
      <c r="E128" s="162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1368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188" t="s">
        <v>507</v>
      </c>
      <c r="D129" s="161"/>
      <c r="E129" s="162">
        <v>1072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1368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ht="22.5" outlineLevel="1">
      <c r="A130" s="170">
        <v>32</v>
      </c>
      <c r="B130" s="171" t="s">
        <v>1482</v>
      </c>
      <c r="C130" s="187" t="s">
        <v>1483</v>
      </c>
      <c r="D130" s="172" t="s">
        <v>1411</v>
      </c>
      <c r="E130" s="173">
        <v>466.755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5" t="s">
        <v>1399</v>
      </c>
      <c r="S130" s="175" t="s">
        <v>1363</v>
      </c>
      <c r="T130" s="176" t="s">
        <v>1364</v>
      </c>
      <c r="U130" s="160">
        <v>8.9999999999999993E-3</v>
      </c>
      <c r="V130" s="160">
        <f>ROUND(E130*U130,2)</f>
        <v>4.2</v>
      </c>
      <c r="W130" s="160"/>
      <c r="X130" s="160" t="s">
        <v>1365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1366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188" t="s">
        <v>513</v>
      </c>
      <c r="D131" s="161"/>
      <c r="E131" s="162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1368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188" t="s">
        <v>514</v>
      </c>
      <c r="D132" s="161"/>
      <c r="E132" s="162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1368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188" t="s">
        <v>1486</v>
      </c>
      <c r="D133" s="161"/>
      <c r="E133" s="162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1368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188" t="s">
        <v>515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1368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509</v>
      </c>
      <c r="D135" s="161"/>
      <c r="E135" s="162">
        <v>466.755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>
      <c r="A136" s="170">
        <v>33</v>
      </c>
      <c r="B136" s="171" t="s">
        <v>1489</v>
      </c>
      <c r="C136" s="187" t="s">
        <v>1490</v>
      </c>
      <c r="D136" s="172" t="s">
        <v>1411</v>
      </c>
      <c r="E136" s="173">
        <v>990.3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5">
        <v>0</v>
      </c>
      <c r="O136" s="175">
        <f>ROUND(E136*N136,2)</f>
        <v>0</v>
      </c>
      <c r="P136" s="175">
        <v>0</v>
      </c>
      <c r="Q136" s="175">
        <f>ROUND(E136*P136,2)</f>
        <v>0</v>
      </c>
      <c r="R136" s="175" t="s">
        <v>1399</v>
      </c>
      <c r="S136" s="175" t="s">
        <v>1363</v>
      </c>
      <c r="T136" s="176" t="s">
        <v>1364</v>
      </c>
      <c r="U136" s="160">
        <v>0.20200000000000001</v>
      </c>
      <c r="V136" s="160">
        <f>ROUND(E136*U136,2)</f>
        <v>200.04</v>
      </c>
      <c r="W136" s="160"/>
      <c r="X136" s="160" t="s">
        <v>1365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1366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48" t="s">
        <v>1491</v>
      </c>
      <c r="D137" s="249"/>
      <c r="E137" s="249"/>
      <c r="F137" s="249"/>
      <c r="G137" s="249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1392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50" t="s">
        <v>1492</v>
      </c>
      <c r="D138" s="251"/>
      <c r="E138" s="251"/>
      <c r="F138" s="251"/>
      <c r="G138" s="251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1493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188" t="s">
        <v>497</v>
      </c>
      <c r="D139" s="161"/>
      <c r="E139" s="162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1368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188" t="s">
        <v>498</v>
      </c>
      <c r="D140" s="161"/>
      <c r="E140" s="162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1368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188" t="s">
        <v>516</v>
      </c>
      <c r="D141" s="161"/>
      <c r="E141" s="162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1368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188" t="s">
        <v>517</v>
      </c>
      <c r="D142" s="161"/>
      <c r="E142" s="162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1368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188" t="s">
        <v>518</v>
      </c>
      <c r="D143" s="161"/>
      <c r="E143" s="162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1368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188" t="s">
        <v>519</v>
      </c>
      <c r="D144" s="161"/>
      <c r="E144" s="162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1368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188" t="s">
        <v>520</v>
      </c>
      <c r="D145" s="161"/>
      <c r="E145" s="162">
        <v>990.3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1368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70">
        <v>34</v>
      </c>
      <c r="B146" s="171" t="s">
        <v>1499</v>
      </c>
      <c r="C146" s="187" t="s">
        <v>1500</v>
      </c>
      <c r="D146" s="172" t="s">
        <v>1411</v>
      </c>
      <c r="E146" s="173">
        <v>326.7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5">
        <v>0</v>
      </c>
      <c r="O146" s="175">
        <f>ROUND(E146*N146,2)</f>
        <v>0</v>
      </c>
      <c r="P146" s="175">
        <v>0</v>
      </c>
      <c r="Q146" s="175">
        <f>ROUND(E146*P146,2)</f>
        <v>0</v>
      </c>
      <c r="R146" s="175" t="s">
        <v>1399</v>
      </c>
      <c r="S146" s="175" t="s">
        <v>1363</v>
      </c>
      <c r="T146" s="176" t="s">
        <v>1364</v>
      </c>
      <c r="U146" s="160">
        <v>1.587</v>
      </c>
      <c r="V146" s="160">
        <f>ROUND(E146*U146,2)</f>
        <v>518.47</v>
      </c>
      <c r="W146" s="160"/>
      <c r="X146" s="160" t="s">
        <v>1365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1366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>
      <c r="A147" s="158"/>
      <c r="B147" s="159"/>
      <c r="C147" s="248" t="s">
        <v>1501</v>
      </c>
      <c r="D147" s="249"/>
      <c r="E147" s="249"/>
      <c r="F147" s="249"/>
      <c r="G147" s="249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1392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77" t="str">
        <f>C147</f>
        <v>sypaninou z vhodných hornin tř. 1 - 4 nebo materiálem připraveným podél výkopu ve vzdálenosti do 3 m od jeho kraje, pro jakoukoliv hloubku výkopu a jakoukoliv míru zhutnění,</v>
      </c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188" t="s">
        <v>521</v>
      </c>
      <c r="D148" s="161"/>
      <c r="E148" s="162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1368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188" t="s">
        <v>522</v>
      </c>
      <c r="D149" s="161"/>
      <c r="E149" s="162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1368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188" t="s">
        <v>523</v>
      </c>
      <c r="D150" s="161"/>
      <c r="E150" s="162">
        <v>326.7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1368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70">
        <v>35</v>
      </c>
      <c r="B151" s="171" t="s">
        <v>1505</v>
      </c>
      <c r="C151" s="187" t="s">
        <v>1506</v>
      </c>
      <c r="D151" s="172" t="s">
        <v>1361</v>
      </c>
      <c r="E151" s="173">
        <v>1467.1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5">
        <v>0</v>
      </c>
      <c r="O151" s="175">
        <f>ROUND(E151*N151,2)</f>
        <v>0</v>
      </c>
      <c r="P151" s="175">
        <v>0</v>
      </c>
      <c r="Q151" s="175">
        <f>ROUND(E151*P151,2)</f>
        <v>0</v>
      </c>
      <c r="R151" s="175" t="s">
        <v>1507</v>
      </c>
      <c r="S151" s="175" t="s">
        <v>1363</v>
      </c>
      <c r="T151" s="176" t="s">
        <v>1364</v>
      </c>
      <c r="U151" s="160">
        <v>0.06</v>
      </c>
      <c r="V151" s="160">
        <f>ROUND(E151*U151,2)</f>
        <v>88.03</v>
      </c>
      <c r="W151" s="160"/>
      <c r="X151" s="160" t="s">
        <v>1365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1366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48" t="s">
        <v>1508</v>
      </c>
      <c r="D152" s="249"/>
      <c r="E152" s="249"/>
      <c r="F152" s="249"/>
      <c r="G152" s="249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1392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188" t="s">
        <v>524</v>
      </c>
      <c r="D153" s="161"/>
      <c r="E153" s="162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1368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188" t="s">
        <v>525</v>
      </c>
      <c r="D154" s="161"/>
      <c r="E154" s="162">
        <v>1467.1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1368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ht="22.5" outlineLevel="1">
      <c r="A155" s="170">
        <v>36</v>
      </c>
      <c r="B155" s="171" t="s">
        <v>526</v>
      </c>
      <c r="C155" s="187" t="s">
        <v>527</v>
      </c>
      <c r="D155" s="172" t="s">
        <v>1361</v>
      </c>
      <c r="E155" s="173">
        <v>1467.1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5">
        <v>0</v>
      </c>
      <c r="O155" s="175">
        <f>ROUND(E155*N155,2)</f>
        <v>0</v>
      </c>
      <c r="P155" s="175">
        <v>0</v>
      </c>
      <c r="Q155" s="175">
        <f>ROUND(E155*P155,2)</f>
        <v>0</v>
      </c>
      <c r="R155" s="175" t="s">
        <v>1399</v>
      </c>
      <c r="S155" s="175" t="s">
        <v>1363</v>
      </c>
      <c r="T155" s="176" t="s">
        <v>1364</v>
      </c>
      <c r="U155" s="160">
        <v>2.8000000000000001E-2</v>
      </c>
      <c r="V155" s="160">
        <f>ROUND(E155*U155,2)</f>
        <v>41.08</v>
      </c>
      <c r="W155" s="160"/>
      <c r="X155" s="160" t="s">
        <v>1365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1366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ht="22.5" outlineLevel="1">
      <c r="A156" s="158"/>
      <c r="B156" s="159"/>
      <c r="C156" s="248" t="s">
        <v>1513</v>
      </c>
      <c r="D156" s="249"/>
      <c r="E156" s="249"/>
      <c r="F156" s="249"/>
      <c r="G156" s="249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1392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77" t="str">
        <f>C156</f>
        <v>s případným nutným přemístěním hromad nebo dočasných skládek na místo potřeby ze vzdálenosti do 30 m, v rovině nebo ve svahu do 1 : 5,</v>
      </c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188" t="s">
        <v>528</v>
      </c>
      <c r="D157" s="161"/>
      <c r="E157" s="162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1368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188" t="s">
        <v>529</v>
      </c>
      <c r="D158" s="161"/>
      <c r="E158" s="162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1368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188" t="s">
        <v>525</v>
      </c>
      <c r="D159" s="161"/>
      <c r="E159" s="162">
        <v>1467.1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1368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70">
        <v>37</v>
      </c>
      <c r="B160" s="171" t="s">
        <v>1515</v>
      </c>
      <c r="C160" s="187" t="s">
        <v>1516</v>
      </c>
      <c r="D160" s="172" t="s">
        <v>1411</v>
      </c>
      <c r="E160" s="173">
        <v>466.755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5" t="s">
        <v>1399</v>
      </c>
      <c r="S160" s="175" t="s">
        <v>1363</v>
      </c>
      <c r="T160" s="176" t="s">
        <v>1364</v>
      </c>
      <c r="U160" s="160">
        <v>0</v>
      </c>
      <c r="V160" s="160">
        <f>ROUND(E160*U160,2)</f>
        <v>0</v>
      </c>
      <c r="W160" s="160"/>
      <c r="X160" s="160" t="s">
        <v>1365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1366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188" t="s">
        <v>508</v>
      </c>
      <c r="D161" s="161"/>
      <c r="E161" s="162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1368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188" t="s">
        <v>509</v>
      </c>
      <c r="D162" s="161"/>
      <c r="E162" s="162">
        <v>466.755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1368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70">
        <v>38</v>
      </c>
      <c r="B163" s="171" t="s">
        <v>1517</v>
      </c>
      <c r="C163" s="187" t="s">
        <v>1518</v>
      </c>
      <c r="D163" s="172" t="s">
        <v>1519</v>
      </c>
      <c r="E163" s="173">
        <v>36.677500000000002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21</v>
      </c>
      <c r="M163" s="175">
        <f>G163*(1+L163/100)</f>
        <v>0</v>
      </c>
      <c r="N163" s="175">
        <v>1E-3</v>
      </c>
      <c r="O163" s="175">
        <f>ROUND(E163*N163,2)</f>
        <v>0.04</v>
      </c>
      <c r="P163" s="175">
        <v>0</v>
      </c>
      <c r="Q163" s="175">
        <f>ROUND(E163*P163,2)</f>
        <v>0</v>
      </c>
      <c r="R163" s="175" t="s">
        <v>1520</v>
      </c>
      <c r="S163" s="175" t="s">
        <v>1363</v>
      </c>
      <c r="T163" s="176" t="s">
        <v>1364</v>
      </c>
      <c r="U163" s="160">
        <v>0</v>
      </c>
      <c r="V163" s="160">
        <f>ROUND(E163*U163,2)</f>
        <v>0</v>
      </c>
      <c r="W163" s="160"/>
      <c r="X163" s="160" t="s">
        <v>1521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1522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188" t="s">
        <v>530</v>
      </c>
      <c r="D164" s="161"/>
      <c r="E164" s="162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1368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188" t="s">
        <v>531</v>
      </c>
      <c r="D165" s="161"/>
      <c r="E165" s="162">
        <v>36.677500000000002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1368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70">
        <v>39</v>
      </c>
      <c r="B166" s="171" t="s">
        <v>1525</v>
      </c>
      <c r="C166" s="187" t="s">
        <v>1526</v>
      </c>
      <c r="D166" s="172" t="s">
        <v>1527</v>
      </c>
      <c r="E166" s="173">
        <v>545.58900000000006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5">
        <v>1</v>
      </c>
      <c r="O166" s="175">
        <f>ROUND(E166*N166,2)</f>
        <v>545.59</v>
      </c>
      <c r="P166" s="175">
        <v>0</v>
      </c>
      <c r="Q166" s="175">
        <f>ROUND(E166*P166,2)</f>
        <v>0</v>
      </c>
      <c r="R166" s="175" t="s">
        <v>1520</v>
      </c>
      <c r="S166" s="175" t="s">
        <v>1363</v>
      </c>
      <c r="T166" s="176" t="s">
        <v>1364</v>
      </c>
      <c r="U166" s="160">
        <v>0</v>
      </c>
      <c r="V166" s="160">
        <f>ROUND(E166*U166,2)</f>
        <v>0</v>
      </c>
      <c r="W166" s="160"/>
      <c r="X166" s="160" t="s">
        <v>1521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1522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188" t="s">
        <v>1528</v>
      </c>
      <c r="D167" s="161"/>
      <c r="E167" s="162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1368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188" t="s">
        <v>532</v>
      </c>
      <c r="D168" s="161"/>
      <c r="E168" s="162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1368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188" t="s">
        <v>533</v>
      </c>
      <c r="D169" s="161"/>
      <c r="E169" s="162">
        <v>545.58900000000006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1368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70">
        <v>40</v>
      </c>
      <c r="B170" s="171" t="s">
        <v>1531</v>
      </c>
      <c r="C170" s="187" t="s">
        <v>1532</v>
      </c>
      <c r="D170" s="172" t="s">
        <v>1527</v>
      </c>
      <c r="E170" s="173">
        <v>97.494600000000005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5">
        <v>1</v>
      </c>
      <c r="O170" s="175">
        <f>ROUND(E170*N170,2)</f>
        <v>97.49</v>
      </c>
      <c r="P170" s="175">
        <v>0</v>
      </c>
      <c r="Q170" s="175">
        <f>ROUND(E170*P170,2)</f>
        <v>0</v>
      </c>
      <c r="R170" s="175" t="s">
        <v>1520</v>
      </c>
      <c r="S170" s="175" t="s">
        <v>1363</v>
      </c>
      <c r="T170" s="176" t="s">
        <v>1364</v>
      </c>
      <c r="U170" s="160">
        <v>0</v>
      </c>
      <c r="V170" s="160">
        <f>ROUND(E170*U170,2)</f>
        <v>0</v>
      </c>
      <c r="W170" s="160"/>
      <c r="X170" s="160" t="s">
        <v>1521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1522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188" t="s">
        <v>1486</v>
      </c>
      <c r="D171" s="161"/>
      <c r="E171" s="162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1368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188" t="s">
        <v>534</v>
      </c>
      <c r="D172" s="161"/>
      <c r="E172" s="162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1368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188" t="s">
        <v>535</v>
      </c>
      <c r="D173" s="161"/>
      <c r="E173" s="162">
        <v>97.494600000000005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1368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>
      <c r="A174" s="164" t="s">
        <v>1357</v>
      </c>
      <c r="B174" s="165" t="s">
        <v>1297</v>
      </c>
      <c r="C174" s="186" t="s">
        <v>1311</v>
      </c>
      <c r="D174" s="166"/>
      <c r="E174" s="167"/>
      <c r="F174" s="168"/>
      <c r="G174" s="168">
        <f>SUMIF(AG175:AG189,"&lt;&gt;NOR",G175:G189)</f>
        <v>0</v>
      </c>
      <c r="H174" s="168"/>
      <c r="I174" s="168">
        <f>SUM(I175:I189)</f>
        <v>0</v>
      </c>
      <c r="J174" s="168"/>
      <c r="K174" s="168">
        <f>SUM(K175:K189)</f>
        <v>0</v>
      </c>
      <c r="L174" s="168"/>
      <c r="M174" s="168">
        <f>SUM(M175:M189)</f>
        <v>0</v>
      </c>
      <c r="N174" s="168"/>
      <c r="O174" s="168">
        <f>SUM(O175:O189)</f>
        <v>166.42999999999998</v>
      </c>
      <c r="P174" s="168"/>
      <c r="Q174" s="168">
        <f>SUM(Q175:Q189)</f>
        <v>0</v>
      </c>
      <c r="R174" s="168"/>
      <c r="S174" s="168"/>
      <c r="T174" s="169"/>
      <c r="U174" s="163"/>
      <c r="V174" s="163">
        <f>SUM(V175:V189)</f>
        <v>211.63000000000002</v>
      </c>
      <c r="W174" s="163"/>
      <c r="X174" s="163"/>
      <c r="AG174" t="s">
        <v>1358</v>
      </c>
    </row>
    <row r="175" spans="1:60" outlineLevel="1">
      <c r="A175" s="170">
        <v>41</v>
      </c>
      <c r="B175" s="171" t="s">
        <v>1536</v>
      </c>
      <c r="C175" s="187" t="s">
        <v>1537</v>
      </c>
      <c r="D175" s="172" t="s">
        <v>1407</v>
      </c>
      <c r="E175" s="173">
        <v>697</v>
      </c>
      <c r="F175" s="174"/>
      <c r="G175" s="175">
        <f>ROUND(E175*F175,2)</f>
        <v>0</v>
      </c>
      <c r="H175" s="174"/>
      <c r="I175" s="175">
        <f>ROUND(E175*H175,2)</f>
        <v>0</v>
      </c>
      <c r="J175" s="174"/>
      <c r="K175" s="175">
        <f>ROUND(E175*J175,2)</f>
        <v>0</v>
      </c>
      <c r="L175" s="175">
        <v>21</v>
      </c>
      <c r="M175" s="175">
        <f>G175*(1+L175/100)</f>
        <v>0</v>
      </c>
      <c r="N175" s="175">
        <v>0.23382</v>
      </c>
      <c r="O175" s="175">
        <f>ROUND(E175*N175,2)</f>
        <v>162.97</v>
      </c>
      <c r="P175" s="175">
        <v>0</v>
      </c>
      <c r="Q175" s="175">
        <f>ROUND(E175*P175,2)</f>
        <v>0</v>
      </c>
      <c r="R175" s="175" t="s">
        <v>1538</v>
      </c>
      <c r="S175" s="175" t="s">
        <v>1539</v>
      </c>
      <c r="T175" s="176" t="s">
        <v>1364</v>
      </c>
      <c r="U175" s="160">
        <v>0.216</v>
      </c>
      <c r="V175" s="160">
        <f>ROUND(E175*U175,2)</f>
        <v>150.55000000000001</v>
      </c>
      <c r="W175" s="160"/>
      <c r="X175" s="160" t="s">
        <v>1365</v>
      </c>
      <c r="Y175" s="151"/>
      <c r="Z175" s="151"/>
      <c r="AA175" s="151"/>
      <c r="AB175" s="151"/>
      <c r="AC175" s="151"/>
      <c r="AD175" s="151"/>
      <c r="AE175" s="151"/>
      <c r="AF175" s="151"/>
      <c r="AG175" s="151" t="s">
        <v>1366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48" t="s">
        <v>1540</v>
      </c>
      <c r="D176" s="249"/>
      <c r="E176" s="249"/>
      <c r="F176" s="249"/>
      <c r="G176" s="249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1392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77" t="str">
        <f>C176</f>
        <v>se zřízením štěrkopískového lože pod trubky a s jejich obsypem v průměrném celkovém množství do 0,15 m3/m v otevřeném příkopu,</v>
      </c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188" t="s">
        <v>536</v>
      </c>
      <c r="D177" s="161"/>
      <c r="E177" s="162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1368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188" t="s">
        <v>537</v>
      </c>
      <c r="D178" s="161"/>
      <c r="E178" s="162">
        <v>697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1368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70">
        <v>42</v>
      </c>
      <c r="B179" s="171" t="s">
        <v>1541</v>
      </c>
      <c r="C179" s="187" t="s">
        <v>1542</v>
      </c>
      <c r="D179" s="172" t="s">
        <v>1361</v>
      </c>
      <c r="E179" s="173">
        <v>766.7</v>
      </c>
      <c r="F179" s="174"/>
      <c r="G179" s="175">
        <f>ROUND(E179*F179,2)</f>
        <v>0</v>
      </c>
      <c r="H179" s="174"/>
      <c r="I179" s="175">
        <f>ROUND(E179*H179,2)</f>
        <v>0</v>
      </c>
      <c r="J179" s="174"/>
      <c r="K179" s="175">
        <f>ROUND(E179*J179,2)</f>
        <v>0</v>
      </c>
      <c r="L179" s="175">
        <v>21</v>
      </c>
      <c r="M179" s="175">
        <f>G179*(1+L179/100)</f>
        <v>0</v>
      </c>
      <c r="N179" s="175">
        <v>1.8000000000000001E-4</v>
      </c>
      <c r="O179" s="175">
        <f>ROUND(E179*N179,2)</f>
        <v>0.14000000000000001</v>
      </c>
      <c r="P179" s="175">
        <v>0</v>
      </c>
      <c r="Q179" s="175">
        <f>ROUND(E179*P179,2)</f>
        <v>0</v>
      </c>
      <c r="R179" s="175" t="s">
        <v>1543</v>
      </c>
      <c r="S179" s="175" t="s">
        <v>1363</v>
      </c>
      <c r="T179" s="176" t="s">
        <v>1364</v>
      </c>
      <c r="U179" s="160">
        <v>7.4999999999999997E-2</v>
      </c>
      <c r="V179" s="160">
        <f>ROUND(E179*U179,2)</f>
        <v>57.5</v>
      </c>
      <c r="W179" s="160"/>
      <c r="X179" s="160" t="s">
        <v>1365</v>
      </c>
      <c r="Y179" s="151"/>
      <c r="Z179" s="151"/>
      <c r="AA179" s="151"/>
      <c r="AB179" s="151"/>
      <c r="AC179" s="151"/>
      <c r="AD179" s="151"/>
      <c r="AE179" s="151"/>
      <c r="AF179" s="151"/>
      <c r="AG179" s="151" t="s">
        <v>1366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248" t="s">
        <v>1544</v>
      </c>
      <c r="D180" s="249"/>
      <c r="E180" s="249"/>
      <c r="F180" s="249"/>
      <c r="G180" s="249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1392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188" t="s">
        <v>538</v>
      </c>
      <c r="D181" s="161"/>
      <c r="E181" s="162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1368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188" t="s">
        <v>539</v>
      </c>
      <c r="D182" s="161"/>
      <c r="E182" s="162">
        <v>766.7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1368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70">
        <v>43</v>
      </c>
      <c r="B183" s="171" t="s">
        <v>540</v>
      </c>
      <c r="C183" s="187" t="s">
        <v>541</v>
      </c>
      <c r="D183" s="172" t="s">
        <v>1411</v>
      </c>
      <c r="E183" s="173">
        <v>1.57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5">
        <v>2.004</v>
      </c>
      <c r="O183" s="175">
        <f>ROUND(E183*N183,2)</f>
        <v>3.15</v>
      </c>
      <c r="P183" s="175">
        <v>0</v>
      </c>
      <c r="Q183" s="175">
        <f>ROUND(E183*P183,2)</f>
        <v>0</v>
      </c>
      <c r="R183" s="175" t="s">
        <v>542</v>
      </c>
      <c r="S183" s="175" t="s">
        <v>1363</v>
      </c>
      <c r="T183" s="176" t="s">
        <v>1364</v>
      </c>
      <c r="U183" s="160">
        <v>2.2799999999999998</v>
      </c>
      <c r="V183" s="160">
        <f>ROUND(E183*U183,2)</f>
        <v>3.58</v>
      </c>
      <c r="W183" s="160"/>
      <c r="X183" s="160" t="s">
        <v>1365</v>
      </c>
      <c r="Y183" s="151"/>
      <c r="Z183" s="151"/>
      <c r="AA183" s="151"/>
      <c r="AB183" s="151"/>
      <c r="AC183" s="151"/>
      <c r="AD183" s="151"/>
      <c r="AE183" s="151"/>
      <c r="AF183" s="151"/>
      <c r="AG183" s="151" t="s">
        <v>1366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48" t="s">
        <v>543</v>
      </c>
      <c r="D184" s="249"/>
      <c r="E184" s="249"/>
      <c r="F184" s="249"/>
      <c r="G184" s="249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1392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188" t="s">
        <v>544</v>
      </c>
      <c r="D185" s="161"/>
      <c r="E185" s="162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1368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188" t="s">
        <v>545</v>
      </c>
      <c r="D186" s="161"/>
      <c r="E186" s="162">
        <v>1.57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1368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ht="22.5" outlineLevel="1">
      <c r="A187" s="170">
        <v>44</v>
      </c>
      <c r="B187" s="171" t="s">
        <v>1548</v>
      </c>
      <c r="C187" s="187" t="s">
        <v>1549</v>
      </c>
      <c r="D187" s="172" t="s">
        <v>1361</v>
      </c>
      <c r="E187" s="173">
        <v>843.37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5">
        <v>2.0000000000000001E-4</v>
      </c>
      <c r="O187" s="175">
        <f>ROUND(E187*N187,2)</f>
        <v>0.17</v>
      </c>
      <c r="P187" s="175">
        <v>0</v>
      </c>
      <c r="Q187" s="175">
        <f>ROUND(E187*P187,2)</f>
        <v>0</v>
      </c>
      <c r="R187" s="175" t="s">
        <v>1520</v>
      </c>
      <c r="S187" s="175" t="s">
        <v>1363</v>
      </c>
      <c r="T187" s="176" t="s">
        <v>1364</v>
      </c>
      <c r="U187" s="160">
        <v>0</v>
      </c>
      <c r="V187" s="160">
        <f>ROUND(E187*U187,2)</f>
        <v>0</v>
      </c>
      <c r="W187" s="160"/>
      <c r="X187" s="160" t="s">
        <v>1521</v>
      </c>
      <c r="Y187" s="151"/>
      <c r="Z187" s="151"/>
      <c r="AA187" s="151"/>
      <c r="AB187" s="151"/>
      <c r="AC187" s="151"/>
      <c r="AD187" s="151"/>
      <c r="AE187" s="151"/>
      <c r="AF187" s="151"/>
      <c r="AG187" s="151" t="s">
        <v>1522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188" t="s">
        <v>546</v>
      </c>
      <c r="D188" s="161"/>
      <c r="E188" s="162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1368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188" t="s">
        <v>547</v>
      </c>
      <c r="D189" s="161"/>
      <c r="E189" s="162">
        <v>843.37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1368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>
      <c r="A190" s="164" t="s">
        <v>1357</v>
      </c>
      <c r="B190" s="165" t="s">
        <v>1301</v>
      </c>
      <c r="C190" s="186" t="s">
        <v>1312</v>
      </c>
      <c r="D190" s="166"/>
      <c r="E190" s="167"/>
      <c r="F190" s="168"/>
      <c r="G190" s="168">
        <f>SUMIF(AG191:AG195,"&lt;&gt;NOR",G191:G195)</f>
        <v>0</v>
      </c>
      <c r="H190" s="168"/>
      <c r="I190" s="168">
        <f>SUM(I191:I195)</f>
        <v>0</v>
      </c>
      <c r="J190" s="168"/>
      <c r="K190" s="168">
        <f>SUM(K191:K195)</f>
        <v>0</v>
      </c>
      <c r="L190" s="168"/>
      <c r="M190" s="168">
        <f>SUM(M191:M195)</f>
        <v>0</v>
      </c>
      <c r="N190" s="168"/>
      <c r="O190" s="168">
        <f>SUM(O191:O195)</f>
        <v>154.43</v>
      </c>
      <c r="P190" s="168"/>
      <c r="Q190" s="168">
        <f>SUM(Q191:Q195)</f>
        <v>0</v>
      </c>
      <c r="R190" s="168"/>
      <c r="S190" s="168"/>
      <c r="T190" s="169"/>
      <c r="U190" s="163"/>
      <c r="V190" s="163">
        <f>SUM(V191:V195)</f>
        <v>107.57</v>
      </c>
      <c r="W190" s="163"/>
      <c r="X190" s="163"/>
      <c r="AG190" t="s">
        <v>1358</v>
      </c>
    </row>
    <row r="191" spans="1:60" outlineLevel="1">
      <c r="A191" s="170">
        <v>45</v>
      </c>
      <c r="B191" s="171" t="s">
        <v>1552</v>
      </c>
      <c r="C191" s="187" t="s">
        <v>1553</v>
      </c>
      <c r="D191" s="172" t="s">
        <v>1411</v>
      </c>
      <c r="E191" s="173">
        <v>81.674999999999997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5">
        <v>1.8907700000000001</v>
      </c>
      <c r="O191" s="175">
        <f>ROUND(E191*N191,2)</f>
        <v>154.43</v>
      </c>
      <c r="P191" s="175">
        <v>0</v>
      </c>
      <c r="Q191" s="175">
        <f>ROUND(E191*P191,2)</f>
        <v>0</v>
      </c>
      <c r="R191" s="175" t="s">
        <v>1538</v>
      </c>
      <c r="S191" s="175" t="s">
        <v>1363</v>
      </c>
      <c r="T191" s="176" t="s">
        <v>1364</v>
      </c>
      <c r="U191" s="160">
        <v>1.3169999999999999</v>
      </c>
      <c r="V191" s="160">
        <f>ROUND(E191*U191,2)</f>
        <v>107.57</v>
      </c>
      <c r="W191" s="160"/>
      <c r="X191" s="160" t="s">
        <v>1365</v>
      </c>
      <c r="Y191" s="151"/>
      <c r="Z191" s="151"/>
      <c r="AA191" s="151"/>
      <c r="AB191" s="151"/>
      <c r="AC191" s="151"/>
      <c r="AD191" s="151"/>
      <c r="AE191" s="151"/>
      <c r="AF191" s="151"/>
      <c r="AG191" s="151" t="s">
        <v>1366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48" t="s">
        <v>1554</v>
      </c>
      <c r="D192" s="249"/>
      <c r="E192" s="249"/>
      <c r="F192" s="249"/>
      <c r="G192" s="249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1392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188" t="s">
        <v>548</v>
      </c>
      <c r="D193" s="161"/>
      <c r="E193" s="162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1368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188" t="s">
        <v>549</v>
      </c>
      <c r="D194" s="161"/>
      <c r="E194" s="162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1368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188" t="s">
        <v>550</v>
      </c>
      <c r="D195" s="161"/>
      <c r="E195" s="162">
        <v>81.674999999999997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1368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>
      <c r="A196" s="164" t="s">
        <v>1357</v>
      </c>
      <c r="B196" s="165" t="s">
        <v>1303</v>
      </c>
      <c r="C196" s="186" t="s">
        <v>1313</v>
      </c>
      <c r="D196" s="166"/>
      <c r="E196" s="167"/>
      <c r="F196" s="168"/>
      <c r="G196" s="168">
        <f>SUMIF(AG197:AG231,"&lt;&gt;NOR",G197:G231)</f>
        <v>0</v>
      </c>
      <c r="H196" s="168"/>
      <c r="I196" s="168">
        <f>SUM(I197:I231)</f>
        <v>0</v>
      </c>
      <c r="J196" s="168"/>
      <c r="K196" s="168">
        <f>SUM(K197:K231)</f>
        <v>0</v>
      </c>
      <c r="L196" s="168"/>
      <c r="M196" s="168">
        <f>SUM(M197:M231)</f>
        <v>0</v>
      </c>
      <c r="N196" s="168"/>
      <c r="O196" s="168">
        <f>SUM(O197:O231)</f>
        <v>268.35999999999996</v>
      </c>
      <c r="P196" s="168"/>
      <c r="Q196" s="168">
        <f>SUM(Q197:Q231)</f>
        <v>0</v>
      </c>
      <c r="R196" s="168"/>
      <c r="S196" s="168"/>
      <c r="T196" s="169"/>
      <c r="U196" s="163"/>
      <c r="V196" s="163">
        <f>SUM(V197:V231)</f>
        <v>52.830000000000005</v>
      </c>
      <c r="W196" s="163"/>
      <c r="X196" s="163"/>
      <c r="AG196" t="s">
        <v>1358</v>
      </c>
    </row>
    <row r="197" spans="1:60" ht="22.5" outlineLevel="1">
      <c r="A197" s="170">
        <v>46</v>
      </c>
      <c r="B197" s="171" t="s">
        <v>1558</v>
      </c>
      <c r="C197" s="187" t="s">
        <v>1559</v>
      </c>
      <c r="D197" s="172" t="s">
        <v>1361</v>
      </c>
      <c r="E197" s="173">
        <v>48.65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5">
        <v>0.378</v>
      </c>
      <c r="O197" s="175">
        <f>ROUND(E197*N197,2)</f>
        <v>18.39</v>
      </c>
      <c r="P197" s="175">
        <v>0</v>
      </c>
      <c r="Q197" s="175">
        <f>ROUND(E197*P197,2)</f>
        <v>0</v>
      </c>
      <c r="R197" s="175" t="s">
        <v>1362</v>
      </c>
      <c r="S197" s="175" t="s">
        <v>1363</v>
      </c>
      <c r="T197" s="176" t="s">
        <v>1364</v>
      </c>
      <c r="U197" s="160">
        <v>2.5999999999999999E-2</v>
      </c>
      <c r="V197" s="160">
        <f>ROUND(E197*U197,2)</f>
        <v>1.26</v>
      </c>
      <c r="W197" s="160"/>
      <c r="X197" s="160" t="s">
        <v>1365</v>
      </c>
      <c r="Y197" s="151"/>
      <c r="Z197" s="151"/>
      <c r="AA197" s="151"/>
      <c r="AB197" s="151"/>
      <c r="AC197" s="151"/>
      <c r="AD197" s="151"/>
      <c r="AE197" s="151"/>
      <c r="AF197" s="151"/>
      <c r="AG197" s="151" t="s">
        <v>1366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188" t="s">
        <v>1373</v>
      </c>
      <c r="D198" s="161"/>
      <c r="E198" s="162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1368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188" t="s">
        <v>439</v>
      </c>
      <c r="D199" s="161"/>
      <c r="E199" s="162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1368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188" t="s">
        <v>440</v>
      </c>
      <c r="D200" s="161"/>
      <c r="E200" s="162">
        <v>48.65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1368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ht="22.5" outlineLevel="1">
      <c r="A201" s="170">
        <v>47</v>
      </c>
      <c r="B201" s="171" t="s">
        <v>1560</v>
      </c>
      <c r="C201" s="187" t="s">
        <v>1561</v>
      </c>
      <c r="D201" s="172" t="s">
        <v>1361</v>
      </c>
      <c r="E201" s="173">
        <v>48.65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5">
        <v>0.441</v>
      </c>
      <c r="O201" s="175">
        <f>ROUND(E201*N201,2)</f>
        <v>21.45</v>
      </c>
      <c r="P201" s="175">
        <v>0</v>
      </c>
      <c r="Q201" s="175">
        <f>ROUND(E201*P201,2)</f>
        <v>0</v>
      </c>
      <c r="R201" s="175" t="s">
        <v>1362</v>
      </c>
      <c r="S201" s="175" t="s">
        <v>1363</v>
      </c>
      <c r="T201" s="176" t="s">
        <v>1364</v>
      </c>
      <c r="U201" s="160">
        <v>2.9000000000000001E-2</v>
      </c>
      <c r="V201" s="160">
        <f>ROUND(E201*U201,2)</f>
        <v>1.41</v>
      </c>
      <c r="W201" s="160"/>
      <c r="X201" s="160" t="s">
        <v>1365</v>
      </c>
      <c r="Y201" s="151"/>
      <c r="Z201" s="151"/>
      <c r="AA201" s="151"/>
      <c r="AB201" s="151"/>
      <c r="AC201" s="151"/>
      <c r="AD201" s="151"/>
      <c r="AE201" s="151"/>
      <c r="AF201" s="151"/>
      <c r="AG201" s="151" t="s">
        <v>1366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188" t="s">
        <v>1373</v>
      </c>
      <c r="D202" s="161"/>
      <c r="E202" s="162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1368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188" t="s">
        <v>439</v>
      </c>
      <c r="D203" s="161"/>
      <c r="E203" s="162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1368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8"/>
      <c r="B204" s="159"/>
      <c r="C204" s="188" t="s">
        <v>440</v>
      </c>
      <c r="D204" s="161"/>
      <c r="E204" s="162">
        <v>48.65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1368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22.5" outlineLevel="1">
      <c r="A205" s="170">
        <v>48</v>
      </c>
      <c r="B205" s="171" t="s">
        <v>1562</v>
      </c>
      <c r="C205" s="187" t="s">
        <v>1563</v>
      </c>
      <c r="D205" s="172" t="s">
        <v>1361</v>
      </c>
      <c r="E205" s="173">
        <v>48.65</v>
      </c>
      <c r="F205" s="174"/>
      <c r="G205" s="175">
        <f>ROUND(E205*F205,2)</f>
        <v>0</v>
      </c>
      <c r="H205" s="174"/>
      <c r="I205" s="175">
        <f>ROUND(E205*H205,2)</f>
        <v>0</v>
      </c>
      <c r="J205" s="174"/>
      <c r="K205" s="175">
        <f>ROUND(E205*J205,2)</f>
        <v>0</v>
      </c>
      <c r="L205" s="175">
        <v>21</v>
      </c>
      <c r="M205" s="175">
        <f>G205*(1+L205/100)</f>
        <v>0</v>
      </c>
      <c r="N205" s="175">
        <v>0.55125000000000002</v>
      </c>
      <c r="O205" s="175">
        <f>ROUND(E205*N205,2)</f>
        <v>26.82</v>
      </c>
      <c r="P205" s="175">
        <v>0</v>
      </c>
      <c r="Q205" s="175">
        <f>ROUND(E205*P205,2)</f>
        <v>0</v>
      </c>
      <c r="R205" s="175" t="s">
        <v>1362</v>
      </c>
      <c r="S205" s="175" t="s">
        <v>1363</v>
      </c>
      <c r="T205" s="176" t="s">
        <v>1364</v>
      </c>
      <c r="U205" s="160">
        <v>2.7E-2</v>
      </c>
      <c r="V205" s="160">
        <f>ROUND(E205*U205,2)</f>
        <v>1.31</v>
      </c>
      <c r="W205" s="160"/>
      <c r="X205" s="160" t="s">
        <v>1365</v>
      </c>
      <c r="Y205" s="151"/>
      <c r="Z205" s="151"/>
      <c r="AA205" s="151"/>
      <c r="AB205" s="151"/>
      <c r="AC205" s="151"/>
      <c r="AD205" s="151"/>
      <c r="AE205" s="151"/>
      <c r="AF205" s="151"/>
      <c r="AG205" s="151" t="s">
        <v>1366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188" t="s">
        <v>439</v>
      </c>
      <c r="D206" s="161"/>
      <c r="E206" s="162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1368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188" t="s">
        <v>440</v>
      </c>
      <c r="D207" s="161"/>
      <c r="E207" s="162">
        <v>48.65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1368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22.5" outlineLevel="1">
      <c r="A208" s="170">
        <v>49</v>
      </c>
      <c r="B208" s="171" t="s">
        <v>1564</v>
      </c>
      <c r="C208" s="187" t="s">
        <v>1565</v>
      </c>
      <c r="D208" s="172" t="s">
        <v>1361</v>
      </c>
      <c r="E208" s="173">
        <v>104.25</v>
      </c>
      <c r="F208" s="174"/>
      <c r="G208" s="175">
        <f>ROUND(E208*F208,2)</f>
        <v>0</v>
      </c>
      <c r="H208" s="174"/>
      <c r="I208" s="175">
        <f>ROUND(E208*H208,2)</f>
        <v>0</v>
      </c>
      <c r="J208" s="174"/>
      <c r="K208" s="175">
        <f>ROUND(E208*J208,2)</f>
        <v>0</v>
      </c>
      <c r="L208" s="175">
        <v>21</v>
      </c>
      <c r="M208" s="175">
        <f>G208*(1+L208/100)</f>
        <v>0</v>
      </c>
      <c r="N208" s="175">
        <v>0.21099999999999999</v>
      </c>
      <c r="O208" s="175">
        <f>ROUND(E208*N208,2)</f>
        <v>22</v>
      </c>
      <c r="P208" s="175">
        <v>0</v>
      </c>
      <c r="Q208" s="175">
        <f>ROUND(E208*P208,2)</f>
        <v>0</v>
      </c>
      <c r="R208" s="175" t="s">
        <v>1362</v>
      </c>
      <c r="S208" s="175" t="s">
        <v>1363</v>
      </c>
      <c r="T208" s="176" t="s">
        <v>1364</v>
      </c>
      <c r="U208" s="160">
        <v>7.1999999999999995E-2</v>
      </c>
      <c r="V208" s="160">
        <f>ROUND(E208*U208,2)</f>
        <v>7.51</v>
      </c>
      <c r="W208" s="160"/>
      <c r="X208" s="160" t="s">
        <v>1365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1366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48" t="s">
        <v>1566</v>
      </c>
      <c r="D209" s="249"/>
      <c r="E209" s="249"/>
      <c r="F209" s="249"/>
      <c r="G209" s="249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1392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188" t="s">
        <v>443</v>
      </c>
      <c r="D210" s="161"/>
      <c r="E210" s="162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1368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188" t="s">
        <v>444</v>
      </c>
      <c r="D211" s="161"/>
      <c r="E211" s="162">
        <v>104.25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1368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70">
        <v>50</v>
      </c>
      <c r="B212" s="171" t="s">
        <v>1567</v>
      </c>
      <c r="C212" s="187" t="s">
        <v>1568</v>
      </c>
      <c r="D212" s="172" t="s">
        <v>1361</v>
      </c>
      <c r="E212" s="173">
        <v>76.45</v>
      </c>
      <c r="F212" s="174"/>
      <c r="G212" s="175">
        <f>ROUND(E212*F212,2)</f>
        <v>0</v>
      </c>
      <c r="H212" s="174"/>
      <c r="I212" s="175">
        <f>ROUND(E212*H212,2)</f>
        <v>0</v>
      </c>
      <c r="J212" s="174"/>
      <c r="K212" s="175">
        <f>ROUND(E212*J212,2)</f>
        <v>0</v>
      </c>
      <c r="L212" s="175">
        <v>21</v>
      </c>
      <c r="M212" s="175">
        <f>G212*(1+L212/100)</f>
        <v>0</v>
      </c>
      <c r="N212" s="175">
        <v>0.38313999999999998</v>
      </c>
      <c r="O212" s="175">
        <f>ROUND(E212*N212,2)</f>
        <v>29.29</v>
      </c>
      <c r="P212" s="175">
        <v>0</v>
      </c>
      <c r="Q212" s="175">
        <f>ROUND(E212*P212,2)</f>
        <v>0</v>
      </c>
      <c r="R212" s="175" t="s">
        <v>1362</v>
      </c>
      <c r="S212" s="175" t="s">
        <v>1363</v>
      </c>
      <c r="T212" s="176" t="s">
        <v>1364</v>
      </c>
      <c r="U212" s="160">
        <v>2.5999999999999999E-2</v>
      </c>
      <c r="V212" s="160">
        <f>ROUND(E212*U212,2)</f>
        <v>1.99</v>
      </c>
      <c r="W212" s="160"/>
      <c r="X212" s="160" t="s">
        <v>1365</v>
      </c>
      <c r="Y212" s="151"/>
      <c r="Z212" s="151"/>
      <c r="AA212" s="151"/>
      <c r="AB212" s="151"/>
      <c r="AC212" s="151"/>
      <c r="AD212" s="151"/>
      <c r="AE212" s="151"/>
      <c r="AF212" s="151"/>
      <c r="AG212" s="151" t="s">
        <v>1366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48" t="s">
        <v>1569</v>
      </c>
      <c r="D213" s="249"/>
      <c r="E213" s="249"/>
      <c r="F213" s="249"/>
      <c r="G213" s="249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1392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188" t="s">
        <v>445</v>
      </c>
      <c r="D214" s="161"/>
      <c r="E214" s="162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1368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188" t="s">
        <v>446</v>
      </c>
      <c r="D215" s="161"/>
      <c r="E215" s="162">
        <v>76.45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1368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ht="22.5" outlineLevel="1">
      <c r="A216" s="170">
        <v>51</v>
      </c>
      <c r="B216" s="171" t="s">
        <v>1570</v>
      </c>
      <c r="C216" s="187" t="s">
        <v>1571</v>
      </c>
      <c r="D216" s="172" t="s">
        <v>1361</v>
      </c>
      <c r="E216" s="173">
        <v>132.05000000000001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5">
        <f>G216*(1+L216/100)</f>
        <v>0</v>
      </c>
      <c r="N216" s="175">
        <v>6.0999999999999997E-4</v>
      </c>
      <c r="O216" s="175">
        <f>ROUND(E216*N216,2)</f>
        <v>0.08</v>
      </c>
      <c r="P216" s="175">
        <v>0</v>
      </c>
      <c r="Q216" s="175">
        <f>ROUND(E216*P216,2)</f>
        <v>0</v>
      </c>
      <c r="R216" s="175" t="s">
        <v>1362</v>
      </c>
      <c r="S216" s="175" t="s">
        <v>1363</v>
      </c>
      <c r="T216" s="176" t="s">
        <v>1364</v>
      </c>
      <c r="U216" s="160">
        <v>2E-3</v>
      </c>
      <c r="V216" s="160">
        <f>ROUND(E216*U216,2)</f>
        <v>0.26</v>
      </c>
      <c r="W216" s="160"/>
      <c r="X216" s="160" t="s">
        <v>1365</v>
      </c>
      <c r="Y216" s="151"/>
      <c r="Z216" s="151"/>
      <c r="AA216" s="151"/>
      <c r="AB216" s="151"/>
      <c r="AC216" s="151"/>
      <c r="AD216" s="151"/>
      <c r="AE216" s="151"/>
      <c r="AF216" s="151"/>
      <c r="AG216" s="151" t="s">
        <v>1366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188" t="s">
        <v>441</v>
      </c>
      <c r="D217" s="161"/>
      <c r="E217" s="162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1368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188" t="s">
        <v>442</v>
      </c>
      <c r="D218" s="161"/>
      <c r="E218" s="162">
        <v>132.05000000000001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1"/>
      <c r="Z218" s="151"/>
      <c r="AA218" s="151"/>
      <c r="AB218" s="151"/>
      <c r="AC218" s="151"/>
      <c r="AD218" s="151"/>
      <c r="AE218" s="151"/>
      <c r="AF218" s="151"/>
      <c r="AG218" s="151" t="s">
        <v>1368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ht="22.5" outlineLevel="1">
      <c r="A219" s="170">
        <v>52</v>
      </c>
      <c r="B219" s="171" t="s">
        <v>1572</v>
      </c>
      <c r="C219" s="187" t="s">
        <v>1573</v>
      </c>
      <c r="D219" s="172" t="s">
        <v>1361</v>
      </c>
      <c r="E219" s="173">
        <v>208.5</v>
      </c>
      <c r="F219" s="174"/>
      <c r="G219" s="175">
        <f>ROUND(E219*F219,2)</f>
        <v>0</v>
      </c>
      <c r="H219" s="174"/>
      <c r="I219" s="175">
        <f>ROUND(E219*H219,2)</f>
        <v>0</v>
      </c>
      <c r="J219" s="174"/>
      <c r="K219" s="175">
        <f>ROUND(E219*J219,2)</f>
        <v>0</v>
      </c>
      <c r="L219" s="175">
        <v>21</v>
      </c>
      <c r="M219" s="175">
        <f>G219*(1+L219/100)</f>
        <v>0</v>
      </c>
      <c r="N219" s="175">
        <v>5.0000000000000001E-4</v>
      </c>
      <c r="O219" s="175">
        <f>ROUND(E219*N219,2)</f>
        <v>0.1</v>
      </c>
      <c r="P219" s="175">
        <v>0</v>
      </c>
      <c r="Q219" s="175">
        <f>ROUND(E219*P219,2)</f>
        <v>0</v>
      </c>
      <c r="R219" s="175" t="s">
        <v>1362</v>
      </c>
      <c r="S219" s="175" t="s">
        <v>1363</v>
      </c>
      <c r="T219" s="176" t="s">
        <v>1364</v>
      </c>
      <c r="U219" s="160">
        <v>2E-3</v>
      </c>
      <c r="V219" s="160">
        <f>ROUND(E219*U219,2)</f>
        <v>0.42</v>
      </c>
      <c r="W219" s="160"/>
      <c r="X219" s="160" t="s">
        <v>1365</v>
      </c>
      <c r="Y219" s="151"/>
      <c r="Z219" s="151"/>
      <c r="AA219" s="151"/>
      <c r="AB219" s="151"/>
      <c r="AC219" s="151"/>
      <c r="AD219" s="151"/>
      <c r="AE219" s="151"/>
      <c r="AF219" s="151"/>
      <c r="AG219" s="151" t="s">
        <v>1366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188" t="s">
        <v>447</v>
      </c>
      <c r="D220" s="161"/>
      <c r="E220" s="162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1368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188" t="s">
        <v>448</v>
      </c>
      <c r="D221" s="161"/>
      <c r="E221" s="162">
        <v>208.5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1368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ht="22.5" outlineLevel="1">
      <c r="A222" s="170">
        <v>53</v>
      </c>
      <c r="B222" s="171" t="s">
        <v>1574</v>
      </c>
      <c r="C222" s="187" t="s">
        <v>1575</v>
      </c>
      <c r="D222" s="172" t="s">
        <v>1361</v>
      </c>
      <c r="E222" s="173">
        <v>208.5</v>
      </c>
      <c r="F222" s="174"/>
      <c r="G222" s="175">
        <f>ROUND(E222*F222,2)</f>
        <v>0</v>
      </c>
      <c r="H222" s="174"/>
      <c r="I222" s="175">
        <f>ROUND(E222*H222,2)</f>
        <v>0</v>
      </c>
      <c r="J222" s="174"/>
      <c r="K222" s="175">
        <f>ROUND(E222*J222,2)</f>
        <v>0</v>
      </c>
      <c r="L222" s="175">
        <v>21</v>
      </c>
      <c r="M222" s="175">
        <f>G222*(1+L222/100)</f>
        <v>0</v>
      </c>
      <c r="N222" s="175">
        <v>0.12966</v>
      </c>
      <c r="O222" s="175">
        <f>ROUND(E222*N222,2)</f>
        <v>27.03</v>
      </c>
      <c r="P222" s="175">
        <v>0</v>
      </c>
      <c r="Q222" s="175">
        <f>ROUND(E222*P222,2)</f>
        <v>0</v>
      </c>
      <c r="R222" s="175" t="s">
        <v>1362</v>
      </c>
      <c r="S222" s="175" t="s">
        <v>1363</v>
      </c>
      <c r="T222" s="176" t="s">
        <v>1364</v>
      </c>
      <c r="U222" s="160">
        <v>7.1999999999999995E-2</v>
      </c>
      <c r="V222" s="160">
        <f>ROUND(E222*U222,2)</f>
        <v>15.01</v>
      </c>
      <c r="W222" s="160"/>
      <c r="X222" s="160" t="s">
        <v>1365</v>
      </c>
      <c r="Y222" s="151"/>
      <c r="Z222" s="151"/>
      <c r="AA222" s="151"/>
      <c r="AB222" s="151"/>
      <c r="AC222" s="151"/>
      <c r="AD222" s="151"/>
      <c r="AE222" s="151"/>
      <c r="AF222" s="151"/>
      <c r="AG222" s="151" t="s">
        <v>1366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188" t="s">
        <v>447</v>
      </c>
      <c r="D223" s="161"/>
      <c r="E223" s="162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1368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188" t="s">
        <v>448</v>
      </c>
      <c r="D224" s="161"/>
      <c r="E224" s="162">
        <v>208.5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1"/>
      <c r="Z224" s="151"/>
      <c r="AA224" s="151"/>
      <c r="AB224" s="151"/>
      <c r="AC224" s="151"/>
      <c r="AD224" s="151"/>
      <c r="AE224" s="151"/>
      <c r="AF224" s="151"/>
      <c r="AG224" s="151" t="s">
        <v>1368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ht="22.5" outlineLevel="1">
      <c r="A225" s="170">
        <v>54</v>
      </c>
      <c r="B225" s="171" t="s">
        <v>1576</v>
      </c>
      <c r="C225" s="187" t="s">
        <v>1577</v>
      </c>
      <c r="D225" s="172" t="s">
        <v>1361</v>
      </c>
      <c r="E225" s="173">
        <v>132.05000000000001</v>
      </c>
      <c r="F225" s="174"/>
      <c r="G225" s="175">
        <f>ROUND(E225*F225,2)</f>
        <v>0</v>
      </c>
      <c r="H225" s="174"/>
      <c r="I225" s="175">
        <f>ROUND(E225*H225,2)</f>
        <v>0</v>
      </c>
      <c r="J225" s="174"/>
      <c r="K225" s="175">
        <f>ROUND(E225*J225,2)</f>
        <v>0</v>
      </c>
      <c r="L225" s="175">
        <v>21</v>
      </c>
      <c r="M225" s="175">
        <f>G225*(1+L225/100)</f>
        <v>0</v>
      </c>
      <c r="N225" s="175">
        <v>0.17946000000000001</v>
      </c>
      <c r="O225" s="175">
        <f>ROUND(E225*N225,2)</f>
        <v>23.7</v>
      </c>
      <c r="P225" s="175">
        <v>0</v>
      </c>
      <c r="Q225" s="175">
        <f>ROUND(E225*P225,2)</f>
        <v>0</v>
      </c>
      <c r="R225" s="175" t="s">
        <v>1362</v>
      </c>
      <c r="S225" s="175" t="s">
        <v>1363</v>
      </c>
      <c r="T225" s="176" t="s">
        <v>1364</v>
      </c>
      <c r="U225" s="160">
        <v>8.7999999999999995E-2</v>
      </c>
      <c r="V225" s="160">
        <f>ROUND(E225*U225,2)</f>
        <v>11.62</v>
      </c>
      <c r="W225" s="160"/>
      <c r="X225" s="160" t="s">
        <v>1365</v>
      </c>
      <c r="Y225" s="151"/>
      <c r="Z225" s="151"/>
      <c r="AA225" s="151"/>
      <c r="AB225" s="151"/>
      <c r="AC225" s="151"/>
      <c r="AD225" s="151"/>
      <c r="AE225" s="151"/>
      <c r="AF225" s="151"/>
      <c r="AG225" s="151" t="s">
        <v>1366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188" t="s">
        <v>441</v>
      </c>
      <c r="D226" s="161"/>
      <c r="E226" s="162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1368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188" t="s">
        <v>442</v>
      </c>
      <c r="D227" s="161"/>
      <c r="E227" s="162">
        <v>132.05000000000001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1368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ht="22.5" outlineLevel="1">
      <c r="A228" s="178">
        <v>55</v>
      </c>
      <c r="B228" s="179" t="s">
        <v>1584</v>
      </c>
      <c r="C228" s="189" t="s">
        <v>1585</v>
      </c>
      <c r="D228" s="180" t="s">
        <v>1361</v>
      </c>
      <c r="E228" s="181">
        <v>76.5</v>
      </c>
      <c r="F228" s="182"/>
      <c r="G228" s="183">
        <f>ROUND(E228*F228,2)</f>
        <v>0</v>
      </c>
      <c r="H228" s="182"/>
      <c r="I228" s="183">
        <f>ROUND(E228*H228,2)</f>
        <v>0</v>
      </c>
      <c r="J228" s="182"/>
      <c r="K228" s="183">
        <f>ROUND(E228*J228,2)</f>
        <v>0</v>
      </c>
      <c r="L228" s="183">
        <v>21</v>
      </c>
      <c r="M228" s="183">
        <f>G228*(1+L228/100)</f>
        <v>0</v>
      </c>
      <c r="N228" s="183">
        <v>0.378</v>
      </c>
      <c r="O228" s="183">
        <f>ROUND(E228*N228,2)</f>
        <v>28.92</v>
      </c>
      <c r="P228" s="183">
        <v>0</v>
      </c>
      <c r="Q228" s="183">
        <f>ROUND(E228*P228,2)</f>
        <v>0</v>
      </c>
      <c r="R228" s="183" t="s">
        <v>1362</v>
      </c>
      <c r="S228" s="183" t="s">
        <v>1363</v>
      </c>
      <c r="T228" s="184" t="s">
        <v>1364</v>
      </c>
      <c r="U228" s="160">
        <v>2.5999999999999999E-2</v>
      </c>
      <c r="V228" s="160">
        <f>ROUND(E228*U228,2)</f>
        <v>1.99</v>
      </c>
      <c r="W228" s="160"/>
      <c r="X228" s="160" t="s">
        <v>1365</v>
      </c>
      <c r="Y228" s="151"/>
      <c r="Z228" s="151"/>
      <c r="AA228" s="151"/>
      <c r="AB228" s="151"/>
      <c r="AC228" s="151"/>
      <c r="AD228" s="151"/>
      <c r="AE228" s="151"/>
      <c r="AF228" s="151"/>
      <c r="AG228" s="151" t="s">
        <v>1419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ht="22.5" outlineLevel="1">
      <c r="A229" s="178">
        <v>56</v>
      </c>
      <c r="B229" s="179" t="s">
        <v>1582</v>
      </c>
      <c r="C229" s="189" t="s">
        <v>1583</v>
      </c>
      <c r="D229" s="180" t="s">
        <v>1361</v>
      </c>
      <c r="E229" s="181">
        <v>104.3</v>
      </c>
      <c r="F229" s="182"/>
      <c r="G229" s="183">
        <f>ROUND(E229*F229,2)</f>
        <v>0</v>
      </c>
      <c r="H229" s="182"/>
      <c r="I229" s="183">
        <f>ROUND(E229*H229,2)</f>
        <v>0</v>
      </c>
      <c r="J229" s="182"/>
      <c r="K229" s="183">
        <f>ROUND(E229*J229,2)</f>
        <v>0</v>
      </c>
      <c r="L229" s="183">
        <v>21</v>
      </c>
      <c r="M229" s="183">
        <f>G229*(1+L229/100)</f>
        <v>0</v>
      </c>
      <c r="N229" s="183">
        <v>0.2016</v>
      </c>
      <c r="O229" s="183">
        <f>ROUND(E229*N229,2)</f>
        <v>21.03</v>
      </c>
      <c r="P229" s="183">
        <v>0</v>
      </c>
      <c r="Q229" s="183">
        <f>ROUND(E229*P229,2)</f>
        <v>0</v>
      </c>
      <c r="R229" s="183" t="s">
        <v>1362</v>
      </c>
      <c r="S229" s="183" t="s">
        <v>1363</v>
      </c>
      <c r="T229" s="184" t="s">
        <v>1364</v>
      </c>
      <c r="U229" s="160">
        <v>2.4E-2</v>
      </c>
      <c r="V229" s="160">
        <f>ROUND(E229*U229,2)</f>
        <v>2.5</v>
      </c>
      <c r="W229" s="160"/>
      <c r="X229" s="160" t="s">
        <v>1365</v>
      </c>
      <c r="Y229" s="151"/>
      <c r="Z229" s="151"/>
      <c r="AA229" s="151"/>
      <c r="AB229" s="151"/>
      <c r="AC229" s="151"/>
      <c r="AD229" s="151"/>
      <c r="AE229" s="151"/>
      <c r="AF229" s="151"/>
      <c r="AG229" s="151" t="s">
        <v>1419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ht="22.5" outlineLevel="1">
      <c r="A230" s="178">
        <v>57</v>
      </c>
      <c r="B230" s="179" t="s">
        <v>1580</v>
      </c>
      <c r="C230" s="189" t="s">
        <v>1581</v>
      </c>
      <c r="D230" s="180" t="s">
        <v>1361</v>
      </c>
      <c r="E230" s="181">
        <v>132</v>
      </c>
      <c r="F230" s="182"/>
      <c r="G230" s="183">
        <f>ROUND(E230*F230,2)</f>
        <v>0</v>
      </c>
      <c r="H230" s="182"/>
      <c r="I230" s="183">
        <f>ROUND(E230*H230,2)</f>
        <v>0</v>
      </c>
      <c r="J230" s="182"/>
      <c r="K230" s="183">
        <f>ROUND(E230*J230,2)</f>
        <v>0</v>
      </c>
      <c r="L230" s="183">
        <v>21</v>
      </c>
      <c r="M230" s="183">
        <f>G230*(1+L230/100)</f>
        <v>0</v>
      </c>
      <c r="N230" s="183">
        <v>0.1764</v>
      </c>
      <c r="O230" s="183">
        <f>ROUND(E230*N230,2)</f>
        <v>23.28</v>
      </c>
      <c r="P230" s="183">
        <v>0</v>
      </c>
      <c r="Q230" s="183">
        <f>ROUND(E230*P230,2)</f>
        <v>0</v>
      </c>
      <c r="R230" s="183" t="s">
        <v>1362</v>
      </c>
      <c r="S230" s="183" t="s">
        <v>1363</v>
      </c>
      <c r="T230" s="184" t="s">
        <v>1364</v>
      </c>
      <c r="U230" s="160">
        <v>2.4E-2</v>
      </c>
      <c r="V230" s="160">
        <f>ROUND(E230*U230,2)</f>
        <v>3.17</v>
      </c>
      <c r="W230" s="160"/>
      <c r="X230" s="160" t="s">
        <v>1365</v>
      </c>
      <c r="Y230" s="151"/>
      <c r="Z230" s="151"/>
      <c r="AA230" s="151"/>
      <c r="AB230" s="151"/>
      <c r="AC230" s="151"/>
      <c r="AD230" s="151"/>
      <c r="AE230" s="151"/>
      <c r="AF230" s="151"/>
      <c r="AG230" s="151" t="s">
        <v>1419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ht="22.5" outlineLevel="1">
      <c r="A231" s="178">
        <v>58</v>
      </c>
      <c r="B231" s="179" t="s">
        <v>1578</v>
      </c>
      <c r="C231" s="189" t="s">
        <v>1579</v>
      </c>
      <c r="D231" s="180" t="s">
        <v>1361</v>
      </c>
      <c r="E231" s="181">
        <v>208.5</v>
      </c>
      <c r="F231" s="182"/>
      <c r="G231" s="183">
        <f>ROUND(E231*F231,2)</f>
        <v>0</v>
      </c>
      <c r="H231" s="182"/>
      <c r="I231" s="183">
        <f>ROUND(E231*H231,2)</f>
        <v>0</v>
      </c>
      <c r="J231" s="182"/>
      <c r="K231" s="183">
        <f>ROUND(E231*J231,2)</f>
        <v>0</v>
      </c>
      <c r="L231" s="183">
        <v>21</v>
      </c>
      <c r="M231" s="183">
        <f>G231*(1+L231/100)</f>
        <v>0</v>
      </c>
      <c r="N231" s="183">
        <v>0.126</v>
      </c>
      <c r="O231" s="183">
        <f>ROUND(E231*N231,2)</f>
        <v>26.27</v>
      </c>
      <c r="P231" s="183">
        <v>0</v>
      </c>
      <c r="Q231" s="183">
        <f>ROUND(E231*P231,2)</f>
        <v>0</v>
      </c>
      <c r="R231" s="183" t="s">
        <v>1362</v>
      </c>
      <c r="S231" s="183" t="s">
        <v>1363</v>
      </c>
      <c r="T231" s="184" t="s">
        <v>1364</v>
      </c>
      <c r="U231" s="160">
        <v>2.1000000000000001E-2</v>
      </c>
      <c r="V231" s="160">
        <f>ROUND(E231*U231,2)</f>
        <v>4.38</v>
      </c>
      <c r="W231" s="160"/>
      <c r="X231" s="160" t="s">
        <v>1365</v>
      </c>
      <c r="Y231" s="151"/>
      <c r="Z231" s="151"/>
      <c r="AA231" s="151"/>
      <c r="AB231" s="151"/>
      <c r="AC231" s="151"/>
      <c r="AD231" s="151"/>
      <c r="AE231" s="151"/>
      <c r="AF231" s="151"/>
      <c r="AG231" s="151" t="s">
        <v>1419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>
      <c r="A232" s="164" t="s">
        <v>1357</v>
      </c>
      <c r="B232" s="165" t="s">
        <v>1314</v>
      </c>
      <c r="C232" s="186" t="s">
        <v>1315</v>
      </c>
      <c r="D232" s="166"/>
      <c r="E232" s="167"/>
      <c r="F232" s="168"/>
      <c r="G232" s="168">
        <f>SUMIF(AG233:AG286,"&lt;&gt;NOR",G233:G286)</f>
        <v>0</v>
      </c>
      <c r="H232" s="168"/>
      <c r="I232" s="168">
        <f>SUM(I233:I286)</f>
        <v>0</v>
      </c>
      <c r="J232" s="168"/>
      <c r="K232" s="168">
        <f>SUM(K233:K286)</f>
        <v>0</v>
      </c>
      <c r="L232" s="168"/>
      <c r="M232" s="168">
        <f>SUM(M233:M286)</f>
        <v>0</v>
      </c>
      <c r="N232" s="168"/>
      <c r="O232" s="168">
        <f>SUM(O233:O286)</f>
        <v>6.65</v>
      </c>
      <c r="P232" s="168"/>
      <c r="Q232" s="168">
        <f>SUM(Q233:Q286)</f>
        <v>0</v>
      </c>
      <c r="R232" s="168"/>
      <c r="S232" s="168"/>
      <c r="T232" s="169"/>
      <c r="U232" s="163"/>
      <c r="V232" s="163">
        <f>SUM(V233:V286)</f>
        <v>228.28999999999996</v>
      </c>
      <c r="W232" s="163"/>
      <c r="X232" s="163"/>
      <c r="AG232" t="s">
        <v>1358</v>
      </c>
    </row>
    <row r="233" spans="1:60" ht="22.5" outlineLevel="1">
      <c r="A233" s="170">
        <v>59</v>
      </c>
      <c r="B233" s="171" t="s">
        <v>551</v>
      </c>
      <c r="C233" s="187" t="s">
        <v>552</v>
      </c>
      <c r="D233" s="172" t="s">
        <v>1593</v>
      </c>
      <c r="E233" s="173">
        <v>5</v>
      </c>
      <c r="F233" s="174"/>
      <c r="G233" s="175">
        <f>ROUND(E233*F233,2)</f>
        <v>0</v>
      </c>
      <c r="H233" s="174"/>
      <c r="I233" s="175">
        <f>ROUND(E233*H233,2)</f>
        <v>0</v>
      </c>
      <c r="J233" s="174"/>
      <c r="K233" s="175">
        <f>ROUND(E233*J233,2)</f>
        <v>0</v>
      </c>
      <c r="L233" s="175">
        <v>21</v>
      </c>
      <c r="M233" s="175">
        <f>G233*(1+L233/100)</f>
        <v>0</v>
      </c>
      <c r="N233" s="175">
        <v>3.2000000000000003E-4</v>
      </c>
      <c r="O233" s="175">
        <f>ROUND(E233*N233,2)</f>
        <v>0</v>
      </c>
      <c r="P233" s="175">
        <v>0</v>
      </c>
      <c r="Q233" s="175">
        <f>ROUND(E233*P233,2)</f>
        <v>0</v>
      </c>
      <c r="R233" s="175" t="s">
        <v>1538</v>
      </c>
      <c r="S233" s="175" t="s">
        <v>1363</v>
      </c>
      <c r="T233" s="176" t="s">
        <v>1364</v>
      </c>
      <c r="U233" s="160">
        <v>1.0940000000000001</v>
      </c>
      <c r="V233" s="160">
        <f>ROUND(E233*U233,2)</f>
        <v>5.47</v>
      </c>
      <c r="W233" s="160"/>
      <c r="X233" s="160" t="s">
        <v>1365</v>
      </c>
      <c r="Y233" s="151"/>
      <c r="Z233" s="151"/>
      <c r="AA233" s="151"/>
      <c r="AB233" s="151"/>
      <c r="AC233" s="151"/>
      <c r="AD233" s="151"/>
      <c r="AE233" s="151"/>
      <c r="AF233" s="151"/>
      <c r="AG233" s="151" t="s">
        <v>1366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188" t="s">
        <v>553</v>
      </c>
      <c r="D234" s="161"/>
      <c r="E234" s="162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1368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188" t="s">
        <v>1303</v>
      </c>
      <c r="D235" s="161"/>
      <c r="E235" s="162">
        <v>5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1368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ht="22.5" outlineLevel="1">
      <c r="A236" s="170">
        <v>60</v>
      </c>
      <c r="B236" s="171" t="s">
        <v>554</v>
      </c>
      <c r="C236" s="187" t="s">
        <v>555</v>
      </c>
      <c r="D236" s="172" t="s">
        <v>1407</v>
      </c>
      <c r="E236" s="173">
        <v>870</v>
      </c>
      <c r="F236" s="174"/>
      <c r="G236" s="175">
        <f>ROUND(E236*F236,2)</f>
        <v>0</v>
      </c>
      <c r="H236" s="174"/>
      <c r="I236" s="175">
        <f>ROUND(E236*H236,2)</f>
        <v>0</v>
      </c>
      <c r="J236" s="174"/>
      <c r="K236" s="175">
        <f>ROUND(E236*J236,2)</f>
        <v>0</v>
      </c>
      <c r="L236" s="175">
        <v>21</v>
      </c>
      <c r="M236" s="175">
        <f>G236*(1+L236/100)</f>
        <v>0</v>
      </c>
      <c r="N236" s="175">
        <v>0</v>
      </c>
      <c r="O236" s="175">
        <f>ROUND(E236*N236,2)</f>
        <v>0</v>
      </c>
      <c r="P236" s="175">
        <v>0</v>
      </c>
      <c r="Q236" s="175">
        <f>ROUND(E236*P236,2)</f>
        <v>0</v>
      </c>
      <c r="R236" s="175" t="s">
        <v>1538</v>
      </c>
      <c r="S236" s="175" t="s">
        <v>1363</v>
      </c>
      <c r="T236" s="176" t="s">
        <v>1364</v>
      </c>
      <c r="U236" s="160">
        <v>0.126</v>
      </c>
      <c r="V236" s="160">
        <f>ROUND(E236*U236,2)</f>
        <v>109.62</v>
      </c>
      <c r="W236" s="160"/>
      <c r="X236" s="160" t="s">
        <v>1365</v>
      </c>
      <c r="Y236" s="151"/>
      <c r="Z236" s="151"/>
      <c r="AA236" s="151"/>
      <c r="AB236" s="151"/>
      <c r="AC236" s="151"/>
      <c r="AD236" s="151"/>
      <c r="AE236" s="151"/>
      <c r="AF236" s="151"/>
      <c r="AG236" s="151" t="s">
        <v>1366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48" t="s">
        <v>1554</v>
      </c>
      <c r="D237" s="249"/>
      <c r="E237" s="249"/>
      <c r="F237" s="249"/>
      <c r="G237" s="249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1392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ht="22.5" outlineLevel="1">
      <c r="A238" s="178">
        <v>61</v>
      </c>
      <c r="B238" s="179" t="s">
        <v>556</v>
      </c>
      <c r="C238" s="189" t="s">
        <v>557</v>
      </c>
      <c r="D238" s="180" t="s">
        <v>1593</v>
      </c>
      <c r="E238" s="181">
        <v>10</v>
      </c>
      <c r="F238" s="182"/>
      <c r="G238" s="183">
        <f>ROUND(E238*F238,2)</f>
        <v>0</v>
      </c>
      <c r="H238" s="182"/>
      <c r="I238" s="183">
        <f>ROUND(E238*H238,2)</f>
        <v>0</v>
      </c>
      <c r="J238" s="182"/>
      <c r="K238" s="183">
        <f>ROUND(E238*J238,2)</f>
        <v>0</v>
      </c>
      <c r="L238" s="183">
        <v>21</v>
      </c>
      <c r="M238" s="183">
        <f>G238*(1+L238/100)</f>
        <v>0</v>
      </c>
      <c r="N238" s="183">
        <v>2.2000000000000001E-4</v>
      </c>
      <c r="O238" s="183">
        <f>ROUND(E238*N238,2)</f>
        <v>0</v>
      </c>
      <c r="P238" s="183">
        <v>0</v>
      </c>
      <c r="Q238" s="183">
        <f>ROUND(E238*P238,2)</f>
        <v>0</v>
      </c>
      <c r="R238" s="183" t="s">
        <v>1538</v>
      </c>
      <c r="S238" s="183" t="s">
        <v>1363</v>
      </c>
      <c r="T238" s="184" t="s">
        <v>1364</v>
      </c>
      <c r="U238" s="160">
        <v>1.554</v>
      </c>
      <c r="V238" s="160">
        <f>ROUND(E238*U238,2)</f>
        <v>15.54</v>
      </c>
      <c r="W238" s="160"/>
      <c r="X238" s="160" t="s">
        <v>1365</v>
      </c>
      <c r="Y238" s="151"/>
      <c r="Z238" s="151"/>
      <c r="AA238" s="151"/>
      <c r="AB238" s="151"/>
      <c r="AC238" s="151"/>
      <c r="AD238" s="151"/>
      <c r="AE238" s="151"/>
      <c r="AF238" s="151"/>
      <c r="AG238" s="151" t="s">
        <v>1366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ht="22.5" outlineLevel="1">
      <c r="A239" s="178">
        <v>62</v>
      </c>
      <c r="B239" s="179" t="s">
        <v>558</v>
      </c>
      <c r="C239" s="189" t="s">
        <v>559</v>
      </c>
      <c r="D239" s="180" t="s">
        <v>1593</v>
      </c>
      <c r="E239" s="181">
        <v>5</v>
      </c>
      <c r="F239" s="182"/>
      <c r="G239" s="183">
        <f>ROUND(E239*F239,2)</f>
        <v>0</v>
      </c>
      <c r="H239" s="182"/>
      <c r="I239" s="183">
        <f>ROUND(E239*H239,2)</f>
        <v>0</v>
      </c>
      <c r="J239" s="182"/>
      <c r="K239" s="183">
        <f>ROUND(E239*J239,2)</f>
        <v>0</v>
      </c>
      <c r="L239" s="183">
        <v>21</v>
      </c>
      <c r="M239" s="183">
        <f>G239*(1+L239/100)</f>
        <v>0</v>
      </c>
      <c r="N239" s="183">
        <v>1.1E-4</v>
      </c>
      <c r="O239" s="183">
        <f>ROUND(E239*N239,2)</f>
        <v>0</v>
      </c>
      <c r="P239" s="183">
        <v>0</v>
      </c>
      <c r="Q239" s="183">
        <f>ROUND(E239*P239,2)</f>
        <v>0</v>
      </c>
      <c r="R239" s="183" t="s">
        <v>1538</v>
      </c>
      <c r="S239" s="183" t="s">
        <v>1363</v>
      </c>
      <c r="T239" s="184" t="s">
        <v>1364</v>
      </c>
      <c r="U239" s="160">
        <v>0.70799999999999996</v>
      </c>
      <c r="V239" s="160">
        <f>ROUND(E239*U239,2)</f>
        <v>3.54</v>
      </c>
      <c r="W239" s="160"/>
      <c r="X239" s="160" t="s">
        <v>1365</v>
      </c>
      <c r="Y239" s="151"/>
      <c r="Z239" s="151"/>
      <c r="AA239" s="151"/>
      <c r="AB239" s="151"/>
      <c r="AC239" s="151"/>
      <c r="AD239" s="151"/>
      <c r="AE239" s="151"/>
      <c r="AF239" s="151"/>
      <c r="AG239" s="151" t="s">
        <v>1366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70">
        <v>63</v>
      </c>
      <c r="B240" s="171" t="s">
        <v>560</v>
      </c>
      <c r="C240" s="187" t="s">
        <v>561</v>
      </c>
      <c r="D240" s="172" t="s">
        <v>1593</v>
      </c>
      <c r="E240" s="173">
        <v>10</v>
      </c>
      <c r="F240" s="174"/>
      <c r="G240" s="175">
        <f>ROUND(E240*F240,2)</f>
        <v>0</v>
      </c>
      <c r="H240" s="174"/>
      <c r="I240" s="175">
        <f>ROUND(E240*H240,2)</f>
        <v>0</v>
      </c>
      <c r="J240" s="174"/>
      <c r="K240" s="175">
        <f>ROUND(E240*J240,2)</f>
        <v>0</v>
      </c>
      <c r="L240" s="175">
        <v>21</v>
      </c>
      <c r="M240" s="175">
        <f>G240*(1+L240/100)</f>
        <v>0</v>
      </c>
      <c r="N240" s="175">
        <v>0.12303</v>
      </c>
      <c r="O240" s="175">
        <f>ROUND(E240*N240,2)</f>
        <v>1.23</v>
      </c>
      <c r="P240" s="175">
        <v>0</v>
      </c>
      <c r="Q240" s="175">
        <f>ROUND(E240*P240,2)</f>
        <v>0</v>
      </c>
      <c r="R240" s="175" t="s">
        <v>1538</v>
      </c>
      <c r="S240" s="175" t="s">
        <v>1363</v>
      </c>
      <c r="T240" s="176" t="s">
        <v>1364</v>
      </c>
      <c r="U240" s="160">
        <v>0.86299999999999999</v>
      </c>
      <c r="V240" s="160">
        <f>ROUND(E240*U240,2)</f>
        <v>8.6300000000000008</v>
      </c>
      <c r="W240" s="160"/>
      <c r="X240" s="160" t="s">
        <v>1365</v>
      </c>
      <c r="Y240" s="151"/>
      <c r="Z240" s="151"/>
      <c r="AA240" s="151"/>
      <c r="AB240" s="151"/>
      <c r="AC240" s="151"/>
      <c r="AD240" s="151"/>
      <c r="AE240" s="151"/>
      <c r="AF240" s="151"/>
      <c r="AG240" s="151" t="s">
        <v>1366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48" t="s">
        <v>562</v>
      </c>
      <c r="D241" s="249"/>
      <c r="E241" s="249"/>
      <c r="F241" s="249"/>
      <c r="G241" s="249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1392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70">
        <v>64</v>
      </c>
      <c r="B242" s="171" t="s">
        <v>563</v>
      </c>
      <c r="C242" s="187" t="s">
        <v>564</v>
      </c>
      <c r="D242" s="172" t="s">
        <v>1593</v>
      </c>
      <c r="E242" s="173">
        <v>5</v>
      </c>
      <c r="F242" s="174"/>
      <c r="G242" s="175">
        <f>ROUND(E242*F242,2)</f>
        <v>0</v>
      </c>
      <c r="H242" s="174"/>
      <c r="I242" s="175">
        <f>ROUND(E242*H242,2)</f>
        <v>0</v>
      </c>
      <c r="J242" s="174"/>
      <c r="K242" s="175">
        <f>ROUND(E242*J242,2)</f>
        <v>0</v>
      </c>
      <c r="L242" s="175">
        <v>21</v>
      </c>
      <c r="M242" s="175">
        <f>G242*(1+L242/100)</f>
        <v>0</v>
      </c>
      <c r="N242" s="175">
        <v>0.32906000000000002</v>
      </c>
      <c r="O242" s="175">
        <f>ROUND(E242*N242,2)</f>
        <v>1.65</v>
      </c>
      <c r="P242" s="175">
        <v>0</v>
      </c>
      <c r="Q242" s="175">
        <f>ROUND(E242*P242,2)</f>
        <v>0</v>
      </c>
      <c r="R242" s="175" t="s">
        <v>1538</v>
      </c>
      <c r="S242" s="175" t="s">
        <v>1363</v>
      </c>
      <c r="T242" s="176" t="s">
        <v>1364</v>
      </c>
      <c r="U242" s="160">
        <v>1.1819999999999999</v>
      </c>
      <c r="V242" s="160">
        <f>ROUND(E242*U242,2)</f>
        <v>5.91</v>
      </c>
      <c r="W242" s="160"/>
      <c r="X242" s="160" t="s">
        <v>1365</v>
      </c>
      <c r="Y242" s="151"/>
      <c r="Z242" s="151"/>
      <c r="AA242" s="151"/>
      <c r="AB242" s="151"/>
      <c r="AC242" s="151"/>
      <c r="AD242" s="151"/>
      <c r="AE242" s="151"/>
      <c r="AF242" s="151"/>
      <c r="AG242" s="151" t="s">
        <v>1366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48" t="s">
        <v>562</v>
      </c>
      <c r="D243" s="249"/>
      <c r="E243" s="249"/>
      <c r="F243" s="249"/>
      <c r="G243" s="249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1392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70">
        <v>65</v>
      </c>
      <c r="B244" s="171" t="s">
        <v>1623</v>
      </c>
      <c r="C244" s="187" t="s">
        <v>1624</v>
      </c>
      <c r="D244" s="172" t="s">
        <v>1407</v>
      </c>
      <c r="E244" s="173">
        <v>840</v>
      </c>
      <c r="F244" s="174"/>
      <c r="G244" s="175">
        <f>ROUND(E244*F244,2)</f>
        <v>0</v>
      </c>
      <c r="H244" s="174"/>
      <c r="I244" s="175">
        <f>ROUND(E244*H244,2)</f>
        <v>0</v>
      </c>
      <c r="J244" s="174"/>
      <c r="K244" s="175">
        <f>ROUND(E244*J244,2)</f>
        <v>0</v>
      </c>
      <c r="L244" s="175">
        <v>21</v>
      </c>
      <c r="M244" s="175">
        <f>G244*(1+L244/100)</f>
        <v>0</v>
      </c>
      <c r="N244" s="175">
        <v>0</v>
      </c>
      <c r="O244" s="175">
        <f>ROUND(E244*N244,2)</f>
        <v>0</v>
      </c>
      <c r="P244" s="175">
        <v>0</v>
      </c>
      <c r="Q244" s="175">
        <f>ROUND(E244*P244,2)</f>
        <v>0</v>
      </c>
      <c r="R244" s="175" t="s">
        <v>1538</v>
      </c>
      <c r="S244" s="175" t="s">
        <v>1363</v>
      </c>
      <c r="T244" s="176" t="s">
        <v>1364</v>
      </c>
      <c r="U244" s="160">
        <v>2.5999999999999999E-2</v>
      </c>
      <c r="V244" s="160">
        <f>ROUND(E244*U244,2)</f>
        <v>21.84</v>
      </c>
      <c r="W244" s="160"/>
      <c r="X244" s="160" t="s">
        <v>1365</v>
      </c>
      <c r="Y244" s="151"/>
      <c r="Z244" s="151"/>
      <c r="AA244" s="151"/>
      <c r="AB244" s="151"/>
      <c r="AC244" s="151"/>
      <c r="AD244" s="151"/>
      <c r="AE244" s="151"/>
      <c r="AF244" s="151"/>
      <c r="AG244" s="151" t="s">
        <v>1366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188" t="s">
        <v>565</v>
      </c>
      <c r="D245" s="161"/>
      <c r="E245" s="162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1368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188" t="s">
        <v>566</v>
      </c>
      <c r="D246" s="161"/>
      <c r="E246" s="162">
        <v>840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51"/>
      <c r="Z246" s="151"/>
      <c r="AA246" s="151"/>
      <c r="AB246" s="151"/>
      <c r="AC246" s="151"/>
      <c r="AD246" s="151"/>
      <c r="AE246" s="151"/>
      <c r="AF246" s="151"/>
      <c r="AG246" s="151" t="s">
        <v>1368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70">
        <v>66</v>
      </c>
      <c r="B247" s="171" t="s">
        <v>567</v>
      </c>
      <c r="C247" s="187" t="s">
        <v>568</v>
      </c>
      <c r="D247" s="172" t="s">
        <v>1407</v>
      </c>
      <c r="E247" s="173">
        <v>1044</v>
      </c>
      <c r="F247" s="174"/>
      <c r="G247" s="175">
        <f>ROUND(E247*F247,2)</f>
        <v>0</v>
      </c>
      <c r="H247" s="174"/>
      <c r="I247" s="175">
        <f>ROUND(E247*H247,2)</f>
        <v>0</v>
      </c>
      <c r="J247" s="174"/>
      <c r="K247" s="175">
        <f>ROUND(E247*J247,2)</f>
        <v>0</v>
      </c>
      <c r="L247" s="175">
        <v>21</v>
      </c>
      <c r="M247" s="175">
        <f>G247*(1+L247/100)</f>
        <v>0</v>
      </c>
      <c r="N247" s="175">
        <v>8.0000000000000007E-5</v>
      </c>
      <c r="O247" s="175">
        <f>ROUND(E247*N247,2)</f>
        <v>0.08</v>
      </c>
      <c r="P247" s="175">
        <v>0</v>
      </c>
      <c r="Q247" s="175">
        <f>ROUND(E247*P247,2)</f>
        <v>0</v>
      </c>
      <c r="R247" s="175" t="s">
        <v>1538</v>
      </c>
      <c r="S247" s="175" t="s">
        <v>1363</v>
      </c>
      <c r="T247" s="176" t="s">
        <v>1364</v>
      </c>
      <c r="U247" s="160">
        <v>3.4000000000000002E-2</v>
      </c>
      <c r="V247" s="160">
        <f>ROUND(E247*U247,2)</f>
        <v>35.5</v>
      </c>
      <c r="W247" s="160"/>
      <c r="X247" s="160" t="s">
        <v>1365</v>
      </c>
      <c r="Y247" s="151"/>
      <c r="Z247" s="151"/>
      <c r="AA247" s="151"/>
      <c r="AB247" s="151"/>
      <c r="AC247" s="151"/>
      <c r="AD247" s="151"/>
      <c r="AE247" s="151"/>
      <c r="AF247" s="151"/>
      <c r="AG247" s="151" t="s">
        <v>1366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58"/>
      <c r="B248" s="159"/>
      <c r="C248" s="188" t="s">
        <v>569</v>
      </c>
      <c r="D248" s="161"/>
      <c r="E248" s="162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51"/>
      <c r="Z248" s="151"/>
      <c r="AA248" s="151"/>
      <c r="AB248" s="151"/>
      <c r="AC248" s="151"/>
      <c r="AD248" s="151"/>
      <c r="AE248" s="151"/>
      <c r="AF248" s="151"/>
      <c r="AG248" s="151" t="s">
        <v>1368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188" t="s">
        <v>570</v>
      </c>
      <c r="D249" s="161"/>
      <c r="E249" s="162">
        <v>1044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1368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70">
        <v>67</v>
      </c>
      <c r="B250" s="171" t="s">
        <v>571</v>
      </c>
      <c r="C250" s="187" t="s">
        <v>572</v>
      </c>
      <c r="D250" s="172" t="s">
        <v>1593</v>
      </c>
      <c r="E250" s="173">
        <v>10</v>
      </c>
      <c r="F250" s="174"/>
      <c r="G250" s="175">
        <f>ROUND(E250*F250,2)</f>
        <v>0</v>
      </c>
      <c r="H250" s="174"/>
      <c r="I250" s="175">
        <f>ROUND(E250*H250,2)</f>
        <v>0</v>
      </c>
      <c r="J250" s="174"/>
      <c r="K250" s="175">
        <f>ROUND(E250*J250,2)</f>
        <v>0</v>
      </c>
      <c r="L250" s="175">
        <v>21</v>
      </c>
      <c r="M250" s="175">
        <f>G250*(1+L250/100)</f>
        <v>0</v>
      </c>
      <c r="N250" s="175">
        <v>0</v>
      </c>
      <c r="O250" s="175">
        <f>ROUND(E250*N250,2)</f>
        <v>0</v>
      </c>
      <c r="P250" s="175">
        <v>0</v>
      </c>
      <c r="Q250" s="175">
        <f>ROUND(E250*P250,2)</f>
        <v>0</v>
      </c>
      <c r="R250" s="175"/>
      <c r="S250" s="175" t="s">
        <v>1363</v>
      </c>
      <c r="T250" s="176" t="s">
        <v>1364</v>
      </c>
      <c r="U250" s="160">
        <v>0.251</v>
      </c>
      <c r="V250" s="160">
        <f>ROUND(E250*U250,2)</f>
        <v>2.5099999999999998</v>
      </c>
      <c r="W250" s="160"/>
      <c r="X250" s="160" t="s">
        <v>1365</v>
      </c>
      <c r="Y250" s="151"/>
      <c r="Z250" s="151"/>
      <c r="AA250" s="151"/>
      <c r="AB250" s="151"/>
      <c r="AC250" s="151"/>
      <c r="AD250" s="151"/>
      <c r="AE250" s="151"/>
      <c r="AF250" s="151"/>
      <c r="AG250" s="151" t="s">
        <v>1366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188" t="s">
        <v>573</v>
      </c>
      <c r="D251" s="161"/>
      <c r="E251" s="162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1368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188" t="s">
        <v>1273</v>
      </c>
      <c r="D252" s="161"/>
      <c r="E252" s="162">
        <v>10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1368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ht="22.5" outlineLevel="1">
      <c r="A253" s="170">
        <v>68</v>
      </c>
      <c r="B253" s="171" t="s">
        <v>574</v>
      </c>
      <c r="C253" s="187" t="s">
        <v>575</v>
      </c>
      <c r="D253" s="172" t="s">
        <v>1593</v>
      </c>
      <c r="E253" s="173">
        <v>26</v>
      </c>
      <c r="F253" s="174"/>
      <c r="G253" s="175">
        <f>ROUND(E253*F253,2)</f>
        <v>0</v>
      </c>
      <c r="H253" s="174"/>
      <c r="I253" s="175">
        <f>ROUND(E253*H253,2)</f>
        <v>0</v>
      </c>
      <c r="J253" s="174"/>
      <c r="K253" s="175">
        <f>ROUND(E253*J253,2)</f>
        <v>0</v>
      </c>
      <c r="L253" s="175">
        <v>21</v>
      </c>
      <c r="M253" s="175">
        <f>G253*(1+L253/100)</f>
        <v>0</v>
      </c>
      <c r="N253" s="175">
        <v>2.2000000000000001E-4</v>
      </c>
      <c r="O253" s="175">
        <f>ROUND(E253*N253,2)</f>
        <v>0.01</v>
      </c>
      <c r="P253" s="175">
        <v>0</v>
      </c>
      <c r="Q253" s="175">
        <f>ROUND(E253*P253,2)</f>
        <v>0</v>
      </c>
      <c r="R253" s="175" t="s">
        <v>1538</v>
      </c>
      <c r="S253" s="175" t="s">
        <v>1363</v>
      </c>
      <c r="T253" s="176" t="s">
        <v>1364</v>
      </c>
      <c r="U253" s="160">
        <v>0.75900000000000001</v>
      </c>
      <c r="V253" s="160">
        <f>ROUND(E253*U253,2)</f>
        <v>19.73</v>
      </c>
      <c r="W253" s="160"/>
      <c r="X253" s="160" t="s">
        <v>1365</v>
      </c>
      <c r="Y253" s="151"/>
      <c r="Z253" s="151"/>
      <c r="AA253" s="151"/>
      <c r="AB253" s="151"/>
      <c r="AC253" s="151"/>
      <c r="AD253" s="151"/>
      <c r="AE253" s="151"/>
      <c r="AF253" s="151"/>
      <c r="AG253" s="151" t="s">
        <v>1366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188" t="s">
        <v>576</v>
      </c>
      <c r="D254" s="161"/>
      <c r="E254" s="162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51"/>
      <c r="Z254" s="151"/>
      <c r="AA254" s="151"/>
      <c r="AB254" s="151"/>
      <c r="AC254" s="151"/>
      <c r="AD254" s="151"/>
      <c r="AE254" s="151"/>
      <c r="AF254" s="151"/>
      <c r="AG254" s="151" t="s">
        <v>1368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188" t="s">
        <v>577</v>
      </c>
      <c r="D255" s="161"/>
      <c r="E255" s="162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51"/>
      <c r="Z255" s="151"/>
      <c r="AA255" s="151"/>
      <c r="AB255" s="151"/>
      <c r="AC255" s="151"/>
      <c r="AD255" s="151"/>
      <c r="AE255" s="151"/>
      <c r="AF255" s="151"/>
      <c r="AG255" s="151" t="s">
        <v>1368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188" t="s">
        <v>578</v>
      </c>
      <c r="D256" s="161"/>
      <c r="E256" s="162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51"/>
      <c r="Z256" s="151"/>
      <c r="AA256" s="151"/>
      <c r="AB256" s="151"/>
      <c r="AC256" s="151"/>
      <c r="AD256" s="151"/>
      <c r="AE256" s="151"/>
      <c r="AF256" s="151"/>
      <c r="AG256" s="151" t="s">
        <v>1368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188" t="s">
        <v>2064</v>
      </c>
      <c r="D257" s="161"/>
      <c r="E257" s="162">
        <v>26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51"/>
      <c r="Z257" s="151"/>
      <c r="AA257" s="151"/>
      <c r="AB257" s="151"/>
      <c r="AC257" s="151"/>
      <c r="AD257" s="151"/>
      <c r="AE257" s="151"/>
      <c r="AF257" s="151"/>
      <c r="AG257" s="151" t="s">
        <v>1368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78">
        <v>69</v>
      </c>
      <c r="B258" s="179" t="s">
        <v>579</v>
      </c>
      <c r="C258" s="189" t="s">
        <v>580</v>
      </c>
      <c r="D258" s="180" t="s">
        <v>581</v>
      </c>
      <c r="E258" s="181">
        <v>3</v>
      </c>
      <c r="F258" s="182"/>
      <c r="G258" s="183">
        <f>ROUND(E258*F258,2)</f>
        <v>0</v>
      </c>
      <c r="H258" s="182"/>
      <c r="I258" s="183">
        <f>ROUND(E258*H258,2)</f>
        <v>0</v>
      </c>
      <c r="J258" s="182"/>
      <c r="K258" s="183">
        <f>ROUND(E258*J258,2)</f>
        <v>0</v>
      </c>
      <c r="L258" s="183">
        <v>21</v>
      </c>
      <c r="M258" s="183">
        <f>G258*(1+L258/100)</f>
        <v>0</v>
      </c>
      <c r="N258" s="183">
        <v>0</v>
      </c>
      <c r="O258" s="183">
        <f>ROUND(E258*N258,2)</f>
        <v>0</v>
      </c>
      <c r="P258" s="183">
        <v>0</v>
      </c>
      <c r="Q258" s="183">
        <f>ROUND(E258*P258,2)</f>
        <v>0</v>
      </c>
      <c r="R258" s="183"/>
      <c r="S258" s="183" t="s">
        <v>582</v>
      </c>
      <c r="T258" s="184" t="s">
        <v>1364</v>
      </c>
      <c r="U258" s="160">
        <v>0</v>
      </c>
      <c r="V258" s="160">
        <f>ROUND(E258*U258,2)</f>
        <v>0</v>
      </c>
      <c r="W258" s="160"/>
      <c r="X258" s="160" t="s">
        <v>1521</v>
      </c>
      <c r="Y258" s="151"/>
      <c r="Z258" s="151"/>
      <c r="AA258" s="151"/>
      <c r="AB258" s="151"/>
      <c r="AC258" s="151"/>
      <c r="AD258" s="151"/>
      <c r="AE258" s="151"/>
      <c r="AF258" s="151"/>
      <c r="AG258" s="151" t="s">
        <v>1522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78">
        <v>70</v>
      </c>
      <c r="B259" s="179" t="s">
        <v>583</v>
      </c>
      <c r="C259" s="189" t="s">
        <v>584</v>
      </c>
      <c r="D259" s="180" t="s">
        <v>581</v>
      </c>
      <c r="E259" s="181">
        <v>2</v>
      </c>
      <c r="F259" s="182"/>
      <c r="G259" s="183">
        <f>ROUND(E259*F259,2)</f>
        <v>0</v>
      </c>
      <c r="H259" s="182"/>
      <c r="I259" s="183">
        <f>ROUND(E259*H259,2)</f>
        <v>0</v>
      </c>
      <c r="J259" s="182"/>
      <c r="K259" s="183">
        <f>ROUND(E259*J259,2)</f>
        <v>0</v>
      </c>
      <c r="L259" s="183">
        <v>21</v>
      </c>
      <c r="M259" s="183">
        <f>G259*(1+L259/100)</f>
        <v>0</v>
      </c>
      <c r="N259" s="183">
        <v>0</v>
      </c>
      <c r="O259" s="183">
        <f>ROUND(E259*N259,2)</f>
        <v>0</v>
      </c>
      <c r="P259" s="183">
        <v>0</v>
      </c>
      <c r="Q259" s="183">
        <f>ROUND(E259*P259,2)</f>
        <v>0</v>
      </c>
      <c r="R259" s="183"/>
      <c r="S259" s="183" t="s">
        <v>582</v>
      </c>
      <c r="T259" s="184" t="s">
        <v>1364</v>
      </c>
      <c r="U259" s="160">
        <v>0</v>
      </c>
      <c r="V259" s="160">
        <f>ROUND(E259*U259,2)</f>
        <v>0</v>
      </c>
      <c r="W259" s="160"/>
      <c r="X259" s="160" t="s">
        <v>1521</v>
      </c>
      <c r="Y259" s="151"/>
      <c r="Z259" s="151"/>
      <c r="AA259" s="151"/>
      <c r="AB259" s="151"/>
      <c r="AC259" s="151"/>
      <c r="AD259" s="151"/>
      <c r="AE259" s="151"/>
      <c r="AF259" s="151"/>
      <c r="AG259" s="151" t="s">
        <v>1522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ht="22.5" outlineLevel="1">
      <c r="A260" s="170">
        <v>71</v>
      </c>
      <c r="B260" s="171" t="s">
        <v>585</v>
      </c>
      <c r="C260" s="187" t="s">
        <v>586</v>
      </c>
      <c r="D260" s="172" t="s">
        <v>1407</v>
      </c>
      <c r="E260" s="173">
        <v>957</v>
      </c>
      <c r="F260" s="174"/>
      <c r="G260" s="175">
        <f>ROUND(E260*F260,2)</f>
        <v>0</v>
      </c>
      <c r="H260" s="174"/>
      <c r="I260" s="175">
        <f>ROUND(E260*H260,2)</f>
        <v>0</v>
      </c>
      <c r="J260" s="174"/>
      <c r="K260" s="175">
        <f>ROUND(E260*J260,2)</f>
        <v>0</v>
      </c>
      <c r="L260" s="175">
        <v>21</v>
      </c>
      <c r="M260" s="175">
        <f>G260*(1+L260/100)</f>
        <v>0</v>
      </c>
      <c r="N260" s="175">
        <v>1.4599999999999999E-3</v>
      </c>
      <c r="O260" s="175">
        <f>ROUND(E260*N260,2)</f>
        <v>1.4</v>
      </c>
      <c r="P260" s="175">
        <v>0</v>
      </c>
      <c r="Q260" s="175">
        <f>ROUND(E260*P260,2)</f>
        <v>0</v>
      </c>
      <c r="R260" s="175" t="s">
        <v>1520</v>
      </c>
      <c r="S260" s="175" t="s">
        <v>1539</v>
      </c>
      <c r="T260" s="176" t="s">
        <v>1364</v>
      </c>
      <c r="U260" s="160">
        <v>0</v>
      </c>
      <c r="V260" s="160">
        <f>ROUND(E260*U260,2)</f>
        <v>0</v>
      </c>
      <c r="W260" s="160"/>
      <c r="X260" s="160" t="s">
        <v>1521</v>
      </c>
      <c r="Y260" s="151"/>
      <c r="Z260" s="151"/>
      <c r="AA260" s="151"/>
      <c r="AB260" s="151"/>
      <c r="AC260" s="151"/>
      <c r="AD260" s="151"/>
      <c r="AE260" s="151"/>
      <c r="AF260" s="151"/>
      <c r="AG260" s="151" t="s">
        <v>1522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188" t="s">
        <v>587</v>
      </c>
      <c r="D261" s="161"/>
      <c r="E261" s="162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51"/>
      <c r="Z261" s="151"/>
      <c r="AA261" s="151"/>
      <c r="AB261" s="151"/>
      <c r="AC261" s="151"/>
      <c r="AD261" s="151"/>
      <c r="AE261" s="151"/>
      <c r="AF261" s="151"/>
      <c r="AG261" s="151" t="s">
        <v>1368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188" t="s">
        <v>588</v>
      </c>
      <c r="D262" s="161"/>
      <c r="E262" s="162">
        <v>957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51"/>
      <c r="Z262" s="151"/>
      <c r="AA262" s="151"/>
      <c r="AB262" s="151"/>
      <c r="AC262" s="151"/>
      <c r="AD262" s="151"/>
      <c r="AE262" s="151"/>
      <c r="AF262" s="151"/>
      <c r="AG262" s="151" t="s">
        <v>1368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70">
        <v>72</v>
      </c>
      <c r="B263" s="171" t="s">
        <v>589</v>
      </c>
      <c r="C263" s="187" t="s">
        <v>590</v>
      </c>
      <c r="D263" s="172" t="s">
        <v>1593</v>
      </c>
      <c r="E263" s="173">
        <v>10</v>
      </c>
      <c r="F263" s="174"/>
      <c r="G263" s="175">
        <f>ROUND(E263*F263,2)</f>
        <v>0</v>
      </c>
      <c r="H263" s="174"/>
      <c r="I263" s="175">
        <f>ROUND(E263*H263,2)</f>
        <v>0</v>
      </c>
      <c r="J263" s="174"/>
      <c r="K263" s="175">
        <f>ROUND(E263*J263,2)</f>
        <v>0</v>
      </c>
      <c r="L263" s="175">
        <v>21</v>
      </c>
      <c r="M263" s="175">
        <f>G263*(1+L263/100)</f>
        <v>0</v>
      </c>
      <c r="N263" s="175">
        <v>1.6E-2</v>
      </c>
      <c r="O263" s="175">
        <f>ROUND(E263*N263,2)</f>
        <v>0.16</v>
      </c>
      <c r="P263" s="175">
        <v>0</v>
      </c>
      <c r="Q263" s="175">
        <f>ROUND(E263*P263,2)</f>
        <v>0</v>
      </c>
      <c r="R263" s="175" t="s">
        <v>1520</v>
      </c>
      <c r="S263" s="175" t="s">
        <v>1363</v>
      </c>
      <c r="T263" s="176" t="s">
        <v>1364</v>
      </c>
      <c r="U263" s="160">
        <v>0</v>
      </c>
      <c r="V263" s="160">
        <f>ROUND(E263*U263,2)</f>
        <v>0</v>
      </c>
      <c r="W263" s="160"/>
      <c r="X263" s="160" t="s">
        <v>1521</v>
      </c>
      <c r="Y263" s="151"/>
      <c r="Z263" s="151"/>
      <c r="AA263" s="151"/>
      <c r="AB263" s="151"/>
      <c r="AC263" s="151"/>
      <c r="AD263" s="151"/>
      <c r="AE263" s="151"/>
      <c r="AF263" s="151"/>
      <c r="AG263" s="151" t="s">
        <v>1522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59" t="s">
        <v>591</v>
      </c>
      <c r="D264" s="260"/>
      <c r="E264" s="260"/>
      <c r="F264" s="260"/>
      <c r="G264" s="2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51"/>
      <c r="Z264" s="151"/>
      <c r="AA264" s="151"/>
      <c r="AB264" s="151"/>
      <c r="AC264" s="151"/>
      <c r="AD264" s="151"/>
      <c r="AE264" s="151"/>
      <c r="AF264" s="151"/>
      <c r="AG264" s="151" t="s">
        <v>1493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188" t="s">
        <v>592</v>
      </c>
      <c r="D265" s="161"/>
      <c r="E265" s="162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51"/>
      <c r="Z265" s="151"/>
      <c r="AA265" s="151"/>
      <c r="AB265" s="151"/>
      <c r="AC265" s="151"/>
      <c r="AD265" s="151"/>
      <c r="AE265" s="151"/>
      <c r="AF265" s="151"/>
      <c r="AG265" s="151" t="s">
        <v>1368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188" t="s">
        <v>1273</v>
      </c>
      <c r="D266" s="161"/>
      <c r="E266" s="162">
        <v>10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1368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ht="33.75" outlineLevel="1">
      <c r="A267" s="170">
        <v>73</v>
      </c>
      <c r="B267" s="171" t="s">
        <v>593</v>
      </c>
      <c r="C267" s="187" t="s">
        <v>594</v>
      </c>
      <c r="D267" s="172" t="s">
        <v>1593</v>
      </c>
      <c r="E267" s="173">
        <v>10</v>
      </c>
      <c r="F267" s="174"/>
      <c r="G267" s="175">
        <f>ROUND(E267*F267,2)</f>
        <v>0</v>
      </c>
      <c r="H267" s="174"/>
      <c r="I267" s="175">
        <f>ROUND(E267*H267,2)</f>
        <v>0</v>
      </c>
      <c r="J267" s="174"/>
      <c r="K267" s="175">
        <f>ROUND(E267*J267,2)</f>
        <v>0</v>
      </c>
      <c r="L267" s="175">
        <v>21</v>
      </c>
      <c r="M267" s="175">
        <f>G267*(1+L267/100)</f>
        <v>0</v>
      </c>
      <c r="N267" s="175">
        <v>6.0000000000000001E-3</v>
      </c>
      <c r="O267" s="175">
        <f>ROUND(E267*N267,2)</f>
        <v>0.06</v>
      </c>
      <c r="P267" s="175">
        <v>0</v>
      </c>
      <c r="Q267" s="175">
        <f>ROUND(E267*P267,2)</f>
        <v>0</v>
      </c>
      <c r="R267" s="175" t="s">
        <v>1520</v>
      </c>
      <c r="S267" s="175" t="s">
        <v>1363</v>
      </c>
      <c r="T267" s="176" t="s">
        <v>1364</v>
      </c>
      <c r="U267" s="160">
        <v>0</v>
      </c>
      <c r="V267" s="160">
        <f>ROUND(E267*U267,2)</f>
        <v>0</v>
      </c>
      <c r="W267" s="160"/>
      <c r="X267" s="160" t="s">
        <v>1521</v>
      </c>
      <c r="Y267" s="151"/>
      <c r="Z267" s="151"/>
      <c r="AA267" s="151"/>
      <c r="AB267" s="151"/>
      <c r="AC267" s="151"/>
      <c r="AD267" s="151"/>
      <c r="AE267" s="151"/>
      <c r="AF267" s="151"/>
      <c r="AG267" s="151" t="s">
        <v>1522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59" t="s">
        <v>595</v>
      </c>
      <c r="D268" s="260"/>
      <c r="E268" s="260"/>
      <c r="F268" s="260"/>
      <c r="G268" s="2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1493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ht="22.5" outlineLevel="1">
      <c r="A269" s="178">
        <v>74</v>
      </c>
      <c r="B269" s="179" t="s">
        <v>596</v>
      </c>
      <c r="C269" s="189" t="s">
        <v>597</v>
      </c>
      <c r="D269" s="180" t="s">
        <v>1593</v>
      </c>
      <c r="E269" s="181">
        <v>10</v>
      </c>
      <c r="F269" s="182"/>
      <c r="G269" s="183">
        <f>ROUND(E269*F269,2)</f>
        <v>0</v>
      </c>
      <c r="H269" s="182"/>
      <c r="I269" s="183">
        <f>ROUND(E269*H269,2)</f>
        <v>0</v>
      </c>
      <c r="J269" s="182"/>
      <c r="K269" s="183">
        <f>ROUND(E269*J269,2)</f>
        <v>0</v>
      </c>
      <c r="L269" s="183">
        <v>21</v>
      </c>
      <c r="M269" s="183">
        <f>G269*(1+L269/100)</f>
        <v>0</v>
      </c>
      <c r="N269" s="183">
        <v>6.8999999999999999E-3</v>
      </c>
      <c r="O269" s="183">
        <f>ROUND(E269*N269,2)</f>
        <v>7.0000000000000007E-2</v>
      </c>
      <c r="P269" s="183">
        <v>0</v>
      </c>
      <c r="Q269" s="183">
        <f>ROUND(E269*P269,2)</f>
        <v>0</v>
      </c>
      <c r="R269" s="183" t="s">
        <v>1520</v>
      </c>
      <c r="S269" s="183" t="s">
        <v>1363</v>
      </c>
      <c r="T269" s="184" t="s">
        <v>1364</v>
      </c>
      <c r="U269" s="160">
        <v>0</v>
      </c>
      <c r="V269" s="160">
        <f>ROUND(E269*U269,2)</f>
        <v>0</v>
      </c>
      <c r="W269" s="160"/>
      <c r="X269" s="160" t="s">
        <v>1521</v>
      </c>
      <c r="Y269" s="151"/>
      <c r="Z269" s="151"/>
      <c r="AA269" s="151"/>
      <c r="AB269" s="151"/>
      <c r="AC269" s="151"/>
      <c r="AD269" s="151"/>
      <c r="AE269" s="151"/>
      <c r="AF269" s="151"/>
      <c r="AG269" s="151" t="s">
        <v>1522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ht="33.75" outlineLevel="1">
      <c r="A270" s="178">
        <v>75</v>
      </c>
      <c r="B270" s="179" t="s">
        <v>598</v>
      </c>
      <c r="C270" s="189" t="s">
        <v>599</v>
      </c>
      <c r="D270" s="180" t="s">
        <v>1593</v>
      </c>
      <c r="E270" s="181">
        <v>5</v>
      </c>
      <c r="F270" s="182"/>
      <c r="G270" s="183">
        <f>ROUND(E270*F270,2)</f>
        <v>0</v>
      </c>
      <c r="H270" s="182"/>
      <c r="I270" s="183">
        <f>ROUND(E270*H270,2)</f>
        <v>0</v>
      </c>
      <c r="J270" s="182"/>
      <c r="K270" s="183">
        <f>ROUND(E270*J270,2)</f>
        <v>0</v>
      </c>
      <c r="L270" s="183">
        <v>21</v>
      </c>
      <c r="M270" s="183">
        <f>G270*(1+L270/100)</f>
        <v>0</v>
      </c>
      <c r="N270" s="183">
        <v>1.4E-2</v>
      </c>
      <c r="O270" s="183">
        <f>ROUND(E270*N270,2)</f>
        <v>7.0000000000000007E-2</v>
      </c>
      <c r="P270" s="183">
        <v>0</v>
      </c>
      <c r="Q270" s="183">
        <f>ROUND(E270*P270,2)</f>
        <v>0</v>
      </c>
      <c r="R270" s="183" t="s">
        <v>1520</v>
      </c>
      <c r="S270" s="183" t="s">
        <v>1363</v>
      </c>
      <c r="T270" s="184" t="s">
        <v>1364</v>
      </c>
      <c r="U270" s="160">
        <v>0</v>
      </c>
      <c r="V270" s="160">
        <f>ROUND(E270*U270,2)</f>
        <v>0</v>
      </c>
      <c r="W270" s="160"/>
      <c r="X270" s="160" t="s">
        <v>1521</v>
      </c>
      <c r="Y270" s="151"/>
      <c r="Z270" s="151"/>
      <c r="AA270" s="151"/>
      <c r="AB270" s="151"/>
      <c r="AC270" s="151"/>
      <c r="AD270" s="151"/>
      <c r="AE270" s="151"/>
      <c r="AF270" s="151"/>
      <c r="AG270" s="151" t="s">
        <v>1522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78">
        <v>76</v>
      </c>
      <c r="B271" s="179" t="s">
        <v>600</v>
      </c>
      <c r="C271" s="189" t="s">
        <v>601</v>
      </c>
      <c r="D271" s="180" t="s">
        <v>1593</v>
      </c>
      <c r="E271" s="181">
        <v>10</v>
      </c>
      <c r="F271" s="182"/>
      <c r="G271" s="183">
        <f>ROUND(E271*F271,2)</f>
        <v>0</v>
      </c>
      <c r="H271" s="182"/>
      <c r="I271" s="183">
        <f>ROUND(E271*H271,2)</f>
        <v>0</v>
      </c>
      <c r="J271" s="182"/>
      <c r="K271" s="183">
        <f>ROUND(E271*J271,2)</f>
        <v>0</v>
      </c>
      <c r="L271" s="183">
        <v>21</v>
      </c>
      <c r="M271" s="183">
        <f>G271*(1+L271/100)</f>
        <v>0</v>
      </c>
      <c r="N271" s="183">
        <v>0</v>
      </c>
      <c r="O271" s="183">
        <f>ROUND(E271*N271,2)</f>
        <v>0</v>
      </c>
      <c r="P271" s="183">
        <v>0</v>
      </c>
      <c r="Q271" s="183">
        <f>ROUND(E271*P271,2)</f>
        <v>0</v>
      </c>
      <c r="R271" s="183" t="s">
        <v>1520</v>
      </c>
      <c r="S271" s="183" t="s">
        <v>1363</v>
      </c>
      <c r="T271" s="184" t="s">
        <v>1364</v>
      </c>
      <c r="U271" s="160">
        <v>0</v>
      </c>
      <c r="V271" s="160">
        <f>ROUND(E271*U271,2)</f>
        <v>0</v>
      </c>
      <c r="W271" s="160"/>
      <c r="X271" s="160" t="s">
        <v>1521</v>
      </c>
      <c r="Y271" s="151"/>
      <c r="Z271" s="151"/>
      <c r="AA271" s="151"/>
      <c r="AB271" s="151"/>
      <c r="AC271" s="151"/>
      <c r="AD271" s="151"/>
      <c r="AE271" s="151"/>
      <c r="AF271" s="151"/>
      <c r="AG271" s="151" t="s">
        <v>1522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ht="22.5" outlineLevel="1">
      <c r="A272" s="170">
        <v>77</v>
      </c>
      <c r="B272" s="171" t="s">
        <v>602</v>
      </c>
      <c r="C272" s="187" t="s">
        <v>603</v>
      </c>
      <c r="D272" s="172" t="s">
        <v>1593</v>
      </c>
      <c r="E272" s="173">
        <v>10</v>
      </c>
      <c r="F272" s="174"/>
      <c r="G272" s="175">
        <f>ROUND(E272*F272,2)</f>
        <v>0</v>
      </c>
      <c r="H272" s="174"/>
      <c r="I272" s="175">
        <f>ROUND(E272*H272,2)</f>
        <v>0</v>
      </c>
      <c r="J272" s="174"/>
      <c r="K272" s="175">
        <f>ROUND(E272*J272,2)</f>
        <v>0</v>
      </c>
      <c r="L272" s="175">
        <v>21</v>
      </c>
      <c r="M272" s="175">
        <f>G272*(1+L272/100)</f>
        <v>0</v>
      </c>
      <c r="N272" s="175">
        <v>7.0000000000000001E-3</v>
      </c>
      <c r="O272" s="175">
        <f>ROUND(E272*N272,2)</f>
        <v>7.0000000000000007E-2</v>
      </c>
      <c r="P272" s="175">
        <v>0</v>
      </c>
      <c r="Q272" s="175">
        <f>ROUND(E272*P272,2)</f>
        <v>0</v>
      </c>
      <c r="R272" s="175" t="s">
        <v>1520</v>
      </c>
      <c r="S272" s="175" t="s">
        <v>1363</v>
      </c>
      <c r="T272" s="176" t="s">
        <v>1364</v>
      </c>
      <c r="U272" s="160">
        <v>0</v>
      </c>
      <c r="V272" s="160">
        <f>ROUND(E272*U272,2)</f>
        <v>0</v>
      </c>
      <c r="W272" s="160"/>
      <c r="X272" s="160" t="s">
        <v>1521</v>
      </c>
      <c r="Y272" s="151"/>
      <c r="Z272" s="151"/>
      <c r="AA272" s="151"/>
      <c r="AB272" s="151"/>
      <c r="AC272" s="151"/>
      <c r="AD272" s="151"/>
      <c r="AE272" s="151"/>
      <c r="AF272" s="151"/>
      <c r="AG272" s="151" t="s">
        <v>1522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188" t="s">
        <v>604</v>
      </c>
      <c r="D273" s="161"/>
      <c r="E273" s="162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51"/>
      <c r="Z273" s="151"/>
      <c r="AA273" s="151"/>
      <c r="AB273" s="151"/>
      <c r="AC273" s="151"/>
      <c r="AD273" s="151"/>
      <c r="AE273" s="151"/>
      <c r="AF273" s="151"/>
      <c r="AG273" s="151" t="s">
        <v>1368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188" t="s">
        <v>605</v>
      </c>
      <c r="D274" s="161"/>
      <c r="E274" s="162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1368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188" t="s">
        <v>605</v>
      </c>
      <c r="D275" s="161"/>
      <c r="E275" s="162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51"/>
      <c r="Z275" s="151"/>
      <c r="AA275" s="151"/>
      <c r="AB275" s="151"/>
      <c r="AC275" s="151"/>
      <c r="AD275" s="151"/>
      <c r="AE275" s="151"/>
      <c r="AF275" s="151"/>
      <c r="AG275" s="151" t="s">
        <v>1368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188" t="s">
        <v>1273</v>
      </c>
      <c r="D276" s="161"/>
      <c r="E276" s="162">
        <v>10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1368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ht="22.5" outlineLevel="1">
      <c r="A277" s="178">
        <v>78</v>
      </c>
      <c r="B277" s="179" t="s">
        <v>606</v>
      </c>
      <c r="C277" s="189" t="s">
        <v>607</v>
      </c>
      <c r="D277" s="180" t="s">
        <v>1593</v>
      </c>
      <c r="E277" s="181">
        <v>2</v>
      </c>
      <c r="F277" s="182"/>
      <c r="G277" s="183">
        <f>ROUND(E277*F277,2)</f>
        <v>0</v>
      </c>
      <c r="H277" s="182"/>
      <c r="I277" s="183">
        <f>ROUND(E277*H277,2)</f>
        <v>0</v>
      </c>
      <c r="J277" s="182"/>
      <c r="K277" s="183">
        <f>ROUND(E277*J277,2)</f>
        <v>0</v>
      </c>
      <c r="L277" s="183">
        <v>21</v>
      </c>
      <c r="M277" s="183">
        <f>G277*(1+L277/100)</f>
        <v>0</v>
      </c>
      <c r="N277" s="183">
        <v>9.7000000000000003E-3</v>
      </c>
      <c r="O277" s="183">
        <f>ROUND(E277*N277,2)</f>
        <v>0.02</v>
      </c>
      <c r="P277" s="183">
        <v>0</v>
      </c>
      <c r="Q277" s="183">
        <f>ROUND(E277*P277,2)</f>
        <v>0</v>
      </c>
      <c r="R277" s="183" t="s">
        <v>1520</v>
      </c>
      <c r="S277" s="183" t="s">
        <v>1363</v>
      </c>
      <c r="T277" s="184" t="s">
        <v>1364</v>
      </c>
      <c r="U277" s="160">
        <v>0</v>
      </c>
      <c r="V277" s="160">
        <f>ROUND(E277*U277,2)</f>
        <v>0</v>
      </c>
      <c r="W277" s="160"/>
      <c r="X277" s="160" t="s">
        <v>1521</v>
      </c>
      <c r="Y277" s="151"/>
      <c r="Z277" s="151"/>
      <c r="AA277" s="151"/>
      <c r="AB277" s="151"/>
      <c r="AC277" s="151"/>
      <c r="AD277" s="151"/>
      <c r="AE277" s="151"/>
      <c r="AF277" s="151"/>
      <c r="AG277" s="151" t="s">
        <v>1522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ht="22.5" outlineLevel="1">
      <c r="A278" s="170">
        <v>79</v>
      </c>
      <c r="B278" s="171" t="s">
        <v>608</v>
      </c>
      <c r="C278" s="187" t="s">
        <v>609</v>
      </c>
      <c r="D278" s="172" t="s">
        <v>1593</v>
      </c>
      <c r="E278" s="173">
        <v>19</v>
      </c>
      <c r="F278" s="174"/>
      <c r="G278" s="175">
        <f>ROUND(E278*F278,2)</f>
        <v>0</v>
      </c>
      <c r="H278" s="174"/>
      <c r="I278" s="175">
        <f>ROUND(E278*H278,2)</f>
        <v>0</v>
      </c>
      <c r="J278" s="174"/>
      <c r="K278" s="175">
        <f>ROUND(E278*J278,2)</f>
        <v>0</v>
      </c>
      <c r="L278" s="175">
        <v>21</v>
      </c>
      <c r="M278" s="175">
        <f>G278*(1+L278/100)</f>
        <v>0</v>
      </c>
      <c r="N278" s="175">
        <v>1.11E-2</v>
      </c>
      <c r="O278" s="175">
        <f>ROUND(E278*N278,2)</f>
        <v>0.21</v>
      </c>
      <c r="P278" s="175">
        <v>0</v>
      </c>
      <c r="Q278" s="175">
        <f>ROUND(E278*P278,2)</f>
        <v>0</v>
      </c>
      <c r="R278" s="175" t="s">
        <v>1520</v>
      </c>
      <c r="S278" s="175" t="s">
        <v>1363</v>
      </c>
      <c r="T278" s="176" t="s">
        <v>1364</v>
      </c>
      <c r="U278" s="160">
        <v>0</v>
      </c>
      <c r="V278" s="160">
        <f>ROUND(E278*U278,2)</f>
        <v>0</v>
      </c>
      <c r="W278" s="160"/>
      <c r="X278" s="160" t="s">
        <v>1521</v>
      </c>
      <c r="Y278" s="151"/>
      <c r="Z278" s="151"/>
      <c r="AA278" s="151"/>
      <c r="AB278" s="151"/>
      <c r="AC278" s="151"/>
      <c r="AD278" s="151"/>
      <c r="AE278" s="151"/>
      <c r="AF278" s="151"/>
      <c r="AG278" s="151" t="s">
        <v>1522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188" t="s">
        <v>610</v>
      </c>
      <c r="D279" s="161"/>
      <c r="E279" s="162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51"/>
      <c r="Z279" s="151"/>
      <c r="AA279" s="151"/>
      <c r="AB279" s="151"/>
      <c r="AC279" s="151"/>
      <c r="AD279" s="151"/>
      <c r="AE279" s="151"/>
      <c r="AF279" s="151"/>
      <c r="AG279" s="151" t="s">
        <v>1368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188" t="s">
        <v>1291</v>
      </c>
      <c r="D280" s="161"/>
      <c r="E280" s="162">
        <v>19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51"/>
      <c r="Z280" s="151"/>
      <c r="AA280" s="151"/>
      <c r="AB280" s="151"/>
      <c r="AC280" s="151"/>
      <c r="AD280" s="151"/>
      <c r="AE280" s="151"/>
      <c r="AF280" s="151"/>
      <c r="AG280" s="151" t="s">
        <v>1368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22.5" outlineLevel="1">
      <c r="A281" s="170">
        <v>80</v>
      </c>
      <c r="B281" s="171" t="s">
        <v>611</v>
      </c>
      <c r="C281" s="187" t="s">
        <v>612</v>
      </c>
      <c r="D281" s="172" t="s">
        <v>1593</v>
      </c>
      <c r="E281" s="173">
        <v>5</v>
      </c>
      <c r="F281" s="174"/>
      <c r="G281" s="175">
        <f>ROUND(E281*F281,2)</f>
        <v>0</v>
      </c>
      <c r="H281" s="174"/>
      <c r="I281" s="175">
        <f>ROUND(E281*H281,2)</f>
        <v>0</v>
      </c>
      <c r="J281" s="174"/>
      <c r="K281" s="175">
        <f>ROUND(E281*J281,2)</f>
        <v>0</v>
      </c>
      <c r="L281" s="175">
        <v>21</v>
      </c>
      <c r="M281" s="175">
        <f>G281*(1+L281/100)</f>
        <v>0</v>
      </c>
      <c r="N281" s="175">
        <v>1.49E-2</v>
      </c>
      <c r="O281" s="175">
        <f>ROUND(E281*N281,2)</f>
        <v>7.0000000000000007E-2</v>
      </c>
      <c r="P281" s="175">
        <v>0</v>
      </c>
      <c r="Q281" s="175">
        <f>ROUND(E281*P281,2)</f>
        <v>0</v>
      </c>
      <c r="R281" s="175" t="s">
        <v>1520</v>
      </c>
      <c r="S281" s="175" t="s">
        <v>1363</v>
      </c>
      <c r="T281" s="176" t="s">
        <v>1364</v>
      </c>
      <c r="U281" s="160">
        <v>0</v>
      </c>
      <c r="V281" s="160">
        <f>ROUND(E281*U281,2)</f>
        <v>0</v>
      </c>
      <c r="W281" s="160"/>
      <c r="X281" s="160" t="s">
        <v>1521</v>
      </c>
      <c r="Y281" s="151"/>
      <c r="Z281" s="151"/>
      <c r="AA281" s="151"/>
      <c r="AB281" s="151"/>
      <c r="AC281" s="151"/>
      <c r="AD281" s="151"/>
      <c r="AE281" s="151"/>
      <c r="AF281" s="151"/>
      <c r="AG281" s="151" t="s">
        <v>1522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188" t="s">
        <v>613</v>
      </c>
      <c r="D282" s="161"/>
      <c r="E282" s="162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51"/>
      <c r="Z282" s="151"/>
      <c r="AA282" s="151"/>
      <c r="AB282" s="151"/>
      <c r="AC282" s="151"/>
      <c r="AD282" s="151"/>
      <c r="AE282" s="151"/>
      <c r="AF282" s="151"/>
      <c r="AG282" s="151" t="s">
        <v>1368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188" t="s">
        <v>1303</v>
      </c>
      <c r="D283" s="161"/>
      <c r="E283" s="162">
        <v>5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51"/>
      <c r="Z283" s="151"/>
      <c r="AA283" s="151"/>
      <c r="AB283" s="151"/>
      <c r="AC283" s="151"/>
      <c r="AD283" s="151"/>
      <c r="AE283" s="151"/>
      <c r="AF283" s="151"/>
      <c r="AG283" s="151" t="s">
        <v>1368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ht="22.5" outlineLevel="1">
      <c r="A284" s="178">
        <v>81</v>
      </c>
      <c r="B284" s="179" t="s">
        <v>614</v>
      </c>
      <c r="C284" s="189" t="s">
        <v>615</v>
      </c>
      <c r="D284" s="180" t="s">
        <v>1593</v>
      </c>
      <c r="E284" s="181">
        <v>5</v>
      </c>
      <c r="F284" s="182"/>
      <c r="G284" s="183">
        <f>ROUND(E284*F284,2)</f>
        <v>0</v>
      </c>
      <c r="H284" s="182"/>
      <c r="I284" s="183">
        <f>ROUND(E284*H284,2)</f>
        <v>0</v>
      </c>
      <c r="J284" s="182"/>
      <c r="K284" s="183">
        <f>ROUND(E284*J284,2)</f>
        <v>0</v>
      </c>
      <c r="L284" s="183">
        <v>21</v>
      </c>
      <c r="M284" s="183">
        <f>G284*(1+L284/100)</f>
        <v>0</v>
      </c>
      <c r="N284" s="183">
        <v>1.2999999999999999E-2</v>
      </c>
      <c r="O284" s="183">
        <f>ROUND(E284*N284,2)</f>
        <v>7.0000000000000007E-2</v>
      </c>
      <c r="P284" s="183">
        <v>0</v>
      </c>
      <c r="Q284" s="183">
        <f>ROUND(E284*P284,2)</f>
        <v>0</v>
      </c>
      <c r="R284" s="183" t="s">
        <v>1520</v>
      </c>
      <c r="S284" s="183" t="s">
        <v>1363</v>
      </c>
      <c r="T284" s="184" t="s">
        <v>1364</v>
      </c>
      <c r="U284" s="160">
        <v>0</v>
      </c>
      <c r="V284" s="160">
        <f>ROUND(E284*U284,2)</f>
        <v>0</v>
      </c>
      <c r="W284" s="160"/>
      <c r="X284" s="160" t="s">
        <v>1521</v>
      </c>
      <c r="Y284" s="151"/>
      <c r="Z284" s="151"/>
      <c r="AA284" s="151"/>
      <c r="AB284" s="151"/>
      <c r="AC284" s="151"/>
      <c r="AD284" s="151"/>
      <c r="AE284" s="151"/>
      <c r="AF284" s="151"/>
      <c r="AG284" s="151" t="s">
        <v>1522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ht="22.5" outlineLevel="1">
      <c r="A285" s="178">
        <v>82</v>
      </c>
      <c r="B285" s="179" t="s">
        <v>616</v>
      </c>
      <c r="C285" s="189" t="s">
        <v>617</v>
      </c>
      <c r="D285" s="180" t="s">
        <v>1593</v>
      </c>
      <c r="E285" s="181">
        <v>4</v>
      </c>
      <c r="F285" s="182"/>
      <c r="G285" s="183">
        <f>ROUND(E285*F285,2)</f>
        <v>0</v>
      </c>
      <c r="H285" s="182"/>
      <c r="I285" s="183">
        <f>ROUND(E285*H285,2)</f>
        <v>0</v>
      </c>
      <c r="J285" s="182"/>
      <c r="K285" s="183">
        <f>ROUND(E285*J285,2)</f>
        <v>0</v>
      </c>
      <c r="L285" s="183">
        <v>21</v>
      </c>
      <c r="M285" s="183">
        <f>G285*(1+L285/100)</f>
        <v>0</v>
      </c>
      <c r="N285" s="183">
        <v>0.37</v>
      </c>
      <c r="O285" s="183">
        <f>ROUND(E285*N285,2)</f>
        <v>1.48</v>
      </c>
      <c r="P285" s="183">
        <v>0</v>
      </c>
      <c r="Q285" s="183">
        <f>ROUND(E285*P285,2)</f>
        <v>0</v>
      </c>
      <c r="R285" s="183" t="s">
        <v>1520</v>
      </c>
      <c r="S285" s="183" t="s">
        <v>1363</v>
      </c>
      <c r="T285" s="184" t="s">
        <v>1364</v>
      </c>
      <c r="U285" s="160">
        <v>0</v>
      </c>
      <c r="V285" s="160">
        <f>ROUND(E285*U285,2)</f>
        <v>0</v>
      </c>
      <c r="W285" s="160"/>
      <c r="X285" s="160" t="s">
        <v>1521</v>
      </c>
      <c r="Y285" s="151"/>
      <c r="Z285" s="151"/>
      <c r="AA285" s="151"/>
      <c r="AB285" s="151"/>
      <c r="AC285" s="151"/>
      <c r="AD285" s="151"/>
      <c r="AE285" s="151"/>
      <c r="AF285" s="151"/>
      <c r="AG285" s="151" t="s">
        <v>1522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78">
        <v>83</v>
      </c>
      <c r="B286" s="179" t="s">
        <v>618</v>
      </c>
      <c r="C286" s="189" t="s">
        <v>619</v>
      </c>
      <c r="D286" s="180" t="s">
        <v>581</v>
      </c>
      <c r="E286" s="181">
        <v>5</v>
      </c>
      <c r="F286" s="182"/>
      <c r="G286" s="183">
        <f>ROUND(E286*F286,2)</f>
        <v>0</v>
      </c>
      <c r="H286" s="182"/>
      <c r="I286" s="183">
        <f>ROUND(E286*H286,2)</f>
        <v>0</v>
      </c>
      <c r="J286" s="182"/>
      <c r="K286" s="183">
        <f>ROUND(E286*J286,2)</f>
        <v>0</v>
      </c>
      <c r="L286" s="183">
        <v>21</v>
      </c>
      <c r="M286" s="183">
        <f>G286*(1+L286/100)</f>
        <v>0</v>
      </c>
      <c r="N286" s="183">
        <v>0</v>
      </c>
      <c r="O286" s="183">
        <f>ROUND(E286*N286,2)</f>
        <v>0</v>
      </c>
      <c r="P286" s="183">
        <v>0</v>
      </c>
      <c r="Q286" s="183">
        <f>ROUND(E286*P286,2)</f>
        <v>0</v>
      </c>
      <c r="R286" s="183"/>
      <c r="S286" s="183" t="s">
        <v>582</v>
      </c>
      <c r="T286" s="184" t="s">
        <v>1364</v>
      </c>
      <c r="U286" s="160">
        <v>0</v>
      </c>
      <c r="V286" s="160">
        <f>ROUND(E286*U286,2)</f>
        <v>0</v>
      </c>
      <c r="W286" s="160"/>
      <c r="X286" s="160" t="s">
        <v>1521</v>
      </c>
      <c r="Y286" s="151"/>
      <c r="Z286" s="151"/>
      <c r="AA286" s="151"/>
      <c r="AB286" s="151"/>
      <c r="AC286" s="151"/>
      <c r="AD286" s="151"/>
      <c r="AE286" s="151"/>
      <c r="AF286" s="151"/>
      <c r="AG286" s="151" t="s">
        <v>1522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>
      <c r="A287" s="164" t="s">
        <v>1357</v>
      </c>
      <c r="B287" s="165" t="s">
        <v>1316</v>
      </c>
      <c r="C287" s="186" t="s">
        <v>1317</v>
      </c>
      <c r="D287" s="166"/>
      <c r="E287" s="167"/>
      <c r="F287" s="168"/>
      <c r="G287" s="168">
        <f>SUMIF(AG288:AG295,"&lt;&gt;NOR",G288:G295)</f>
        <v>0</v>
      </c>
      <c r="H287" s="168"/>
      <c r="I287" s="168">
        <f>SUM(I288:I295)</f>
        <v>0</v>
      </c>
      <c r="J287" s="168"/>
      <c r="K287" s="168">
        <f>SUM(K288:K295)</f>
        <v>0</v>
      </c>
      <c r="L287" s="168"/>
      <c r="M287" s="168">
        <f>SUM(M288:M295)</f>
        <v>0</v>
      </c>
      <c r="N287" s="168"/>
      <c r="O287" s="168">
        <f>SUM(O288:O295)</f>
        <v>0</v>
      </c>
      <c r="P287" s="168"/>
      <c r="Q287" s="168">
        <f>SUM(Q288:Q295)</f>
        <v>0</v>
      </c>
      <c r="R287" s="168"/>
      <c r="S287" s="168"/>
      <c r="T287" s="169"/>
      <c r="U287" s="163"/>
      <c r="V287" s="163">
        <f>SUM(V288:V295)</f>
        <v>21.82</v>
      </c>
      <c r="W287" s="163"/>
      <c r="X287" s="163"/>
      <c r="AG287" t="s">
        <v>1358</v>
      </c>
    </row>
    <row r="288" spans="1:60" outlineLevel="1">
      <c r="A288" s="170">
        <v>84</v>
      </c>
      <c r="B288" s="171" t="s">
        <v>1668</v>
      </c>
      <c r="C288" s="187" t="s">
        <v>1669</v>
      </c>
      <c r="D288" s="172" t="s">
        <v>1407</v>
      </c>
      <c r="E288" s="173">
        <v>139</v>
      </c>
      <c r="F288" s="174"/>
      <c r="G288" s="175">
        <f>ROUND(E288*F288,2)</f>
        <v>0</v>
      </c>
      <c r="H288" s="174"/>
      <c r="I288" s="175">
        <f>ROUND(E288*H288,2)</f>
        <v>0</v>
      </c>
      <c r="J288" s="174"/>
      <c r="K288" s="175">
        <f>ROUND(E288*J288,2)</f>
        <v>0</v>
      </c>
      <c r="L288" s="175">
        <v>21</v>
      </c>
      <c r="M288" s="175">
        <f>G288*(1+L288/100)</f>
        <v>0</v>
      </c>
      <c r="N288" s="175">
        <v>0</v>
      </c>
      <c r="O288" s="175">
        <f>ROUND(E288*N288,2)</f>
        <v>0</v>
      </c>
      <c r="P288" s="175">
        <v>0</v>
      </c>
      <c r="Q288" s="175">
        <f>ROUND(E288*P288,2)</f>
        <v>0</v>
      </c>
      <c r="R288" s="175" t="s">
        <v>1362</v>
      </c>
      <c r="S288" s="175" t="s">
        <v>1363</v>
      </c>
      <c r="T288" s="176" t="s">
        <v>1364</v>
      </c>
      <c r="U288" s="160">
        <v>0.12</v>
      </c>
      <c r="V288" s="160">
        <f>ROUND(E288*U288,2)</f>
        <v>16.68</v>
      </c>
      <c r="W288" s="160"/>
      <c r="X288" s="160" t="s">
        <v>1365</v>
      </c>
      <c r="Y288" s="151"/>
      <c r="Z288" s="151"/>
      <c r="AA288" s="151"/>
      <c r="AB288" s="151"/>
      <c r="AC288" s="151"/>
      <c r="AD288" s="151"/>
      <c r="AE288" s="151"/>
      <c r="AF288" s="151"/>
      <c r="AG288" s="151" t="s">
        <v>1366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48" t="s">
        <v>1670</v>
      </c>
      <c r="D289" s="249"/>
      <c r="E289" s="249"/>
      <c r="F289" s="249"/>
      <c r="G289" s="249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1392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188" t="s">
        <v>620</v>
      </c>
      <c r="D290" s="161"/>
      <c r="E290" s="162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51"/>
      <c r="Z290" s="151"/>
      <c r="AA290" s="151"/>
      <c r="AB290" s="151"/>
      <c r="AC290" s="151"/>
      <c r="AD290" s="151"/>
      <c r="AE290" s="151"/>
      <c r="AF290" s="151"/>
      <c r="AG290" s="151" t="s">
        <v>1368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188" t="s">
        <v>621</v>
      </c>
      <c r="D291" s="161"/>
      <c r="E291" s="162">
        <v>139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51"/>
      <c r="Z291" s="151"/>
      <c r="AA291" s="151"/>
      <c r="AB291" s="151"/>
      <c r="AC291" s="151"/>
      <c r="AD291" s="151"/>
      <c r="AE291" s="151"/>
      <c r="AF291" s="151"/>
      <c r="AG291" s="151" t="s">
        <v>1368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70">
        <v>85</v>
      </c>
      <c r="B292" s="171" t="s">
        <v>1673</v>
      </c>
      <c r="C292" s="187" t="s">
        <v>1674</v>
      </c>
      <c r="D292" s="172" t="s">
        <v>1407</v>
      </c>
      <c r="E292" s="173">
        <v>139</v>
      </c>
      <c r="F292" s="174"/>
      <c r="G292" s="175">
        <f>ROUND(E292*F292,2)</f>
        <v>0</v>
      </c>
      <c r="H292" s="174"/>
      <c r="I292" s="175">
        <f>ROUND(E292*H292,2)</f>
        <v>0</v>
      </c>
      <c r="J292" s="174"/>
      <c r="K292" s="175">
        <f>ROUND(E292*J292,2)</f>
        <v>0</v>
      </c>
      <c r="L292" s="175">
        <v>21</v>
      </c>
      <c r="M292" s="175">
        <f>G292*(1+L292/100)</f>
        <v>0</v>
      </c>
      <c r="N292" s="175">
        <v>0</v>
      </c>
      <c r="O292" s="175">
        <f>ROUND(E292*N292,2)</f>
        <v>0</v>
      </c>
      <c r="P292" s="175">
        <v>0</v>
      </c>
      <c r="Q292" s="175">
        <f>ROUND(E292*P292,2)</f>
        <v>0</v>
      </c>
      <c r="R292" s="175" t="s">
        <v>1362</v>
      </c>
      <c r="S292" s="175" t="s">
        <v>1363</v>
      </c>
      <c r="T292" s="176" t="s">
        <v>1364</v>
      </c>
      <c r="U292" s="160">
        <v>3.6999999999999998E-2</v>
      </c>
      <c r="V292" s="160">
        <f>ROUND(E292*U292,2)</f>
        <v>5.14</v>
      </c>
      <c r="W292" s="160"/>
      <c r="X292" s="160" t="s">
        <v>1365</v>
      </c>
      <c r="Y292" s="151"/>
      <c r="Z292" s="151"/>
      <c r="AA292" s="151"/>
      <c r="AB292" s="151"/>
      <c r="AC292" s="151"/>
      <c r="AD292" s="151"/>
      <c r="AE292" s="151"/>
      <c r="AF292" s="151"/>
      <c r="AG292" s="151" t="s">
        <v>1366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48" t="s">
        <v>1675</v>
      </c>
      <c r="D293" s="249"/>
      <c r="E293" s="249"/>
      <c r="F293" s="249"/>
      <c r="G293" s="249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51"/>
      <c r="Z293" s="151"/>
      <c r="AA293" s="151"/>
      <c r="AB293" s="151"/>
      <c r="AC293" s="151"/>
      <c r="AD293" s="151"/>
      <c r="AE293" s="151"/>
      <c r="AF293" s="151"/>
      <c r="AG293" s="151" t="s">
        <v>1392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188" t="s">
        <v>622</v>
      </c>
      <c r="D294" s="161"/>
      <c r="E294" s="162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51"/>
      <c r="Z294" s="151"/>
      <c r="AA294" s="151"/>
      <c r="AB294" s="151"/>
      <c r="AC294" s="151"/>
      <c r="AD294" s="151"/>
      <c r="AE294" s="151"/>
      <c r="AF294" s="151"/>
      <c r="AG294" s="151" t="s">
        <v>1368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188" t="s">
        <v>621</v>
      </c>
      <c r="D295" s="161"/>
      <c r="E295" s="162">
        <v>139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51"/>
      <c r="Z295" s="151"/>
      <c r="AA295" s="151"/>
      <c r="AB295" s="151"/>
      <c r="AC295" s="151"/>
      <c r="AD295" s="151"/>
      <c r="AE295" s="151"/>
      <c r="AF295" s="151"/>
      <c r="AG295" s="151" t="s">
        <v>1368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>
      <c r="A296" s="164" t="s">
        <v>1357</v>
      </c>
      <c r="B296" s="165" t="s">
        <v>1320</v>
      </c>
      <c r="C296" s="186" t="s">
        <v>1321</v>
      </c>
      <c r="D296" s="166"/>
      <c r="E296" s="167"/>
      <c r="F296" s="168"/>
      <c r="G296" s="168">
        <f>SUMIF(AG297:AG298,"&lt;&gt;NOR",G297:G298)</f>
        <v>0</v>
      </c>
      <c r="H296" s="168"/>
      <c r="I296" s="168">
        <f>SUM(I297:I298)</f>
        <v>0</v>
      </c>
      <c r="J296" s="168"/>
      <c r="K296" s="168">
        <f>SUM(K297:K298)</f>
        <v>0</v>
      </c>
      <c r="L296" s="168"/>
      <c r="M296" s="168">
        <f>SUM(M297:M298)</f>
        <v>0</v>
      </c>
      <c r="N296" s="168"/>
      <c r="O296" s="168">
        <f>SUM(O297:O298)</f>
        <v>0</v>
      </c>
      <c r="P296" s="168"/>
      <c r="Q296" s="168">
        <f>SUM(Q297:Q298)</f>
        <v>0</v>
      </c>
      <c r="R296" s="168"/>
      <c r="S296" s="168"/>
      <c r="T296" s="169"/>
      <c r="U296" s="163"/>
      <c r="V296" s="163">
        <f>SUM(V297:V298)</f>
        <v>241.62</v>
      </c>
      <c r="W296" s="163"/>
      <c r="X296" s="163"/>
      <c r="AG296" t="s">
        <v>1358</v>
      </c>
    </row>
    <row r="297" spans="1:60" ht="22.5" outlineLevel="1">
      <c r="A297" s="170">
        <v>86</v>
      </c>
      <c r="B297" s="171" t="s">
        <v>1677</v>
      </c>
      <c r="C297" s="187" t="s">
        <v>1678</v>
      </c>
      <c r="D297" s="172" t="s">
        <v>1527</v>
      </c>
      <c r="E297" s="173">
        <v>1142.4094600000001</v>
      </c>
      <c r="F297" s="174"/>
      <c r="G297" s="175">
        <f>ROUND(E297*F297,2)</f>
        <v>0</v>
      </c>
      <c r="H297" s="174"/>
      <c r="I297" s="175">
        <f>ROUND(E297*H297,2)</f>
        <v>0</v>
      </c>
      <c r="J297" s="174"/>
      <c r="K297" s="175">
        <f>ROUND(E297*J297,2)</f>
        <v>0</v>
      </c>
      <c r="L297" s="175">
        <v>21</v>
      </c>
      <c r="M297" s="175">
        <f>G297*(1+L297/100)</f>
        <v>0</v>
      </c>
      <c r="N297" s="175">
        <v>0</v>
      </c>
      <c r="O297" s="175">
        <f>ROUND(E297*N297,2)</f>
        <v>0</v>
      </c>
      <c r="P297" s="175">
        <v>0</v>
      </c>
      <c r="Q297" s="175">
        <f>ROUND(E297*P297,2)</f>
        <v>0</v>
      </c>
      <c r="R297" s="175" t="s">
        <v>1538</v>
      </c>
      <c r="S297" s="175" t="s">
        <v>1363</v>
      </c>
      <c r="T297" s="176" t="s">
        <v>1364</v>
      </c>
      <c r="U297" s="160">
        <v>0.21149999999999999</v>
      </c>
      <c r="V297" s="160">
        <f>ROUND(E297*U297,2)</f>
        <v>241.62</v>
      </c>
      <c r="W297" s="160"/>
      <c r="X297" s="160" t="s">
        <v>1365</v>
      </c>
      <c r="Y297" s="151"/>
      <c r="Z297" s="151"/>
      <c r="AA297" s="151"/>
      <c r="AB297" s="151"/>
      <c r="AC297" s="151"/>
      <c r="AD297" s="151"/>
      <c r="AE297" s="151"/>
      <c r="AF297" s="151"/>
      <c r="AG297" s="151" t="s">
        <v>1366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48" t="s">
        <v>1679</v>
      </c>
      <c r="D298" s="249"/>
      <c r="E298" s="249"/>
      <c r="F298" s="249"/>
      <c r="G298" s="249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51"/>
      <c r="Z298" s="151"/>
      <c r="AA298" s="151"/>
      <c r="AB298" s="151"/>
      <c r="AC298" s="151"/>
      <c r="AD298" s="151"/>
      <c r="AE298" s="151"/>
      <c r="AF298" s="151"/>
      <c r="AG298" s="151" t="s">
        <v>1392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>
      <c r="A299" s="164" t="s">
        <v>1357</v>
      </c>
      <c r="B299" s="165" t="s">
        <v>1324</v>
      </c>
      <c r="C299" s="186" t="s">
        <v>1325</v>
      </c>
      <c r="D299" s="166"/>
      <c r="E299" s="167"/>
      <c r="F299" s="168"/>
      <c r="G299" s="168">
        <f>SUMIF(AG300:AG309,"&lt;&gt;NOR",G300:G309)</f>
        <v>0</v>
      </c>
      <c r="H299" s="168"/>
      <c r="I299" s="168">
        <f>SUM(I300:I309)</f>
        <v>0</v>
      </c>
      <c r="J299" s="168"/>
      <c r="K299" s="168">
        <f>SUM(K300:K309)</f>
        <v>0</v>
      </c>
      <c r="L299" s="168"/>
      <c r="M299" s="168">
        <f>SUM(M300:M309)</f>
        <v>0</v>
      </c>
      <c r="N299" s="168"/>
      <c r="O299" s="168">
        <f>SUM(O300:O309)</f>
        <v>0.94000000000000006</v>
      </c>
      <c r="P299" s="168"/>
      <c r="Q299" s="168">
        <f>SUM(Q300:Q309)</f>
        <v>0</v>
      </c>
      <c r="R299" s="168"/>
      <c r="S299" s="168"/>
      <c r="T299" s="169"/>
      <c r="U299" s="163"/>
      <c r="V299" s="163">
        <f>SUM(V300:V309)</f>
        <v>20.010000000000002</v>
      </c>
      <c r="W299" s="163"/>
      <c r="X299" s="163"/>
      <c r="AG299" t="s">
        <v>1358</v>
      </c>
    </row>
    <row r="300" spans="1:60" outlineLevel="1">
      <c r="A300" s="178">
        <v>87</v>
      </c>
      <c r="B300" s="179" t="s">
        <v>623</v>
      </c>
      <c r="C300" s="189" t="s">
        <v>624</v>
      </c>
      <c r="D300" s="180" t="s">
        <v>1407</v>
      </c>
      <c r="E300" s="181">
        <v>30</v>
      </c>
      <c r="F300" s="182"/>
      <c r="G300" s="183">
        <f>ROUND(E300*F300,2)</f>
        <v>0</v>
      </c>
      <c r="H300" s="182"/>
      <c r="I300" s="183">
        <f>ROUND(E300*H300,2)</f>
        <v>0</v>
      </c>
      <c r="J300" s="182"/>
      <c r="K300" s="183">
        <f>ROUND(E300*J300,2)</f>
        <v>0</v>
      </c>
      <c r="L300" s="183">
        <v>21</v>
      </c>
      <c r="M300" s="183">
        <f>G300*(1+L300/100)</f>
        <v>0</v>
      </c>
      <c r="N300" s="183">
        <v>2.7119999999999998E-2</v>
      </c>
      <c r="O300" s="183">
        <f>ROUND(E300*N300,2)</f>
        <v>0.81</v>
      </c>
      <c r="P300" s="183">
        <v>0</v>
      </c>
      <c r="Q300" s="183">
        <f>ROUND(E300*P300,2)</f>
        <v>0</v>
      </c>
      <c r="R300" s="183"/>
      <c r="S300" s="183" t="s">
        <v>1363</v>
      </c>
      <c r="T300" s="184" t="s">
        <v>625</v>
      </c>
      <c r="U300" s="160">
        <v>0.55900000000000005</v>
      </c>
      <c r="V300" s="160">
        <f>ROUND(E300*U300,2)</f>
        <v>16.77</v>
      </c>
      <c r="W300" s="160"/>
      <c r="X300" s="160" t="s">
        <v>1365</v>
      </c>
      <c r="Y300" s="151"/>
      <c r="Z300" s="151"/>
      <c r="AA300" s="151"/>
      <c r="AB300" s="151"/>
      <c r="AC300" s="151"/>
      <c r="AD300" s="151"/>
      <c r="AE300" s="151"/>
      <c r="AF300" s="151"/>
      <c r="AG300" s="151" t="s">
        <v>1366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70">
        <v>88</v>
      </c>
      <c r="B301" s="171" t="s">
        <v>626</v>
      </c>
      <c r="C301" s="187" t="s">
        <v>627</v>
      </c>
      <c r="D301" s="172" t="s">
        <v>1593</v>
      </c>
      <c r="E301" s="173">
        <v>4</v>
      </c>
      <c r="F301" s="174"/>
      <c r="G301" s="175">
        <f>ROUND(E301*F301,2)</f>
        <v>0</v>
      </c>
      <c r="H301" s="174"/>
      <c r="I301" s="175">
        <f>ROUND(E301*H301,2)</f>
        <v>0</v>
      </c>
      <c r="J301" s="174"/>
      <c r="K301" s="175">
        <f>ROUND(E301*J301,2)</f>
        <v>0</v>
      </c>
      <c r="L301" s="175">
        <v>21</v>
      </c>
      <c r="M301" s="175">
        <f>G301*(1+L301/100)</f>
        <v>0</v>
      </c>
      <c r="N301" s="175">
        <v>0</v>
      </c>
      <c r="O301" s="175">
        <f>ROUND(E301*N301,2)</f>
        <v>0</v>
      </c>
      <c r="P301" s="175">
        <v>0</v>
      </c>
      <c r="Q301" s="175">
        <f>ROUND(E301*P301,2)</f>
        <v>0</v>
      </c>
      <c r="R301" s="175"/>
      <c r="S301" s="175" t="s">
        <v>1363</v>
      </c>
      <c r="T301" s="176" t="s">
        <v>625</v>
      </c>
      <c r="U301" s="160">
        <v>0.16</v>
      </c>
      <c r="V301" s="160">
        <f>ROUND(E301*U301,2)</f>
        <v>0.64</v>
      </c>
      <c r="W301" s="160"/>
      <c r="X301" s="160" t="s">
        <v>1365</v>
      </c>
      <c r="Y301" s="151"/>
      <c r="Z301" s="151"/>
      <c r="AA301" s="151"/>
      <c r="AB301" s="151"/>
      <c r="AC301" s="151"/>
      <c r="AD301" s="151"/>
      <c r="AE301" s="151"/>
      <c r="AF301" s="151"/>
      <c r="AG301" s="151" t="s">
        <v>1366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188" t="s">
        <v>628</v>
      </c>
      <c r="D302" s="161"/>
      <c r="E302" s="162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51"/>
      <c r="Z302" s="151"/>
      <c r="AA302" s="151"/>
      <c r="AB302" s="151"/>
      <c r="AC302" s="151"/>
      <c r="AD302" s="151"/>
      <c r="AE302" s="151"/>
      <c r="AF302" s="151"/>
      <c r="AG302" s="151" t="s">
        <v>1368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188" t="s">
        <v>1301</v>
      </c>
      <c r="D303" s="161"/>
      <c r="E303" s="162">
        <v>4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51"/>
      <c r="Z303" s="151"/>
      <c r="AA303" s="151"/>
      <c r="AB303" s="151"/>
      <c r="AC303" s="151"/>
      <c r="AD303" s="151"/>
      <c r="AE303" s="151"/>
      <c r="AF303" s="151"/>
      <c r="AG303" s="151" t="s">
        <v>1368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78">
        <v>89</v>
      </c>
      <c r="B304" s="179" t="s">
        <v>629</v>
      </c>
      <c r="C304" s="189" t="s">
        <v>630</v>
      </c>
      <c r="D304" s="180" t="s">
        <v>1593</v>
      </c>
      <c r="E304" s="181">
        <v>20</v>
      </c>
      <c r="F304" s="182"/>
      <c r="G304" s="183">
        <f t="shared" ref="G304:G309" si="0">ROUND(E304*F304,2)</f>
        <v>0</v>
      </c>
      <c r="H304" s="182"/>
      <c r="I304" s="183">
        <f t="shared" ref="I304:I309" si="1">ROUND(E304*H304,2)</f>
        <v>0</v>
      </c>
      <c r="J304" s="182"/>
      <c r="K304" s="183">
        <f t="shared" ref="K304:K309" si="2">ROUND(E304*J304,2)</f>
        <v>0</v>
      </c>
      <c r="L304" s="183">
        <v>21</v>
      </c>
      <c r="M304" s="183">
        <f t="shared" ref="M304:M309" si="3">G304*(1+L304/100)</f>
        <v>0</v>
      </c>
      <c r="N304" s="183">
        <v>0</v>
      </c>
      <c r="O304" s="183">
        <f t="shared" ref="O304:O309" si="4">ROUND(E304*N304,2)</f>
        <v>0</v>
      </c>
      <c r="P304" s="183">
        <v>0</v>
      </c>
      <c r="Q304" s="183">
        <f t="shared" ref="Q304:Q309" si="5">ROUND(E304*P304,2)</f>
        <v>0</v>
      </c>
      <c r="R304" s="183"/>
      <c r="S304" s="183" t="s">
        <v>1363</v>
      </c>
      <c r="T304" s="184" t="s">
        <v>625</v>
      </c>
      <c r="U304" s="160">
        <v>0.13</v>
      </c>
      <c r="V304" s="160">
        <f t="shared" ref="V304:V309" si="6">ROUND(E304*U304,2)</f>
        <v>2.6</v>
      </c>
      <c r="W304" s="160"/>
      <c r="X304" s="160" t="s">
        <v>1365</v>
      </c>
      <c r="Y304" s="151"/>
      <c r="Z304" s="151"/>
      <c r="AA304" s="151"/>
      <c r="AB304" s="151"/>
      <c r="AC304" s="151"/>
      <c r="AD304" s="151"/>
      <c r="AE304" s="151"/>
      <c r="AF304" s="151"/>
      <c r="AG304" s="151" t="s">
        <v>1366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78">
        <v>90</v>
      </c>
      <c r="B305" s="179" t="s">
        <v>631</v>
      </c>
      <c r="C305" s="189" t="s">
        <v>632</v>
      </c>
      <c r="D305" s="180" t="s">
        <v>1593</v>
      </c>
      <c r="E305" s="181">
        <v>28</v>
      </c>
      <c r="F305" s="182"/>
      <c r="G305" s="183">
        <f t="shared" si="0"/>
        <v>0</v>
      </c>
      <c r="H305" s="182"/>
      <c r="I305" s="183">
        <f t="shared" si="1"/>
        <v>0</v>
      </c>
      <c r="J305" s="182"/>
      <c r="K305" s="183">
        <f t="shared" si="2"/>
        <v>0</v>
      </c>
      <c r="L305" s="183">
        <v>21</v>
      </c>
      <c r="M305" s="183">
        <f t="shared" si="3"/>
        <v>0</v>
      </c>
      <c r="N305" s="183">
        <v>0</v>
      </c>
      <c r="O305" s="183">
        <f t="shared" si="4"/>
        <v>0</v>
      </c>
      <c r="P305" s="183">
        <v>0</v>
      </c>
      <c r="Q305" s="183">
        <f t="shared" si="5"/>
        <v>0</v>
      </c>
      <c r="R305" s="183"/>
      <c r="S305" s="183" t="s">
        <v>582</v>
      </c>
      <c r="T305" s="184" t="s">
        <v>625</v>
      </c>
      <c r="U305" s="160">
        <v>0</v>
      </c>
      <c r="V305" s="160">
        <f t="shared" si="6"/>
        <v>0</v>
      </c>
      <c r="W305" s="160"/>
      <c r="X305" s="160" t="s">
        <v>1365</v>
      </c>
      <c r="Y305" s="151"/>
      <c r="Z305" s="151"/>
      <c r="AA305" s="151"/>
      <c r="AB305" s="151"/>
      <c r="AC305" s="151"/>
      <c r="AD305" s="151"/>
      <c r="AE305" s="151"/>
      <c r="AF305" s="151"/>
      <c r="AG305" s="151" t="s">
        <v>1366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78">
        <v>91</v>
      </c>
      <c r="B306" s="179" t="s">
        <v>633</v>
      </c>
      <c r="C306" s="189" t="s">
        <v>634</v>
      </c>
      <c r="D306" s="180" t="s">
        <v>1407</v>
      </c>
      <c r="E306" s="181">
        <v>870</v>
      </c>
      <c r="F306" s="182"/>
      <c r="G306" s="183">
        <f t="shared" si="0"/>
        <v>0</v>
      </c>
      <c r="H306" s="182"/>
      <c r="I306" s="183">
        <f t="shared" si="1"/>
        <v>0</v>
      </c>
      <c r="J306" s="182"/>
      <c r="K306" s="183">
        <f t="shared" si="2"/>
        <v>0</v>
      </c>
      <c r="L306" s="183">
        <v>21</v>
      </c>
      <c r="M306" s="183">
        <f t="shared" si="3"/>
        <v>0</v>
      </c>
      <c r="N306" s="183">
        <v>0</v>
      </c>
      <c r="O306" s="183">
        <f t="shared" si="4"/>
        <v>0</v>
      </c>
      <c r="P306" s="183">
        <v>0</v>
      </c>
      <c r="Q306" s="183">
        <f t="shared" si="5"/>
        <v>0</v>
      </c>
      <c r="R306" s="183"/>
      <c r="S306" s="183" t="s">
        <v>1363</v>
      </c>
      <c r="T306" s="184" t="s">
        <v>625</v>
      </c>
      <c r="U306" s="160">
        <v>0</v>
      </c>
      <c r="V306" s="160">
        <f t="shared" si="6"/>
        <v>0</v>
      </c>
      <c r="W306" s="160"/>
      <c r="X306" s="160" t="s">
        <v>1365</v>
      </c>
      <c r="Y306" s="151"/>
      <c r="Z306" s="151"/>
      <c r="AA306" s="151"/>
      <c r="AB306" s="151"/>
      <c r="AC306" s="151"/>
      <c r="AD306" s="151"/>
      <c r="AE306" s="151"/>
      <c r="AF306" s="151"/>
      <c r="AG306" s="151" t="s">
        <v>1366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ht="22.5" outlineLevel="1">
      <c r="A307" s="178">
        <v>92</v>
      </c>
      <c r="B307" s="179" t="s">
        <v>635</v>
      </c>
      <c r="C307" s="189" t="s">
        <v>636</v>
      </c>
      <c r="D307" s="180" t="s">
        <v>1593</v>
      </c>
      <c r="E307" s="181">
        <v>4</v>
      </c>
      <c r="F307" s="182"/>
      <c r="G307" s="183">
        <f t="shared" si="0"/>
        <v>0</v>
      </c>
      <c r="H307" s="182"/>
      <c r="I307" s="183">
        <f t="shared" si="1"/>
        <v>0</v>
      </c>
      <c r="J307" s="182"/>
      <c r="K307" s="183">
        <f t="shared" si="2"/>
        <v>0</v>
      </c>
      <c r="L307" s="183">
        <v>21</v>
      </c>
      <c r="M307" s="183">
        <f t="shared" si="3"/>
        <v>0</v>
      </c>
      <c r="N307" s="183">
        <v>1E-3</v>
      </c>
      <c r="O307" s="183">
        <f t="shared" si="4"/>
        <v>0</v>
      </c>
      <c r="P307" s="183">
        <v>0</v>
      </c>
      <c r="Q307" s="183">
        <f t="shared" si="5"/>
        <v>0</v>
      </c>
      <c r="R307" s="183" t="s">
        <v>1520</v>
      </c>
      <c r="S307" s="183" t="s">
        <v>1363</v>
      </c>
      <c r="T307" s="184" t="s">
        <v>625</v>
      </c>
      <c r="U307" s="160">
        <v>0</v>
      </c>
      <c r="V307" s="160">
        <f t="shared" si="6"/>
        <v>0</v>
      </c>
      <c r="W307" s="160"/>
      <c r="X307" s="160" t="s">
        <v>1521</v>
      </c>
      <c r="Y307" s="151"/>
      <c r="Z307" s="151"/>
      <c r="AA307" s="151"/>
      <c r="AB307" s="151"/>
      <c r="AC307" s="151"/>
      <c r="AD307" s="151"/>
      <c r="AE307" s="151"/>
      <c r="AF307" s="151"/>
      <c r="AG307" s="151" t="s">
        <v>1522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ht="22.5" outlineLevel="1">
      <c r="A308" s="178">
        <v>93</v>
      </c>
      <c r="B308" s="179" t="s">
        <v>637</v>
      </c>
      <c r="C308" s="189" t="s">
        <v>638</v>
      </c>
      <c r="D308" s="180" t="s">
        <v>1407</v>
      </c>
      <c r="E308" s="181">
        <v>30</v>
      </c>
      <c r="F308" s="182"/>
      <c r="G308" s="183">
        <f t="shared" si="0"/>
        <v>0</v>
      </c>
      <c r="H308" s="182"/>
      <c r="I308" s="183">
        <f t="shared" si="1"/>
        <v>0</v>
      </c>
      <c r="J308" s="182"/>
      <c r="K308" s="183">
        <f t="shared" si="2"/>
        <v>0</v>
      </c>
      <c r="L308" s="183">
        <v>21</v>
      </c>
      <c r="M308" s="183">
        <f t="shared" si="3"/>
        <v>0</v>
      </c>
      <c r="N308" s="183">
        <v>4.3299999999999996E-3</v>
      </c>
      <c r="O308" s="183">
        <f t="shared" si="4"/>
        <v>0.13</v>
      </c>
      <c r="P308" s="183">
        <v>0</v>
      </c>
      <c r="Q308" s="183">
        <f t="shared" si="5"/>
        <v>0</v>
      </c>
      <c r="R308" s="183" t="s">
        <v>1520</v>
      </c>
      <c r="S308" s="183" t="s">
        <v>1363</v>
      </c>
      <c r="T308" s="184" t="s">
        <v>625</v>
      </c>
      <c r="U308" s="160">
        <v>0</v>
      </c>
      <c r="V308" s="160">
        <f t="shared" si="6"/>
        <v>0</v>
      </c>
      <c r="W308" s="160"/>
      <c r="X308" s="160" t="s">
        <v>1521</v>
      </c>
      <c r="Y308" s="151"/>
      <c r="Z308" s="151"/>
      <c r="AA308" s="151"/>
      <c r="AB308" s="151"/>
      <c r="AC308" s="151"/>
      <c r="AD308" s="151"/>
      <c r="AE308" s="151"/>
      <c r="AF308" s="151"/>
      <c r="AG308" s="151" t="s">
        <v>1522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78">
        <v>94</v>
      </c>
      <c r="B309" s="179" t="s">
        <v>639</v>
      </c>
      <c r="C309" s="189" t="s">
        <v>640</v>
      </c>
      <c r="D309" s="180" t="s">
        <v>1593</v>
      </c>
      <c r="E309" s="181">
        <v>20</v>
      </c>
      <c r="F309" s="182"/>
      <c r="G309" s="183">
        <f t="shared" si="0"/>
        <v>0</v>
      </c>
      <c r="H309" s="182"/>
      <c r="I309" s="183">
        <f t="shared" si="1"/>
        <v>0</v>
      </c>
      <c r="J309" s="182"/>
      <c r="K309" s="183">
        <f t="shared" si="2"/>
        <v>0</v>
      </c>
      <c r="L309" s="183">
        <v>21</v>
      </c>
      <c r="M309" s="183">
        <f t="shared" si="3"/>
        <v>0</v>
      </c>
      <c r="N309" s="183">
        <v>4.0000000000000003E-5</v>
      </c>
      <c r="O309" s="183">
        <f t="shared" si="4"/>
        <v>0</v>
      </c>
      <c r="P309" s="183">
        <v>0</v>
      </c>
      <c r="Q309" s="183">
        <f t="shared" si="5"/>
        <v>0</v>
      </c>
      <c r="R309" s="183" t="s">
        <v>1520</v>
      </c>
      <c r="S309" s="183" t="s">
        <v>1363</v>
      </c>
      <c r="T309" s="184" t="s">
        <v>625</v>
      </c>
      <c r="U309" s="160">
        <v>0</v>
      </c>
      <c r="V309" s="160">
        <f t="shared" si="6"/>
        <v>0</v>
      </c>
      <c r="W309" s="160"/>
      <c r="X309" s="160" t="s">
        <v>1521</v>
      </c>
      <c r="Y309" s="151"/>
      <c r="Z309" s="151"/>
      <c r="AA309" s="151"/>
      <c r="AB309" s="151"/>
      <c r="AC309" s="151"/>
      <c r="AD309" s="151"/>
      <c r="AE309" s="151"/>
      <c r="AF309" s="151"/>
      <c r="AG309" s="151" t="s">
        <v>1522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>
      <c r="A310" s="164" t="s">
        <v>1357</v>
      </c>
      <c r="B310" s="165" t="s">
        <v>1326</v>
      </c>
      <c r="C310" s="186" t="s">
        <v>1327</v>
      </c>
      <c r="D310" s="166"/>
      <c r="E310" s="167"/>
      <c r="F310" s="168"/>
      <c r="G310" s="168">
        <f>SUMIF(AG311:AG334,"&lt;&gt;NOR",G311:G334)</f>
        <v>0</v>
      </c>
      <c r="H310" s="168"/>
      <c r="I310" s="168">
        <f>SUM(I311:I334)</f>
        <v>0</v>
      </c>
      <c r="J310" s="168"/>
      <c r="K310" s="168">
        <f>SUM(K311:K334)</f>
        <v>0</v>
      </c>
      <c r="L310" s="168"/>
      <c r="M310" s="168">
        <f>SUM(M311:M334)</f>
        <v>0</v>
      </c>
      <c r="N310" s="168"/>
      <c r="O310" s="168">
        <f>SUM(O311:O334)</f>
        <v>0</v>
      </c>
      <c r="P310" s="168"/>
      <c r="Q310" s="168">
        <f>SUM(Q311:Q334)</f>
        <v>0</v>
      </c>
      <c r="R310" s="168"/>
      <c r="S310" s="168"/>
      <c r="T310" s="169"/>
      <c r="U310" s="163"/>
      <c r="V310" s="163">
        <f>SUM(V311:V334)</f>
        <v>38.46</v>
      </c>
      <c r="W310" s="163"/>
      <c r="X310" s="163"/>
      <c r="AG310" t="s">
        <v>1358</v>
      </c>
    </row>
    <row r="311" spans="1:60" outlineLevel="1">
      <c r="A311" s="170">
        <v>95</v>
      </c>
      <c r="B311" s="171" t="s">
        <v>1680</v>
      </c>
      <c r="C311" s="187" t="s">
        <v>1681</v>
      </c>
      <c r="D311" s="172" t="s">
        <v>1527</v>
      </c>
      <c r="E311" s="173">
        <v>164.58025000000001</v>
      </c>
      <c r="F311" s="174"/>
      <c r="G311" s="175">
        <f>ROUND(E311*F311,2)</f>
        <v>0</v>
      </c>
      <c r="H311" s="174"/>
      <c r="I311" s="175">
        <f>ROUND(E311*H311,2)</f>
        <v>0</v>
      </c>
      <c r="J311" s="174"/>
      <c r="K311" s="175">
        <f>ROUND(E311*J311,2)</f>
        <v>0</v>
      </c>
      <c r="L311" s="175">
        <v>21</v>
      </c>
      <c r="M311" s="175">
        <f>G311*(1+L311/100)</f>
        <v>0</v>
      </c>
      <c r="N311" s="175">
        <v>0</v>
      </c>
      <c r="O311" s="175">
        <f>ROUND(E311*N311,2)</f>
        <v>0</v>
      </c>
      <c r="P311" s="175">
        <v>0</v>
      </c>
      <c r="Q311" s="175">
        <f>ROUND(E311*P311,2)</f>
        <v>0</v>
      </c>
      <c r="R311" s="175" t="s">
        <v>1682</v>
      </c>
      <c r="S311" s="175" t="s">
        <v>1683</v>
      </c>
      <c r="T311" s="176" t="s">
        <v>1683</v>
      </c>
      <c r="U311" s="160">
        <v>0</v>
      </c>
      <c r="V311" s="160">
        <f>ROUND(E311*U311,2)</f>
        <v>0</v>
      </c>
      <c r="W311" s="160"/>
      <c r="X311" s="160" t="s">
        <v>1365</v>
      </c>
      <c r="Y311" s="151"/>
      <c r="Z311" s="151"/>
      <c r="AA311" s="151"/>
      <c r="AB311" s="151"/>
      <c r="AC311" s="151"/>
      <c r="AD311" s="151"/>
      <c r="AE311" s="151"/>
      <c r="AF311" s="151"/>
      <c r="AG311" s="151" t="s">
        <v>1366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188" t="s">
        <v>641</v>
      </c>
      <c r="D312" s="161"/>
      <c r="E312" s="162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51"/>
      <c r="Z312" s="151"/>
      <c r="AA312" s="151"/>
      <c r="AB312" s="151"/>
      <c r="AC312" s="151"/>
      <c r="AD312" s="151"/>
      <c r="AE312" s="151"/>
      <c r="AF312" s="151"/>
      <c r="AG312" s="151" t="s">
        <v>1368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188" t="s">
        <v>642</v>
      </c>
      <c r="D313" s="161"/>
      <c r="E313" s="162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51"/>
      <c r="Z313" s="151"/>
      <c r="AA313" s="151"/>
      <c r="AB313" s="151"/>
      <c r="AC313" s="151"/>
      <c r="AD313" s="151"/>
      <c r="AE313" s="151"/>
      <c r="AF313" s="151"/>
      <c r="AG313" s="151" t="s">
        <v>1368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188" t="s">
        <v>643</v>
      </c>
      <c r="D314" s="161"/>
      <c r="E314" s="162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51"/>
      <c r="Z314" s="151"/>
      <c r="AA314" s="151"/>
      <c r="AB314" s="151"/>
      <c r="AC314" s="151"/>
      <c r="AD314" s="151"/>
      <c r="AE314" s="151"/>
      <c r="AF314" s="151"/>
      <c r="AG314" s="151" t="s">
        <v>1368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188" t="s">
        <v>644</v>
      </c>
      <c r="D315" s="161"/>
      <c r="E315" s="162">
        <v>93.509050000000002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51"/>
      <c r="Z315" s="151"/>
      <c r="AA315" s="151"/>
      <c r="AB315" s="151"/>
      <c r="AC315" s="151"/>
      <c r="AD315" s="151"/>
      <c r="AE315" s="151"/>
      <c r="AF315" s="151"/>
      <c r="AG315" s="151" t="s">
        <v>1368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58"/>
      <c r="B316" s="159"/>
      <c r="C316" s="188" t="s">
        <v>645</v>
      </c>
      <c r="D316" s="161"/>
      <c r="E316" s="162">
        <v>71.071200000000005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51"/>
      <c r="Z316" s="151"/>
      <c r="AA316" s="151"/>
      <c r="AB316" s="151"/>
      <c r="AC316" s="151"/>
      <c r="AD316" s="151"/>
      <c r="AE316" s="151"/>
      <c r="AF316" s="151"/>
      <c r="AG316" s="151" t="s">
        <v>1368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>
      <c r="A317" s="170">
        <v>96</v>
      </c>
      <c r="B317" s="171" t="s">
        <v>1689</v>
      </c>
      <c r="C317" s="187" t="s">
        <v>1690</v>
      </c>
      <c r="D317" s="172" t="s">
        <v>1527</v>
      </c>
      <c r="E317" s="173">
        <v>61.618699999999997</v>
      </c>
      <c r="F317" s="174"/>
      <c r="G317" s="175">
        <f>ROUND(E317*F317,2)</f>
        <v>0</v>
      </c>
      <c r="H317" s="174"/>
      <c r="I317" s="175">
        <f>ROUND(E317*H317,2)</f>
        <v>0</v>
      </c>
      <c r="J317" s="174"/>
      <c r="K317" s="175">
        <f>ROUND(E317*J317,2)</f>
        <v>0</v>
      </c>
      <c r="L317" s="175">
        <v>21</v>
      </c>
      <c r="M317" s="175">
        <f>G317*(1+L317/100)</f>
        <v>0</v>
      </c>
      <c r="N317" s="175">
        <v>0</v>
      </c>
      <c r="O317" s="175">
        <f>ROUND(E317*N317,2)</f>
        <v>0</v>
      </c>
      <c r="P317" s="175">
        <v>0</v>
      </c>
      <c r="Q317" s="175">
        <f>ROUND(E317*P317,2)</f>
        <v>0</v>
      </c>
      <c r="R317" s="175" t="s">
        <v>1682</v>
      </c>
      <c r="S317" s="175" t="s">
        <v>1683</v>
      </c>
      <c r="T317" s="176" t="s">
        <v>1683</v>
      </c>
      <c r="U317" s="160">
        <v>0</v>
      </c>
      <c r="V317" s="160">
        <f>ROUND(E317*U317,2)</f>
        <v>0</v>
      </c>
      <c r="W317" s="160"/>
      <c r="X317" s="160" t="s">
        <v>1365</v>
      </c>
      <c r="Y317" s="151"/>
      <c r="Z317" s="151"/>
      <c r="AA317" s="151"/>
      <c r="AB317" s="151"/>
      <c r="AC317" s="151"/>
      <c r="AD317" s="151"/>
      <c r="AE317" s="151"/>
      <c r="AF317" s="151"/>
      <c r="AG317" s="151" t="s">
        <v>1366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188" t="s">
        <v>646</v>
      </c>
      <c r="D318" s="161"/>
      <c r="E318" s="162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51"/>
      <c r="Z318" s="151"/>
      <c r="AA318" s="151"/>
      <c r="AB318" s="151"/>
      <c r="AC318" s="151"/>
      <c r="AD318" s="151"/>
      <c r="AE318" s="151"/>
      <c r="AF318" s="151"/>
      <c r="AG318" s="151" t="s">
        <v>1368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188" t="s">
        <v>647</v>
      </c>
      <c r="D319" s="161"/>
      <c r="E319" s="162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51"/>
      <c r="Z319" s="151"/>
      <c r="AA319" s="151"/>
      <c r="AB319" s="151"/>
      <c r="AC319" s="151"/>
      <c r="AD319" s="151"/>
      <c r="AE319" s="151"/>
      <c r="AF319" s="151"/>
      <c r="AG319" s="151" t="s">
        <v>1368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188" t="s">
        <v>648</v>
      </c>
      <c r="D320" s="161"/>
      <c r="E320" s="162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51"/>
      <c r="Z320" s="151"/>
      <c r="AA320" s="151"/>
      <c r="AB320" s="151"/>
      <c r="AC320" s="151"/>
      <c r="AD320" s="151"/>
      <c r="AE320" s="151"/>
      <c r="AF320" s="151"/>
      <c r="AG320" s="151" t="s">
        <v>1368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188" t="s">
        <v>649</v>
      </c>
      <c r="D321" s="161"/>
      <c r="E321" s="162">
        <v>61.618699999999997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51"/>
      <c r="Z321" s="151"/>
      <c r="AA321" s="151"/>
      <c r="AB321" s="151"/>
      <c r="AC321" s="151"/>
      <c r="AD321" s="151"/>
      <c r="AE321" s="151"/>
      <c r="AF321" s="151"/>
      <c r="AG321" s="151" t="s">
        <v>1368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ht="33.75" outlineLevel="1">
      <c r="A322" s="170">
        <v>97</v>
      </c>
      <c r="B322" s="171" t="s">
        <v>1695</v>
      </c>
      <c r="C322" s="187" t="s">
        <v>1696</v>
      </c>
      <c r="D322" s="172" t="s">
        <v>1527</v>
      </c>
      <c r="E322" s="173">
        <v>226.19895</v>
      </c>
      <c r="F322" s="174"/>
      <c r="G322" s="175">
        <f>ROUND(E322*F322,2)</f>
        <v>0</v>
      </c>
      <c r="H322" s="174"/>
      <c r="I322" s="175">
        <f>ROUND(E322*H322,2)</f>
        <v>0</v>
      </c>
      <c r="J322" s="174"/>
      <c r="K322" s="175">
        <f>ROUND(E322*J322,2)</f>
        <v>0</v>
      </c>
      <c r="L322" s="175">
        <v>21</v>
      </c>
      <c r="M322" s="175">
        <f>G322*(1+L322/100)</f>
        <v>0</v>
      </c>
      <c r="N322" s="175">
        <v>0</v>
      </c>
      <c r="O322" s="175">
        <f>ROUND(E322*N322,2)</f>
        <v>0</v>
      </c>
      <c r="P322" s="175">
        <v>0</v>
      </c>
      <c r="Q322" s="175">
        <f>ROUND(E322*P322,2)</f>
        <v>0</v>
      </c>
      <c r="R322" s="175" t="s">
        <v>1697</v>
      </c>
      <c r="S322" s="175" t="s">
        <v>1363</v>
      </c>
      <c r="T322" s="176" t="s">
        <v>1364</v>
      </c>
      <c r="U322" s="160">
        <v>0</v>
      </c>
      <c r="V322" s="160">
        <f>ROUND(E322*U322,2)</f>
        <v>0</v>
      </c>
      <c r="W322" s="160"/>
      <c r="X322" s="160" t="s">
        <v>1365</v>
      </c>
      <c r="Y322" s="151"/>
      <c r="Z322" s="151"/>
      <c r="AA322" s="151"/>
      <c r="AB322" s="151"/>
      <c r="AC322" s="151"/>
      <c r="AD322" s="151"/>
      <c r="AE322" s="151"/>
      <c r="AF322" s="151"/>
      <c r="AG322" s="151" t="s">
        <v>1366</v>
      </c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58"/>
      <c r="B323" s="159"/>
      <c r="C323" s="248" t="s">
        <v>1698</v>
      </c>
      <c r="D323" s="249"/>
      <c r="E323" s="249"/>
      <c r="F323" s="249"/>
      <c r="G323" s="249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51"/>
      <c r="Z323" s="151"/>
      <c r="AA323" s="151"/>
      <c r="AB323" s="151"/>
      <c r="AC323" s="151"/>
      <c r="AD323" s="151"/>
      <c r="AE323" s="151"/>
      <c r="AF323" s="151"/>
      <c r="AG323" s="151" t="s">
        <v>1392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188" t="s">
        <v>650</v>
      </c>
      <c r="D324" s="161"/>
      <c r="E324" s="162">
        <v>61.618699999999997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51"/>
      <c r="Z324" s="151"/>
      <c r="AA324" s="151"/>
      <c r="AB324" s="151"/>
      <c r="AC324" s="151"/>
      <c r="AD324" s="151"/>
      <c r="AE324" s="151"/>
      <c r="AF324" s="151"/>
      <c r="AG324" s="151" t="s">
        <v>1368</v>
      </c>
      <c r="AH324" s="151">
        <v>5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58"/>
      <c r="B325" s="159"/>
      <c r="C325" s="188" t="s">
        <v>651</v>
      </c>
      <c r="D325" s="161"/>
      <c r="E325" s="162">
        <v>164.58025000000001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51"/>
      <c r="Z325" s="151"/>
      <c r="AA325" s="151"/>
      <c r="AB325" s="151"/>
      <c r="AC325" s="151"/>
      <c r="AD325" s="151"/>
      <c r="AE325" s="151"/>
      <c r="AF325" s="151"/>
      <c r="AG325" s="151" t="s">
        <v>1368</v>
      </c>
      <c r="AH325" s="151">
        <v>5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ht="33.75" outlineLevel="1">
      <c r="A326" s="170">
        <v>98</v>
      </c>
      <c r="B326" s="171" t="s">
        <v>1701</v>
      </c>
      <c r="C326" s="187" t="s">
        <v>1702</v>
      </c>
      <c r="D326" s="172" t="s">
        <v>1527</v>
      </c>
      <c r="E326" s="173">
        <v>10178.95275</v>
      </c>
      <c r="F326" s="174"/>
      <c r="G326" s="175">
        <f>ROUND(E326*F326,2)</f>
        <v>0</v>
      </c>
      <c r="H326" s="174"/>
      <c r="I326" s="175">
        <f>ROUND(E326*H326,2)</f>
        <v>0</v>
      </c>
      <c r="J326" s="174"/>
      <c r="K326" s="175">
        <f>ROUND(E326*J326,2)</f>
        <v>0</v>
      </c>
      <c r="L326" s="175">
        <v>21</v>
      </c>
      <c r="M326" s="175">
        <f>G326*(1+L326/100)</f>
        <v>0</v>
      </c>
      <c r="N326" s="175">
        <v>0</v>
      </c>
      <c r="O326" s="175">
        <f>ROUND(E326*N326,2)</f>
        <v>0</v>
      </c>
      <c r="P326" s="175">
        <v>0</v>
      </c>
      <c r="Q326" s="175">
        <f>ROUND(E326*P326,2)</f>
        <v>0</v>
      </c>
      <c r="R326" s="175" t="s">
        <v>1697</v>
      </c>
      <c r="S326" s="175" t="s">
        <v>1363</v>
      </c>
      <c r="T326" s="176" t="s">
        <v>1364</v>
      </c>
      <c r="U326" s="160">
        <v>0</v>
      </c>
      <c r="V326" s="160">
        <f>ROUND(E326*U326,2)</f>
        <v>0</v>
      </c>
      <c r="W326" s="160"/>
      <c r="X326" s="160" t="s">
        <v>1365</v>
      </c>
      <c r="Y326" s="151"/>
      <c r="Z326" s="151"/>
      <c r="AA326" s="151"/>
      <c r="AB326" s="151"/>
      <c r="AC326" s="151"/>
      <c r="AD326" s="151"/>
      <c r="AE326" s="151"/>
      <c r="AF326" s="151"/>
      <c r="AG326" s="151" t="s">
        <v>1366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48" t="s">
        <v>1698</v>
      </c>
      <c r="D327" s="249"/>
      <c r="E327" s="249"/>
      <c r="F327" s="249"/>
      <c r="G327" s="249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51"/>
      <c r="Z327" s="151"/>
      <c r="AA327" s="151"/>
      <c r="AB327" s="151"/>
      <c r="AC327" s="151"/>
      <c r="AD327" s="151"/>
      <c r="AE327" s="151"/>
      <c r="AF327" s="151"/>
      <c r="AG327" s="151" t="s">
        <v>1392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188" t="s">
        <v>652</v>
      </c>
      <c r="D328" s="161"/>
      <c r="E328" s="162">
        <v>10178.95275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51"/>
      <c r="Z328" s="151"/>
      <c r="AA328" s="151"/>
      <c r="AB328" s="151"/>
      <c r="AC328" s="151"/>
      <c r="AD328" s="151"/>
      <c r="AE328" s="151"/>
      <c r="AF328" s="151"/>
      <c r="AG328" s="151" t="s">
        <v>1368</v>
      </c>
      <c r="AH328" s="151">
        <v>5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70">
        <v>99</v>
      </c>
      <c r="B329" s="171" t="s">
        <v>1704</v>
      </c>
      <c r="C329" s="187" t="s">
        <v>1705</v>
      </c>
      <c r="D329" s="172" t="s">
        <v>1527</v>
      </c>
      <c r="E329" s="173">
        <v>226.19895</v>
      </c>
      <c r="F329" s="174"/>
      <c r="G329" s="175">
        <f>ROUND(E329*F329,2)</f>
        <v>0</v>
      </c>
      <c r="H329" s="174"/>
      <c r="I329" s="175">
        <f>ROUND(E329*H329,2)</f>
        <v>0</v>
      </c>
      <c r="J329" s="174"/>
      <c r="K329" s="175">
        <f>ROUND(E329*J329,2)</f>
        <v>0</v>
      </c>
      <c r="L329" s="175">
        <v>21</v>
      </c>
      <c r="M329" s="175">
        <f>G329*(1+L329/100)</f>
        <v>0</v>
      </c>
      <c r="N329" s="175">
        <v>0</v>
      </c>
      <c r="O329" s="175">
        <f>ROUND(E329*N329,2)</f>
        <v>0</v>
      </c>
      <c r="P329" s="175">
        <v>0</v>
      </c>
      <c r="Q329" s="175">
        <f>ROUND(E329*P329,2)</f>
        <v>0</v>
      </c>
      <c r="R329" s="175" t="s">
        <v>1706</v>
      </c>
      <c r="S329" s="175" t="s">
        <v>1363</v>
      </c>
      <c r="T329" s="176" t="s">
        <v>1364</v>
      </c>
      <c r="U329" s="160">
        <v>0.16400000000000001</v>
      </c>
      <c r="V329" s="160">
        <f>ROUND(E329*U329,2)</f>
        <v>37.1</v>
      </c>
      <c r="W329" s="160"/>
      <c r="X329" s="160" t="s">
        <v>1365</v>
      </c>
      <c r="Y329" s="151"/>
      <c r="Z329" s="151"/>
      <c r="AA329" s="151"/>
      <c r="AB329" s="151"/>
      <c r="AC329" s="151"/>
      <c r="AD329" s="151"/>
      <c r="AE329" s="151"/>
      <c r="AF329" s="151"/>
      <c r="AG329" s="151" t="s">
        <v>1366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ht="22.5" outlineLevel="1">
      <c r="A330" s="158"/>
      <c r="B330" s="159"/>
      <c r="C330" s="248" t="s">
        <v>1707</v>
      </c>
      <c r="D330" s="249"/>
      <c r="E330" s="249"/>
      <c r="F330" s="249"/>
      <c r="G330" s="249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51"/>
      <c r="Z330" s="151"/>
      <c r="AA330" s="151"/>
      <c r="AB330" s="151"/>
      <c r="AC330" s="151"/>
      <c r="AD330" s="151"/>
      <c r="AE330" s="151"/>
      <c r="AF330" s="151"/>
      <c r="AG330" s="151" t="s">
        <v>1392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77" t="str">
        <f>C330</f>
        <v>se složením a hrubým urovnáním nebo s přeložením na jiný dopravní prostředek kromě lodi, vč. příplatku za každých dalších i započatých 1000 m přes 1000 m,</v>
      </c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188" t="s">
        <v>653</v>
      </c>
      <c r="D331" s="161"/>
      <c r="E331" s="162">
        <v>226.19895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51"/>
      <c r="Z331" s="151"/>
      <c r="AA331" s="151"/>
      <c r="AB331" s="151"/>
      <c r="AC331" s="151"/>
      <c r="AD331" s="151"/>
      <c r="AE331" s="151"/>
      <c r="AF331" s="151"/>
      <c r="AG331" s="151" t="s">
        <v>1368</v>
      </c>
      <c r="AH331" s="151">
        <v>5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70">
        <v>100</v>
      </c>
      <c r="B332" s="171" t="s">
        <v>1709</v>
      </c>
      <c r="C332" s="187" t="s">
        <v>1710</v>
      </c>
      <c r="D332" s="172" t="s">
        <v>1527</v>
      </c>
      <c r="E332" s="173">
        <v>226.19895</v>
      </c>
      <c r="F332" s="174"/>
      <c r="G332" s="175">
        <f>ROUND(E332*F332,2)</f>
        <v>0</v>
      </c>
      <c r="H332" s="174"/>
      <c r="I332" s="175">
        <f>ROUND(E332*H332,2)</f>
        <v>0</v>
      </c>
      <c r="J332" s="174"/>
      <c r="K332" s="175">
        <f>ROUND(E332*J332,2)</f>
        <v>0</v>
      </c>
      <c r="L332" s="175">
        <v>21</v>
      </c>
      <c r="M332" s="175">
        <f>G332*(1+L332/100)</f>
        <v>0</v>
      </c>
      <c r="N332" s="175">
        <v>0</v>
      </c>
      <c r="O332" s="175">
        <f>ROUND(E332*N332,2)</f>
        <v>0</v>
      </c>
      <c r="P332" s="175">
        <v>0</v>
      </c>
      <c r="Q332" s="175">
        <f>ROUND(E332*P332,2)</f>
        <v>0</v>
      </c>
      <c r="R332" s="175" t="s">
        <v>1711</v>
      </c>
      <c r="S332" s="175" t="s">
        <v>1363</v>
      </c>
      <c r="T332" s="176" t="s">
        <v>1364</v>
      </c>
      <c r="U332" s="160">
        <v>6.0000000000000001E-3</v>
      </c>
      <c r="V332" s="160">
        <f>ROUND(E332*U332,2)</f>
        <v>1.36</v>
      </c>
      <c r="W332" s="160"/>
      <c r="X332" s="160" t="s">
        <v>1365</v>
      </c>
      <c r="Y332" s="151"/>
      <c r="Z332" s="151"/>
      <c r="AA332" s="151"/>
      <c r="AB332" s="151"/>
      <c r="AC332" s="151"/>
      <c r="AD332" s="151"/>
      <c r="AE332" s="151"/>
      <c r="AF332" s="151"/>
      <c r="AG332" s="151" t="s">
        <v>1366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48" t="s">
        <v>1712</v>
      </c>
      <c r="D333" s="249"/>
      <c r="E333" s="249"/>
      <c r="F333" s="249"/>
      <c r="G333" s="249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51"/>
      <c r="Z333" s="151"/>
      <c r="AA333" s="151"/>
      <c r="AB333" s="151"/>
      <c r="AC333" s="151"/>
      <c r="AD333" s="151"/>
      <c r="AE333" s="151"/>
      <c r="AF333" s="151"/>
      <c r="AG333" s="151" t="s">
        <v>1392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188" t="s">
        <v>653</v>
      </c>
      <c r="D334" s="161"/>
      <c r="E334" s="162">
        <v>226.19895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51"/>
      <c r="Z334" s="151"/>
      <c r="AA334" s="151"/>
      <c r="AB334" s="151"/>
      <c r="AC334" s="151"/>
      <c r="AD334" s="151"/>
      <c r="AE334" s="151"/>
      <c r="AF334" s="151"/>
      <c r="AG334" s="151" t="s">
        <v>1368</v>
      </c>
      <c r="AH334" s="151">
        <v>5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>
      <c r="A335" s="3"/>
      <c r="B335" s="4"/>
      <c r="C335" s="190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AE335">
        <v>15</v>
      </c>
      <c r="AF335">
        <v>21</v>
      </c>
      <c r="AG335" t="s">
        <v>1344</v>
      </c>
    </row>
    <row r="336" spans="1:60">
      <c r="A336" s="154"/>
      <c r="B336" s="155" t="s">
        <v>1235</v>
      </c>
      <c r="C336" s="191"/>
      <c r="D336" s="156"/>
      <c r="E336" s="157"/>
      <c r="F336" s="157"/>
      <c r="G336" s="185">
        <f>G8+G174+G190+G196+G232+G287+G296+G299+G310</f>
        <v>0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AE336">
        <f>SUMIF(L7:L334,AE335,G7:G334)</f>
        <v>0</v>
      </c>
      <c r="AF336">
        <f>SUMIF(L7:L334,AF335,G7:G334)</f>
        <v>0</v>
      </c>
      <c r="AG336" t="s">
        <v>1713</v>
      </c>
    </row>
    <row r="337" spans="3:33">
      <c r="C337" s="192"/>
      <c r="D337" s="10"/>
      <c r="AG337" t="s">
        <v>1714</v>
      </c>
    </row>
    <row r="338" spans="3:33">
      <c r="D338" s="10"/>
    </row>
    <row r="339" spans="3:33">
      <c r="D339" s="10"/>
    </row>
    <row r="340" spans="3:33">
      <c r="D340" s="10"/>
    </row>
    <row r="341" spans="3:33">
      <c r="D341" s="10"/>
    </row>
    <row r="342" spans="3:33">
      <c r="D342" s="10"/>
    </row>
    <row r="343" spans="3:33">
      <c r="D343" s="10"/>
    </row>
    <row r="344" spans="3:33">
      <c r="D344" s="10"/>
    </row>
    <row r="345" spans="3:33">
      <c r="D345" s="10"/>
    </row>
    <row r="346" spans="3:33">
      <c r="D346" s="10"/>
    </row>
    <row r="347" spans="3:33">
      <c r="D347" s="10"/>
    </row>
    <row r="348" spans="3:33">
      <c r="D348" s="10"/>
    </row>
    <row r="349" spans="3:33">
      <c r="D349" s="10"/>
    </row>
    <row r="350" spans="3:33">
      <c r="D350" s="10"/>
    </row>
    <row r="351" spans="3:33">
      <c r="D351" s="10"/>
    </row>
    <row r="352" spans="3:33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48">
    <mergeCell ref="C54:G54"/>
    <mergeCell ref="A1:G1"/>
    <mergeCell ref="C2:G2"/>
    <mergeCell ref="C3:G3"/>
    <mergeCell ref="C4:G4"/>
    <mergeCell ref="C26:G26"/>
    <mergeCell ref="C34:G34"/>
    <mergeCell ref="C36:G36"/>
    <mergeCell ref="C38:G38"/>
    <mergeCell ref="C40:G40"/>
    <mergeCell ref="C45:G45"/>
    <mergeCell ref="C49:G49"/>
    <mergeCell ref="C118:G118"/>
    <mergeCell ref="C58:G58"/>
    <mergeCell ref="C63:G63"/>
    <mergeCell ref="C67:G67"/>
    <mergeCell ref="C73:G73"/>
    <mergeCell ref="C77:G77"/>
    <mergeCell ref="C83:G83"/>
    <mergeCell ref="C87:G87"/>
    <mergeCell ref="C176:G176"/>
    <mergeCell ref="C180:G180"/>
    <mergeCell ref="C184:G184"/>
    <mergeCell ref="C91:G91"/>
    <mergeCell ref="C98:G98"/>
    <mergeCell ref="C102:G102"/>
    <mergeCell ref="C109:G109"/>
    <mergeCell ref="C123:G123"/>
    <mergeCell ref="C137:G137"/>
    <mergeCell ref="C138:G138"/>
    <mergeCell ref="C147:G147"/>
    <mergeCell ref="C152:G152"/>
    <mergeCell ref="C156:G156"/>
    <mergeCell ref="C333:G333"/>
    <mergeCell ref="C237:G237"/>
    <mergeCell ref="C241:G241"/>
    <mergeCell ref="C243:G243"/>
    <mergeCell ref="C264:G264"/>
    <mergeCell ref="C268:G268"/>
    <mergeCell ref="C289:G289"/>
    <mergeCell ref="C293:G293"/>
    <mergeCell ref="C298:G298"/>
    <mergeCell ref="C323:G323"/>
    <mergeCell ref="C327:G327"/>
    <mergeCell ref="C330:G330"/>
    <mergeCell ref="C192:G192"/>
    <mergeCell ref="C209:G209"/>
    <mergeCell ref="C213:G213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1277</v>
      </c>
      <c r="C4" s="256" t="s">
        <v>1278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SUMIF(AG9:AG143,"&lt;&gt;NOR",G9:G143)</f>
        <v>0</v>
      </c>
      <c r="H8" s="168"/>
      <c r="I8" s="168">
        <f>SUM(I9:I143)</f>
        <v>0</v>
      </c>
      <c r="J8" s="168"/>
      <c r="K8" s="168">
        <f>SUM(K9:K143)</f>
        <v>0</v>
      </c>
      <c r="L8" s="168"/>
      <c r="M8" s="168">
        <f>SUM(M9:M143)</f>
        <v>0</v>
      </c>
      <c r="N8" s="168"/>
      <c r="O8" s="168">
        <f>SUM(O9:O143)</f>
        <v>60.91</v>
      </c>
      <c r="P8" s="168"/>
      <c r="Q8" s="168">
        <f>SUM(Q9:Q143)</f>
        <v>13.670000000000002</v>
      </c>
      <c r="R8" s="168"/>
      <c r="S8" s="168"/>
      <c r="T8" s="169"/>
      <c r="U8" s="163"/>
      <c r="V8" s="163">
        <f>SUM(V9:V143)</f>
        <v>471.65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437</v>
      </c>
      <c r="C9" s="187" t="s">
        <v>438</v>
      </c>
      <c r="D9" s="172" t="s">
        <v>1361</v>
      </c>
      <c r="E9" s="173">
        <v>3.3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0.55000000000000004</v>
      </c>
      <c r="Q9" s="175">
        <f>ROUND(E9*P9,2)</f>
        <v>1.82</v>
      </c>
      <c r="R9" s="175" t="s">
        <v>1362</v>
      </c>
      <c r="S9" s="175" t="s">
        <v>1363</v>
      </c>
      <c r="T9" s="176" t="s">
        <v>1364</v>
      </c>
      <c r="U9" s="160">
        <v>0.84770000000000001</v>
      </c>
      <c r="V9" s="160">
        <f>ROUND(E9*U9,2)</f>
        <v>2.8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188" t="s">
        <v>654</v>
      </c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1368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188" t="s">
        <v>655</v>
      </c>
      <c r="D11" s="161"/>
      <c r="E11" s="162">
        <v>3.3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1368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0">
        <v>2</v>
      </c>
      <c r="B12" s="171" t="s">
        <v>1964</v>
      </c>
      <c r="C12" s="187" t="s">
        <v>1965</v>
      </c>
      <c r="D12" s="172" t="s">
        <v>1361</v>
      </c>
      <c r="E12" s="173">
        <v>3.3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0.77</v>
      </c>
      <c r="Q12" s="175">
        <f>ROUND(E12*P12,2)</f>
        <v>2.54</v>
      </c>
      <c r="R12" s="175" t="s">
        <v>1362</v>
      </c>
      <c r="S12" s="175" t="s">
        <v>1363</v>
      </c>
      <c r="T12" s="176" t="s">
        <v>1364</v>
      </c>
      <c r="U12" s="160">
        <v>1.1505000000000001</v>
      </c>
      <c r="V12" s="160">
        <f>ROUND(E12*U12,2)</f>
        <v>3.8</v>
      </c>
      <c r="W12" s="160"/>
      <c r="X12" s="160" t="s">
        <v>1365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1366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188" t="s">
        <v>1373</v>
      </c>
      <c r="D13" s="161"/>
      <c r="E13" s="162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1368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188" t="s">
        <v>654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1368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655</v>
      </c>
      <c r="D15" s="161"/>
      <c r="E15" s="162">
        <v>3.3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170">
        <v>3</v>
      </c>
      <c r="B16" s="171" t="s">
        <v>656</v>
      </c>
      <c r="C16" s="187" t="s">
        <v>657</v>
      </c>
      <c r="D16" s="172" t="s">
        <v>1361</v>
      </c>
      <c r="E16" s="173">
        <v>6.9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0</v>
      </c>
      <c r="O16" s="175">
        <f>ROUND(E16*N16,2)</f>
        <v>0</v>
      </c>
      <c r="P16" s="175">
        <v>0.154</v>
      </c>
      <c r="Q16" s="175">
        <f>ROUND(E16*P16,2)</f>
        <v>1.06</v>
      </c>
      <c r="R16" s="175" t="s">
        <v>1362</v>
      </c>
      <c r="S16" s="175" t="s">
        <v>1363</v>
      </c>
      <c r="T16" s="176" t="s">
        <v>1364</v>
      </c>
      <c r="U16" s="160">
        <v>0.27</v>
      </c>
      <c r="V16" s="160">
        <f>ROUND(E16*U16,2)</f>
        <v>1.86</v>
      </c>
      <c r="W16" s="160"/>
      <c r="X16" s="160" t="s">
        <v>1365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1366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188" t="s">
        <v>658</v>
      </c>
      <c r="D17" s="161"/>
      <c r="E17" s="162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1368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188" t="s">
        <v>659</v>
      </c>
      <c r="D18" s="161"/>
      <c r="E18" s="162">
        <v>6.9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1368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>
      <c r="A19" s="170">
        <v>4</v>
      </c>
      <c r="B19" s="171" t="s">
        <v>660</v>
      </c>
      <c r="C19" s="187" t="s">
        <v>661</v>
      </c>
      <c r="D19" s="172" t="s">
        <v>1361</v>
      </c>
      <c r="E19" s="173">
        <v>5.7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0.17599999999999999</v>
      </c>
      <c r="Q19" s="175">
        <f>ROUND(E19*P19,2)</f>
        <v>1</v>
      </c>
      <c r="R19" s="175" t="s">
        <v>1362</v>
      </c>
      <c r="S19" s="175" t="s">
        <v>1363</v>
      </c>
      <c r="T19" s="176" t="s">
        <v>1364</v>
      </c>
      <c r="U19" s="160">
        <v>0.30499999999999999</v>
      </c>
      <c r="V19" s="160">
        <f>ROUND(E19*U19,2)</f>
        <v>1.74</v>
      </c>
      <c r="W19" s="160"/>
      <c r="X19" s="160" t="s">
        <v>1365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1366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662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663</v>
      </c>
      <c r="D21" s="161"/>
      <c r="E21" s="162">
        <v>5.7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1368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0">
        <v>5</v>
      </c>
      <c r="B22" s="171" t="s">
        <v>664</v>
      </c>
      <c r="C22" s="187" t="s">
        <v>665</v>
      </c>
      <c r="D22" s="172" t="s">
        <v>1361</v>
      </c>
      <c r="E22" s="173">
        <v>4.5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0.38313999999999998</v>
      </c>
      <c r="Q22" s="175">
        <f>ROUND(E22*P22,2)</f>
        <v>1.72</v>
      </c>
      <c r="R22" s="175" t="s">
        <v>1362</v>
      </c>
      <c r="S22" s="175" t="s">
        <v>1363</v>
      </c>
      <c r="T22" s="176" t="s">
        <v>1364</v>
      </c>
      <c r="U22" s="160">
        <v>0.54</v>
      </c>
      <c r="V22" s="160">
        <f>ROUND(E22*U22,2)</f>
        <v>2.4300000000000002</v>
      </c>
      <c r="W22" s="160"/>
      <c r="X22" s="160" t="s">
        <v>1365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1366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666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188" t="s">
        <v>667</v>
      </c>
      <c r="D24" s="161"/>
      <c r="E24" s="162">
        <v>4.5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1368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>
      <c r="A25" s="170">
        <v>6</v>
      </c>
      <c r="B25" s="171" t="s">
        <v>1723</v>
      </c>
      <c r="C25" s="187" t="s">
        <v>1724</v>
      </c>
      <c r="D25" s="172" t="s">
        <v>1361</v>
      </c>
      <c r="E25" s="173">
        <v>9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0.11</v>
      </c>
      <c r="Q25" s="175">
        <f>ROUND(E25*P25,2)</f>
        <v>0.99</v>
      </c>
      <c r="R25" s="175" t="s">
        <v>1362</v>
      </c>
      <c r="S25" s="175" t="s">
        <v>1363</v>
      </c>
      <c r="T25" s="176" t="s">
        <v>1364</v>
      </c>
      <c r="U25" s="160">
        <v>0.08</v>
      </c>
      <c r="V25" s="160">
        <f>ROUND(E25*U25,2)</f>
        <v>0.72</v>
      </c>
      <c r="W25" s="160"/>
      <c r="X25" s="160" t="s">
        <v>1365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1366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58"/>
      <c r="B26" s="159"/>
      <c r="C26" s="248" t="s">
        <v>1391</v>
      </c>
      <c r="D26" s="249"/>
      <c r="E26" s="249"/>
      <c r="F26" s="249"/>
      <c r="G26" s="24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1392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7" t="str">
        <f>C26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668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1776</v>
      </c>
      <c r="D28" s="161"/>
      <c r="E28" s="162">
        <v>9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>
      <c r="A29" s="178">
        <v>7</v>
      </c>
      <c r="B29" s="179" t="s">
        <v>1415</v>
      </c>
      <c r="C29" s="189" t="s">
        <v>1416</v>
      </c>
      <c r="D29" s="180" t="s">
        <v>1361</v>
      </c>
      <c r="E29" s="181">
        <v>4.5</v>
      </c>
      <c r="F29" s="182"/>
      <c r="G29" s="183">
        <f>ROUND(E29*F29,2)</f>
        <v>0</v>
      </c>
      <c r="H29" s="182"/>
      <c r="I29" s="183">
        <f>ROUND(E29*H29,2)</f>
        <v>0</v>
      </c>
      <c r="J29" s="182"/>
      <c r="K29" s="183">
        <f>ROUND(E29*J29,2)</f>
        <v>0</v>
      </c>
      <c r="L29" s="183">
        <v>21</v>
      </c>
      <c r="M29" s="183">
        <f>G29*(1+L29/100)</f>
        <v>0</v>
      </c>
      <c r="N29" s="183">
        <v>0</v>
      </c>
      <c r="O29" s="183">
        <f>ROUND(E29*N29,2)</f>
        <v>0</v>
      </c>
      <c r="P29" s="183">
        <v>0.33</v>
      </c>
      <c r="Q29" s="183">
        <f>ROUND(E29*P29,2)</f>
        <v>1.49</v>
      </c>
      <c r="R29" s="183" t="s">
        <v>1362</v>
      </c>
      <c r="S29" s="183" t="s">
        <v>1363</v>
      </c>
      <c r="T29" s="184" t="s">
        <v>1364</v>
      </c>
      <c r="U29" s="160">
        <v>0.06</v>
      </c>
      <c r="V29" s="160">
        <f>ROUND(E29*U29,2)</f>
        <v>0.27</v>
      </c>
      <c r="W29" s="160"/>
      <c r="X29" s="160" t="s">
        <v>1365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1366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>
      <c r="A30" s="178">
        <v>8</v>
      </c>
      <c r="B30" s="179" t="s">
        <v>1417</v>
      </c>
      <c r="C30" s="189" t="s">
        <v>1418</v>
      </c>
      <c r="D30" s="180" t="s">
        <v>1361</v>
      </c>
      <c r="E30" s="181">
        <v>5.7</v>
      </c>
      <c r="F30" s="182"/>
      <c r="G30" s="183">
        <f>ROUND(E30*F30,2)</f>
        <v>0</v>
      </c>
      <c r="H30" s="182"/>
      <c r="I30" s="183">
        <f>ROUND(E30*H30,2)</f>
        <v>0</v>
      </c>
      <c r="J30" s="182"/>
      <c r="K30" s="183">
        <f>ROUND(E30*J30,2)</f>
        <v>0</v>
      </c>
      <c r="L30" s="183">
        <v>21</v>
      </c>
      <c r="M30" s="183">
        <f>G30*(1+L30/100)</f>
        <v>0</v>
      </c>
      <c r="N30" s="183">
        <v>0</v>
      </c>
      <c r="O30" s="183">
        <f>ROUND(E30*N30,2)</f>
        <v>0</v>
      </c>
      <c r="P30" s="183">
        <v>0.17599999999999999</v>
      </c>
      <c r="Q30" s="183">
        <f>ROUND(E30*P30,2)</f>
        <v>1</v>
      </c>
      <c r="R30" s="183" t="s">
        <v>1362</v>
      </c>
      <c r="S30" s="183" t="s">
        <v>1363</v>
      </c>
      <c r="T30" s="184" t="s">
        <v>1364</v>
      </c>
      <c r="U30" s="160">
        <v>0.04</v>
      </c>
      <c r="V30" s="160">
        <f>ROUND(E30*U30,2)</f>
        <v>0.23</v>
      </c>
      <c r="W30" s="160"/>
      <c r="X30" s="160" t="s">
        <v>1365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1419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78">
        <v>9</v>
      </c>
      <c r="B31" s="179" t="s">
        <v>1420</v>
      </c>
      <c r="C31" s="189" t="s">
        <v>1421</v>
      </c>
      <c r="D31" s="180" t="s">
        <v>1361</v>
      </c>
      <c r="E31" s="181">
        <v>6.9</v>
      </c>
      <c r="F31" s="182"/>
      <c r="G31" s="183">
        <f>ROUND(E31*F31,2)</f>
        <v>0</v>
      </c>
      <c r="H31" s="182"/>
      <c r="I31" s="183">
        <f>ROUND(E31*H31,2)</f>
        <v>0</v>
      </c>
      <c r="J31" s="182"/>
      <c r="K31" s="183">
        <f>ROUND(E31*J31,2)</f>
        <v>0</v>
      </c>
      <c r="L31" s="183">
        <v>21</v>
      </c>
      <c r="M31" s="183">
        <f>G31*(1+L31/100)</f>
        <v>0</v>
      </c>
      <c r="N31" s="183">
        <v>0</v>
      </c>
      <c r="O31" s="183">
        <f>ROUND(E31*N31,2)</f>
        <v>0</v>
      </c>
      <c r="P31" s="183">
        <v>0.154</v>
      </c>
      <c r="Q31" s="183">
        <f>ROUND(E31*P31,2)</f>
        <v>1.06</v>
      </c>
      <c r="R31" s="183" t="s">
        <v>1362</v>
      </c>
      <c r="S31" s="183" t="s">
        <v>1363</v>
      </c>
      <c r="T31" s="184" t="s">
        <v>1364</v>
      </c>
      <c r="U31" s="160">
        <v>3.5900000000000001E-2</v>
      </c>
      <c r="V31" s="160">
        <f>ROUND(E31*U31,2)</f>
        <v>0.25</v>
      </c>
      <c r="W31" s="160"/>
      <c r="X31" s="160" t="s">
        <v>1365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1419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>
      <c r="A32" s="178">
        <v>10</v>
      </c>
      <c r="B32" s="179" t="s">
        <v>1422</v>
      </c>
      <c r="C32" s="189" t="s">
        <v>1423</v>
      </c>
      <c r="D32" s="180" t="s">
        <v>1361</v>
      </c>
      <c r="E32" s="181">
        <v>9</v>
      </c>
      <c r="F32" s="182"/>
      <c r="G32" s="183">
        <f>ROUND(E32*F32,2)</f>
        <v>0</v>
      </c>
      <c r="H32" s="182"/>
      <c r="I32" s="183">
        <f>ROUND(E32*H32,2)</f>
        <v>0</v>
      </c>
      <c r="J32" s="182"/>
      <c r="K32" s="183">
        <f>ROUND(E32*J32,2)</f>
        <v>0</v>
      </c>
      <c r="L32" s="183">
        <v>21</v>
      </c>
      <c r="M32" s="183">
        <f>G32*(1+L32/100)</f>
        <v>0</v>
      </c>
      <c r="N32" s="183">
        <v>0</v>
      </c>
      <c r="O32" s="183">
        <f>ROUND(E32*N32,2)</f>
        <v>0</v>
      </c>
      <c r="P32" s="183">
        <v>0.11</v>
      </c>
      <c r="Q32" s="183">
        <f>ROUND(E32*P32,2)</f>
        <v>0.99</v>
      </c>
      <c r="R32" s="183" t="s">
        <v>1362</v>
      </c>
      <c r="S32" s="183" t="s">
        <v>1363</v>
      </c>
      <c r="T32" s="184" t="s">
        <v>1364</v>
      </c>
      <c r="U32" s="160">
        <v>2.5899999999999999E-2</v>
      </c>
      <c r="V32" s="160">
        <f>ROUND(E32*U32,2)</f>
        <v>0.23</v>
      </c>
      <c r="W32" s="160"/>
      <c r="X32" s="160" t="s">
        <v>1365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1419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0">
        <v>11</v>
      </c>
      <c r="B33" s="171" t="s">
        <v>1396</v>
      </c>
      <c r="C33" s="187" t="s">
        <v>1397</v>
      </c>
      <c r="D33" s="172" t="s">
        <v>1398</v>
      </c>
      <c r="E33" s="173">
        <v>72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 t="s">
        <v>1399</v>
      </c>
      <c r="S33" s="175" t="s">
        <v>1363</v>
      </c>
      <c r="T33" s="176" t="s">
        <v>1364</v>
      </c>
      <c r="U33" s="160">
        <v>0.20300000000000001</v>
      </c>
      <c r="V33" s="160">
        <f>ROUND(E33*U33,2)</f>
        <v>14.62</v>
      </c>
      <c r="W33" s="160"/>
      <c r="X33" s="160" t="s">
        <v>1365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1366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48" t="s">
        <v>1400</v>
      </c>
      <c r="D34" s="249"/>
      <c r="E34" s="249"/>
      <c r="F34" s="249"/>
      <c r="G34" s="24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1392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7" t="str">
        <f>C34</f>
        <v>na vzdálenost od hladiny vody v jímce po výšku roviny proložené osou nejvyššího bodu výtlačného potrubí. Včetně odpadní potrubí v délce do 20 m.</v>
      </c>
      <c r="BB34" s="151"/>
      <c r="BC34" s="151"/>
      <c r="BD34" s="151"/>
      <c r="BE34" s="151"/>
      <c r="BF34" s="151"/>
      <c r="BG34" s="151"/>
      <c r="BH34" s="151"/>
    </row>
    <row r="35" spans="1:60" ht="22.5" outlineLevel="1">
      <c r="A35" s="170">
        <v>12</v>
      </c>
      <c r="B35" s="171" t="s">
        <v>1401</v>
      </c>
      <c r="C35" s="187" t="s">
        <v>1402</v>
      </c>
      <c r="D35" s="172" t="s">
        <v>1403</v>
      </c>
      <c r="E35" s="173">
        <v>3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5" t="s">
        <v>1399</v>
      </c>
      <c r="S35" s="175" t="s">
        <v>1363</v>
      </c>
      <c r="T35" s="176" t="s">
        <v>1364</v>
      </c>
      <c r="U35" s="160">
        <v>0</v>
      </c>
      <c r="V35" s="160">
        <f>ROUND(E35*U35,2)</f>
        <v>0</v>
      </c>
      <c r="W35" s="160"/>
      <c r="X35" s="160" t="s">
        <v>1365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1366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58"/>
      <c r="B36" s="159"/>
      <c r="C36" s="248" t="s">
        <v>1404</v>
      </c>
      <c r="D36" s="249"/>
      <c r="E36" s="249"/>
      <c r="F36" s="249"/>
      <c r="G36" s="249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1392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7" t="str">
        <f>C36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0">
        <v>13</v>
      </c>
      <c r="B37" s="171" t="s">
        <v>1405</v>
      </c>
      <c r="C37" s="187" t="s">
        <v>1406</v>
      </c>
      <c r="D37" s="172" t="s">
        <v>1407</v>
      </c>
      <c r="E37" s="173">
        <v>4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1.0699999999999999E-2</v>
      </c>
      <c r="O37" s="175">
        <f>ROUND(E37*N37,2)</f>
        <v>0.04</v>
      </c>
      <c r="P37" s="175">
        <v>0</v>
      </c>
      <c r="Q37" s="175">
        <f>ROUND(E37*P37,2)</f>
        <v>0</v>
      </c>
      <c r="R37" s="175" t="s">
        <v>1399</v>
      </c>
      <c r="S37" s="175" t="s">
        <v>1363</v>
      </c>
      <c r="T37" s="176" t="s">
        <v>1364</v>
      </c>
      <c r="U37" s="160">
        <v>0.90800000000000003</v>
      </c>
      <c r="V37" s="160">
        <f>ROUND(E37*U37,2)</f>
        <v>3.63</v>
      </c>
      <c r="W37" s="160"/>
      <c r="X37" s="160" t="s">
        <v>1365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1366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>
      <c r="A38" s="158"/>
      <c r="B38" s="159"/>
      <c r="C38" s="248" t="s">
        <v>1408</v>
      </c>
      <c r="D38" s="249"/>
      <c r="E38" s="249"/>
      <c r="F38" s="249"/>
      <c r="G38" s="249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1392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7" t="str">
        <f>C38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8" s="151"/>
      <c r="BC38" s="151"/>
      <c r="BD38" s="151"/>
      <c r="BE38" s="151"/>
      <c r="BF38" s="151"/>
      <c r="BG38" s="151"/>
      <c r="BH38" s="151"/>
    </row>
    <row r="39" spans="1:60" outlineLevel="1">
      <c r="A39" s="170">
        <v>14</v>
      </c>
      <c r="B39" s="171" t="s">
        <v>1409</v>
      </c>
      <c r="C39" s="187" t="s">
        <v>1410</v>
      </c>
      <c r="D39" s="172" t="s">
        <v>1411</v>
      </c>
      <c r="E39" s="173">
        <v>35.18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 t="s">
        <v>1399</v>
      </c>
      <c r="S39" s="175" t="s">
        <v>1363</v>
      </c>
      <c r="T39" s="176" t="s">
        <v>1364</v>
      </c>
      <c r="U39" s="160">
        <v>9.7000000000000003E-2</v>
      </c>
      <c r="V39" s="160">
        <f>ROUND(E39*U39,2)</f>
        <v>3.41</v>
      </c>
      <c r="W39" s="160"/>
      <c r="X39" s="160" t="s">
        <v>1365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1366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48" t="s">
        <v>1412</v>
      </c>
      <c r="D40" s="249"/>
      <c r="E40" s="249"/>
      <c r="F40" s="249"/>
      <c r="G40" s="24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1392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77" t="str">
        <f>C40</f>
        <v>nebo lesní půdy, s vodorovným přemístěním na hromady v místě upotřebení nebo na dočasné či trvalé skládky se složením</v>
      </c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188" t="s">
        <v>669</v>
      </c>
      <c r="D41" s="161"/>
      <c r="E41" s="162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1368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188" t="s">
        <v>670</v>
      </c>
      <c r="D42" s="161"/>
      <c r="E42" s="162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1368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188" t="s">
        <v>671</v>
      </c>
      <c r="D43" s="161"/>
      <c r="E43" s="162">
        <v>35.18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1368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0">
        <v>15</v>
      </c>
      <c r="B44" s="171" t="s">
        <v>1424</v>
      </c>
      <c r="C44" s="187" t="s">
        <v>1425</v>
      </c>
      <c r="D44" s="172" t="s">
        <v>1411</v>
      </c>
      <c r="E44" s="173">
        <v>7.48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 t="s">
        <v>1399</v>
      </c>
      <c r="S44" s="175" t="s">
        <v>1363</v>
      </c>
      <c r="T44" s="176" t="s">
        <v>1364</v>
      </c>
      <c r="U44" s="160">
        <v>1.7629999999999999</v>
      </c>
      <c r="V44" s="160">
        <f>ROUND(E44*U44,2)</f>
        <v>13.19</v>
      </c>
      <c r="W44" s="160"/>
      <c r="X44" s="160" t="s">
        <v>1365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1366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48" t="s">
        <v>1426</v>
      </c>
      <c r="D45" s="249"/>
      <c r="E45" s="249"/>
      <c r="F45" s="249"/>
      <c r="G45" s="249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1392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7" t="str">
        <f>C45</f>
        <v>Příplatek k cenám hloubených vykopávek za ztížení vykopávky v blízkosti podzemního vedení nebo výbušnin pro jakoukoliv třídu horniny.</v>
      </c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188" t="s">
        <v>672</v>
      </c>
      <c r="D46" s="161"/>
      <c r="E46" s="162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1368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673</v>
      </c>
      <c r="D47" s="161"/>
      <c r="E47" s="162">
        <v>7.48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70">
        <v>16</v>
      </c>
      <c r="B48" s="171" t="s">
        <v>674</v>
      </c>
      <c r="C48" s="187" t="s">
        <v>675</v>
      </c>
      <c r="D48" s="172" t="s">
        <v>1411</v>
      </c>
      <c r="E48" s="173">
        <v>81.804000000000002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 t="s">
        <v>1399</v>
      </c>
      <c r="S48" s="175" t="s">
        <v>1363</v>
      </c>
      <c r="T48" s="176" t="s">
        <v>1364</v>
      </c>
      <c r="U48" s="160">
        <v>0.2</v>
      </c>
      <c r="V48" s="160">
        <f>ROUND(E48*U48,2)</f>
        <v>16.36</v>
      </c>
      <c r="W48" s="160"/>
      <c r="X48" s="160" t="s">
        <v>1365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1366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33.75" outlineLevel="1">
      <c r="A49" s="158"/>
      <c r="B49" s="159"/>
      <c r="C49" s="248" t="s">
        <v>1431</v>
      </c>
      <c r="D49" s="249"/>
      <c r="E49" s="249"/>
      <c r="F49" s="249"/>
      <c r="G49" s="249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1392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77" t="str">
        <f>C49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188" t="s">
        <v>1432</v>
      </c>
      <c r="D50" s="161"/>
      <c r="E50" s="162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1368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676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677</v>
      </c>
      <c r="D52" s="161"/>
      <c r="E52" s="162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1368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188" t="s">
        <v>678</v>
      </c>
      <c r="D53" s="161"/>
      <c r="E53" s="162">
        <v>81.804000000000002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1368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70">
        <v>17</v>
      </c>
      <c r="B54" s="171" t="s">
        <v>1436</v>
      </c>
      <c r="C54" s="187" t="s">
        <v>1437</v>
      </c>
      <c r="D54" s="172" t="s">
        <v>1411</v>
      </c>
      <c r="E54" s="173">
        <v>24.5412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5" t="s">
        <v>1399</v>
      </c>
      <c r="S54" s="175" t="s">
        <v>1363</v>
      </c>
      <c r="T54" s="176" t="s">
        <v>1364</v>
      </c>
      <c r="U54" s="160">
        <v>8.4000000000000005E-2</v>
      </c>
      <c r="V54" s="160">
        <f>ROUND(E54*U54,2)</f>
        <v>2.06</v>
      </c>
      <c r="W54" s="160"/>
      <c r="X54" s="160" t="s">
        <v>1365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1366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33.75" outlineLevel="1">
      <c r="A55" s="158"/>
      <c r="B55" s="159"/>
      <c r="C55" s="248" t="s">
        <v>1431</v>
      </c>
      <c r="D55" s="249"/>
      <c r="E55" s="249"/>
      <c r="F55" s="249"/>
      <c r="G55" s="249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1392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77" t="str">
        <f>C55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679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680</v>
      </c>
      <c r="D57" s="161"/>
      <c r="E57" s="162">
        <v>24.5412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0">
        <v>18</v>
      </c>
      <c r="B58" s="171" t="s">
        <v>681</v>
      </c>
      <c r="C58" s="187" t="s">
        <v>682</v>
      </c>
      <c r="D58" s="172" t="s">
        <v>1411</v>
      </c>
      <c r="E58" s="173">
        <v>54.536000000000001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5" t="s">
        <v>1399</v>
      </c>
      <c r="S58" s="175" t="s">
        <v>1363</v>
      </c>
      <c r="T58" s="176" t="s">
        <v>1364</v>
      </c>
      <c r="U58" s="160">
        <v>0.35</v>
      </c>
      <c r="V58" s="160">
        <f>ROUND(E58*U58,2)</f>
        <v>19.09</v>
      </c>
      <c r="W58" s="160"/>
      <c r="X58" s="160" t="s">
        <v>1365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1366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33.75" outlineLevel="1">
      <c r="A59" s="158"/>
      <c r="B59" s="159"/>
      <c r="C59" s="248" t="s">
        <v>1431</v>
      </c>
      <c r="D59" s="249"/>
      <c r="E59" s="249"/>
      <c r="F59" s="249"/>
      <c r="G59" s="249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1392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77" t="str">
        <f>C59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188" t="s">
        <v>1442</v>
      </c>
      <c r="D60" s="161"/>
      <c r="E60" s="162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1368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188" t="s">
        <v>683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1368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188" t="s">
        <v>684</v>
      </c>
      <c r="D62" s="161"/>
      <c r="E62" s="162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1368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188" t="s">
        <v>685</v>
      </c>
      <c r="D63" s="161"/>
      <c r="E63" s="162">
        <v>54.536000000000001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1368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70">
        <v>19</v>
      </c>
      <c r="B64" s="171" t="s">
        <v>1446</v>
      </c>
      <c r="C64" s="187" t="s">
        <v>1447</v>
      </c>
      <c r="D64" s="172" t="s">
        <v>1411</v>
      </c>
      <c r="E64" s="173">
        <v>16.360800000000001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5" t="s">
        <v>1399</v>
      </c>
      <c r="S64" s="175" t="s">
        <v>1363</v>
      </c>
      <c r="T64" s="176" t="s">
        <v>1364</v>
      </c>
      <c r="U64" s="160">
        <v>0.14829999999999999</v>
      </c>
      <c r="V64" s="160">
        <f>ROUND(E64*U64,2)</f>
        <v>2.4300000000000002</v>
      </c>
      <c r="W64" s="160"/>
      <c r="X64" s="160" t="s">
        <v>1365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1366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33.75" outlineLevel="1">
      <c r="A65" s="158"/>
      <c r="B65" s="159"/>
      <c r="C65" s="248" t="s">
        <v>1431</v>
      </c>
      <c r="D65" s="249"/>
      <c r="E65" s="249"/>
      <c r="F65" s="249"/>
      <c r="G65" s="249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1392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77" t="str">
        <f>C65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188" t="s">
        <v>686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1368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687</v>
      </c>
      <c r="D67" s="161"/>
      <c r="E67" s="162">
        <v>16.360800000000001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70">
        <v>20</v>
      </c>
      <c r="B68" s="171" t="s">
        <v>487</v>
      </c>
      <c r="C68" s="187" t="s">
        <v>488</v>
      </c>
      <c r="D68" s="172" t="s">
        <v>1361</v>
      </c>
      <c r="E68" s="173">
        <v>346.8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1.99E-3</v>
      </c>
      <c r="O68" s="175">
        <f>ROUND(E68*N68,2)</f>
        <v>0.69</v>
      </c>
      <c r="P68" s="175">
        <v>0</v>
      </c>
      <c r="Q68" s="175">
        <f>ROUND(E68*P68,2)</f>
        <v>0</v>
      </c>
      <c r="R68" s="175" t="s">
        <v>1399</v>
      </c>
      <c r="S68" s="175" t="s">
        <v>1363</v>
      </c>
      <c r="T68" s="176" t="s">
        <v>1364</v>
      </c>
      <c r="U68" s="160">
        <v>0.40200000000000002</v>
      </c>
      <c r="V68" s="160">
        <f>ROUND(E68*U68,2)</f>
        <v>139.41</v>
      </c>
      <c r="W68" s="160"/>
      <c r="X68" s="160" t="s">
        <v>1365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1366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48" t="s">
        <v>1452</v>
      </c>
      <c r="D69" s="249"/>
      <c r="E69" s="249"/>
      <c r="F69" s="249"/>
      <c r="G69" s="249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1392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188" t="s">
        <v>688</v>
      </c>
      <c r="D70" s="161"/>
      <c r="E70" s="162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1368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689</v>
      </c>
      <c r="D71" s="161"/>
      <c r="E71" s="162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188" t="s">
        <v>690</v>
      </c>
      <c r="D72" s="161"/>
      <c r="E72" s="162">
        <v>346.8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1368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0">
        <v>21</v>
      </c>
      <c r="B73" s="171" t="s">
        <v>494</v>
      </c>
      <c r="C73" s="187" t="s">
        <v>495</v>
      </c>
      <c r="D73" s="172" t="s">
        <v>1361</v>
      </c>
      <c r="E73" s="173">
        <v>346.8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5" t="s">
        <v>1399</v>
      </c>
      <c r="S73" s="175" t="s">
        <v>1363</v>
      </c>
      <c r="T73" s="176" t="s">
        <v>1364</v>
      </c>
      <c r="U73" s="160">
        <v>0.17799999999999999</v>
      </c>
      <c r="V73" s="160">
        <f>ROUND(E73*U73,2)</f>
        <v>61.73</v>
      </c>
      <c r="W73" s="160"/>
      <c r="X73" s="160" t="s">
        <v>1365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1366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48" t="s">
        <v>1458</v>
      </c>
      <c r="D74" s="249"/>
      <c r="E74" s="249"/>
      <c r="F74" s="249"/>
      <c r="G74" s="249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1392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188" t="s">
        <v>691</v>
      </c>
      <c r="D75" s="161"/>
      <c r="E75" s="162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1368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188" t="s">
        <v>690</v>
      </c>
      <c r="D76" s="161"/>
      <c r="E76" s="162">
        <v>346.8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1368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70">
        <v>22</v>
      </c>
      <c r="B77" s="171" t="s">
        <v>1460</v>
      </c>
      <c r="C77" s="187" t="s">
        <v>1461</v>
      </c>
      <c r="D77" s="172" t="s">
        <v>1411</v>
      </c>
      <c r="E77" s="173">
        <v>136.34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5" t="s">
        <v>1399</v>
      </c>
      <c r="S77" s="175" t="s">
        <v>1363</v>
      </c>
      <c r="T77" s="176" t="s">
        <v>1364</v>
      </c>
      <c r="U77" s="160">
        <v>0.34499999999999997</v>
      </c>
      <c r="V77" s="160">
        <f>ROUND(E77*U77,2)</f>
        <v>47.04</v>
      </c>
      <c r="W77" s="160"/>
      <c r="X77" s="160" t="s">
        <v>1365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1366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48" t="s">
        <v>1462</v>
      </c>
      <c r="D78" s="249"/>
      <c r="E78" s="249"/>
      <c r="F78" s="249"/>
      <c r="G78" s="249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1392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77" t="str">
        <f>C78</f>
        <v>bez naložení do dopravní nádoby, ale s vyprázdněním dopravní nádoby na hromadu nebo na dopravní prostředek,</v>
      </c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188" t="s">
        <v>692</v>
      </c>
      <c r="D79" s="161"/>
      <c r="E79" s="162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1368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693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694</v>
      </c>
      <c r="D81" s="161"/>
      <c r="E81" s="162">
        <v>136.34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>
      <c r="A82" s="170">
        <v>23</v>
      </c>
      <c r="B82" s="171" t="s">
        <v>1466</v>
      </c>
      <c r="C82" s="187" t="s">
        <v>1467</v>
      </c>
      <c r="D82" s="172" t="s">
        <v>1411</v>
      </c>
      <c r="E82" s="173">
        <v>123.28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5" t="s">
        <v>1399</v>
      </c>
      <c r="S82" s="175" t="s">
        <v>1363</v>
      </c>
      <c r="T82" s="176" t="s">
        <v>1364</v>
      </c>
      <c r="U82" s="160">
        <v>1.0999999999999999E-2</v>
      </c>
      <c r="V82" s="160">
        <f>ROUND(E82*U82,2)</f>
        <v>1.36</v>
      </c>
      <c r="W82" s="160"/>
      <c r="X82" s="160" t="s">
        <v>1365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1366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48" t="s">
        <v>1468</v>
      </c>
      <c r="D83" s="249"/>
      <c r="E83" s="249"/>
      <c r="F83" s="249"/>
      <c r="G83" s="249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1392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1469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1368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695</v>
      </c>
      <c r="D85" s="161"/>
      <c r="E85" s="162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188" t="s">
        <v>696</v>
      </c>
      <c r="D86" s="161"/>
      <c r="E86" s="162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1368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188" t="s">
        <v>697</v>
      </c>
      <c r="D87" s="161"/>
      <c r="E87" s="162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1368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188" t="s">
        <v>698</v>
      </c>
      <c r="D88" s="161"/>
      <c r="E88" s="162">
        <v>123.28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1368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>
      <c r="A89" s="170">
        <v>24</v>
      </c>
      <c r="B89" s="171" t="s">
        <v>1466</v>
      </c>
      <c r="C89" s="187" t="s">
        <v>1467</v>
      </c>
      <c r="D89" s="172" t="s">
        <v>1411</v>
      </c>
      <c r="E89" s="173">
        <v>44.06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5" t="s">
        <v>1399</v>
      </c>
      <c r="S89" s="175" t="s">
        <v>1363</v>
      </c>
      <c r="T89" s="176" t="s">
        <v>1364</v>
      </c>
      <c r="U89" s="160">
        <v>1.0999999999999999E-2</v>
      </c>
      <c r="V89" s="160">
        <f>ROUND(E89*U89,2)</f>
        <v>0.48</v>
      </c>
      <c r="W89" s="160"/>
      <c r="X89" s="160" t="s">
        <v>1365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1366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48" t="s">
        <v>1468</v>
      </c>
      <c r="D90" s="249"/>
      <c r="E90" s="249"/>
      <c r="F90" s="249"/>
      <c r="G90" s="249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1392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188" t="s">
        <v>1473</v>
      </c>
      <c r="D91" s="161"/>
      <c r="E91" s="162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1368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188" t="s">
        <v>699</v>
      </c>
      <c r="D92" s="161"/>
      <c r="E92" s="162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1368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188" t="s">
        <v>700</v>
      </c>
      <c r="D93" s="161"/>
      <c r="E93" s="162">
        <v>44.06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1368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33.75" outlineLevel="1">
      <c r="A94" s="170">
        <v>25</v>
      </c>
      <c r="B94" s="171" t="s">
        <v>1476</v>
      </c>
      <c r="C94" s="187" t="s">
        <v>1477</v>
      </c>
      <c r="D94" s="172" t="s">
        <v>1411</v>
      </c>
      <c r="E94" s="173">
        <v>1762.4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0</v>
      </c>
      <c r="O94" s="175">
        <f>ROUND(E94*N94,2)</f>
        <v>0</v>
      </c>
      <c r="P94" s="175">
        <v>0</v>
      </c>
      <c r="Q94" s="175">
        <f>ROUND(E94*P94,2)</f>
        <v>0</v>
      </c>
      <c r="R94" s="175" t="s">
        <v>1399</v>
      </c>
      <c r="S94" s="175" t="s">
        <v>1363</v>
      </c>
      <c r="T94" s="176" t="s">
        <v>1364</v>
      </c>
      <c r="U94" s="160">
        <v>0</v>
      </c>
      <c r="V94" s="160">
        <f>ROUND(E94*U94,2)</f>
        <v>0</v>
      </c>
      <c r="W94" s="160"/>
      <c r="X94" s="160" t="s">
        <v>1365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1366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48" t="s">
        <v>1468</v>
      </c>
      <c r="D95" s="249"/>
      <c r="E95" s="249"/>
      <c r="F95" s="249"/>
      <c r="G95" s="249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1392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188" t="s">
        <v>1473</v>
      </c>
      <c r="D96" s="161"/>
      <c r="E96" s="162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1368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188" t="s">
        <v>701</v>
      </c>
      <c r="D97" s="161"/>
      <c r="E97" s="162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1368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188" t="s">
        <v>702</v>
      </c>
      <c r="D98" s="161"/>
      <c r="E98" s="162">
        <v>1762.4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1368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>
      <c r="A99" s="170">
        <v>26</v>
      </c>
      <c r="B99" s="171" t="s">
        <v>1816</v>
      </c>
      <c r="C99" s="187" t="s">
        <v>1817</v>
      </c>
      <c r="D99" s="172" t="s">
        <v>1411</v>
      </c>
      <c r="E99" s="173">
        <v>123.28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5" t="s">
        <v>1399</v>
      </c>
      <c r="S99" s="175" t="s">
        <v>1363</v>
      </c>
      <c r="T99" s="176" t="s">
        <v>1364</v>
      </c>
      <c r="U99" s="160">
        <v>5.2999999999999999E-2</v>
      </c>
      <c r="V99" s="160">
        <f>ROUND(E99*U99,2)</f>
        <v>6.53</v>
      </c>
      <c r="W99" s="160"/>
      <c r="X99" s="160" t="s">
        <v>1365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1366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188" t="s">
        <v>703</v>
      </c>
      <c r="D100" s="161"/>
      <c r="E100" s="162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1368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188" t="s">
        <v>698</v>
      </c>
      <c r="D101" s="161"/>
      <c r="E101" s="162">
        <v>123.28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1368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>
      <c r="A102" s="170">
        <v>27</v>
      </c>
      <c r="B102" s="171" t="s">
        <v>1482</v>
      </c>
      <c r="C102" s="187" t="s">
        <v>1483</v>
      </c>
      <c r="D102" s="172" t="s">
        <v>1411</v>
      </c>
      <c r="E102" s="173">
        <v>44.06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5" t="s">
        <v>1399</v>
      </c>
      <c r="S102" s="175" t="s">
        <v>1363</v>
      </c>
      <c r="T102" s="176" t="s">
        <v>1364</v>
      </c>
      <c r="U102" s="160">
        <v>8.9999999999999993E-3</v>
      </c>
      <c r="V102" s="160">
        <f>ROUND(E102*U102,2)</f>
        <v>0.4</v>
      </c>
      <c r="W102" s="160"/>
      <c r="X102" s="160" t="s">
        <v>1365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188" t="s">
        <v>704</v>
      </c>
      <c r="D103" s="161"/>
      <c r="E103" s="162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1368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188" t="s">
        <v>705</v>
      </c>
      <c r="D104" s="161"/>
      <c r="E104" s="162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1368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188" t="s">
        <v>1486</v>
      </c>
      <c r="D105" s="161"/>
      <c r="E105" s="162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1368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188" t="s">
        <v>706</v>
      </c>
      <c r="D106" s="161"/>
      <c r="E106" s="162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1368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188" t="s">
        <v>700</v>
      </c>
      <c r="D107" s="161"/>
      <c r="E107" s="162">
        <v>44.06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1368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2.5" outlineLevel="1">
      <c r="A108" s="170">
        <v>28</v>
      </c>
      <c r="B108" s="171" t="s">
        <v>1489</v>
      </c>
      <c r="C108" s="187" t="s">
        <v>1490</v>
      </c>
      <c r="D108" s="172" t="s">
        <v>1411</v>
      </c>
      <c r="E108" s="173">
        <v>96.24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5" t="s">
        <v>1399</v>
      </c>
      <c r="S108" s="175" t="s">
        <v>1363</v>
      </c>
      <c r="T108" s="176" t="s">
        <v>1364</v>
      </c>
      <c r="U108" s="160">
        <v>0.20200000000000001</v>
      </c>
      <c r="V108" s="160">
        <f>ROUND(E108*U108,2)</f>
        <v>19.440000000000001</v>
      </c>
      <c r="W108" s="160"/>
      <c r="X108" s="160" t="s">
        <v>1365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48" t="s">
        <v>1491</v>
      </c>
      <c r="D109" s="249"/>
      <c r="E109" s="249"/>
      <c r="F109" s="249"/>
      <c r="G109" s="249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1392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50" t="s">
        <v>1492</v>
      </c>
      <c r="D110" s="251"/>
      <c r="E110" s="251"/>
      <c r="F110" s="251"/>
      <c r="G110" s="251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1493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188" t="s">
        <v>692</v>
      </c>
      <c r="D111" s="161"/>
      <c r="E111" s="162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1368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188" t="s">
        <v>693</v>
      </c>
      <c r="D112" s="161"/>
      <c r="E112" s="162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1368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188" t="s">
        <v>707</v>
      </c>
      <c r="D113" s="161"/>
      <c r="E113" s="162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1368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188" t="s">
        <v>708</v>
      </c>
      <c r="D114" s="161"/>
      <c r="E114" s="162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1368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188" t="s">
        <v>709</v>
      </c>
      <c r="D115" s="161"/>
      <c r="E115" s="162">
        <v>96.24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1368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70">
        <v>29</v>
      </c>
      <c r="B116" s="171" t="s">
        <v>1499</v>
      </c>
      <c r="C116" s="187" t="s">
        <v>1500</v>
      </c>
      <c r="D116" s="172" t="s">
        <v>1411</v>
      </c>
      <c r="E116" s="173">
        <v>32.08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5" t="s">
        <v>1399</v>
      </c>
      <c r="S116" s="175" t="s">
        <v>1363</v>
      </c>
      <c r="T116" s="176" t="s">
        <v>1364</v>
      </c>
      <c r="U116" s="160">
        <v>1.587</v>
      </c>
      <c r="V116" s="160">
        <f>ROUND(E116*U116,2)</f>
        <v>50.91</v>
      </c>
      <c r="W116" s="160"/>
      <c r="X116" s="160" t="s">
        <v>1365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22.5" outlineLevel="1">
      <c r="A117" s="158"/>
      <c r="B117" s="159"/>
      <c r="C117" s="248" t="s">
        <v>1501</v>
      </c>
      <c r="D117" s="249"/>
      <c r="E117" s="249"/>
      <c r="F117" s="249"/>
      <c r="G117" s="249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1392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77" t="str">
        <f>C117</f>
        <v>sypaninou z vhodných hornin tř. 1 - 4 nebo materiálem připraveným podél výkopu ve vzdálenosti do 3 m od jeho kraje, pro jakoukoliv hloubku výkopu a jakoukoliv míru zhutnění,</v>
      </c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188" t="s">
        <v>710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1368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711</v>
      </c>
      <c r="D119" s="161"/>
      <c r="E119" s="162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1368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188" t="s">
        <v>712</v>
      </c>
      <c r="D120" s="161"/>
      <c r="E120" s="162">
        <v>32.08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1368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70">
        <v>30</v>
      </c>
      <c r="B121" s="171" t="s">
        <v>1505</v>
      </c>
      <c r="C121" s="187" t="s">
        <v>1506</v>
      </c>
      <c r="D121" s="172" t="s">
        <v>1361</v>
      </c>
      <c r="E121" s="173">
        <v>175.9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5" t="s">
        <v>1507</v>
      </c>
      <c r="S121" s="175" t="s">
        <v>1363</v>
      </c>
      <c r="T121" s="176" t="s">
        <v>1364</v>
      </c>
      <c r="U121" s="160">
        <v>0.06</v>
      </c>
      <c r="V121" s="160">
        <f>ROUND(E121*U121,2)</f>
        <v>10.55</v>
      </c>
      <c r="W121" s="160"/>
      <c r="X121" s="160" t="s">
        <v>1365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1366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48" t="s">
        <v>1508</v>
      </c>
      <c r="D122" s="249"/>
      <c r="E122" s="249"/>
      <c r="F122" s="249"/>
      <c r="G122" s="249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1392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188" t="s">
        <v>713</v>
      </c>
      <c r="D123" s="161"/>
      <c r="E123" s="162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1368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188" t="s">
        <v>714</v>
      </c>
      <c r="D124" s="161"/>
      <c r="E124" s="162">
        <v>175.9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1368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>
      <c r="A125" s="170">
        <v>31</v>
      </c>
      <c r="B125" s="171" t="s">
        <v>1511</v>
      </c>
      <c r="C125" s="187" t="s">
        <v>1512</v>
      </c>
      <c r="D125" s="172" t="s">
        <v>1361</v>
      </c>
      <c r="E125" s="173">
        <v>175.9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5" t="s">
        <v>1399</v>
      </c>
      <c r="S125" s="175" t="s">
        <v>1363</v>
      </c>
      <c r="T125" s="176" t="s">
        <v>1364</v>
      </c>
      <c r="U125" s="160">
        <v>0.254</v>
      </c>
      <c r="V125" s="160">
        <f>ROUND(E125*U125,2)</f>
        <v>44.68</v>
      </c>
      <c r="W125" s="160"/>
      <c r="X125" s="160" t="s">
        <v>1365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1366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>
      <c r="A126" s="158"/>
      <c r="B126" s="159"/>
      <c r="C126" s="248" t="s">
        <v>1513</v>
      </c>
      <c r="D126" s="249"/>
      <c r="E126" s="249"/>
      <c r="F126" s="249"/>
      <c r="G126" s="249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1392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77" t="str">
        <f>C126</f>
        <v>s případným nutným přemístěním hromad nebo dočasných skládek na místo potřeby ze vzdálenosti do 30 m, v rovině nebo ve svahu do 1 : 5,</v>
      </c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188" t="s">
        <v>715</v>
      </c>
      <c r="D127" s="161"/>
      <c r="E127" s="162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1368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188" t="s">
        <v>716</v>
      </c>
      <c r="D128" s="161"/>
      <c r="E128" s="162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1368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188" t="s">
        <v>714</v>
      </c>
      <c r="D129" s="161"/>
      <c r="E129" s="162">
        <v>175.9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1368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70">
        <v>32</v>
      </c>
      <c r="B130" s="171" t="s">
        <v>1515</v>
      </c>
      <c r="C130" s="187" t="s">
        <v>1516</v>
      </c>
      <c r="D130" s="172" t="s">
        <v>1411</v>
      </c>
      <c r="E130" s="173">
        <v>44.06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5" t="s">
        <v>1399</v>
      </c>
      <c r="S130" s="175" t="s">
        <v>1363</v>
      </c>
      <c r="T130" s="176" t="s">
        <v>1364</v>
      </c>
      <c r="U130" s="160">
        <v>0</v>
      </c>
      <c r="V130" s="160">
        <f>ROUND(E130*U130,2)</f>
        <v>0</v>
      </c>
      <c r="W130" s="160"/>
      <c r="X130" s="160" t="s">
        <v>1365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1366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188" t="s">
        <v>699</v>
      </c>
      <c r="D131" s="161"/>
      <c r="E131" s="162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1368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188" t="s">
        <v>700</v>
      </c>
      <c r="D132" s="161"/>
      <c r="E132" s="162">
        <v>44.06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1368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70">
        <v>33</v>
      </c>
      <c r="B133" s="171" t="s">
        <v>1517</v>
      </c>
      <c r="C133" s="187" t="s">
        <v>1518</v>
      </c>
      <c r="D133" s="172" t="s">
        <v>1519</v>
      </c>
      <c r="E133" s="173">
        <v>4.3975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5">
        <v>1E-3</v>
      </c>
      <c r="O133" s="175">
        <f>ROUND(E133*N133,2)</f>
        <v>0</v>
      </c>
      <c r="P133" s="175">
        <v>0</v>
      </c>
      <c r="Q133" s="175">
        <f>ROUND(E133*P133,2)</f>
        <v>0</v>
      </c>
      <c r="R133" s="175" t="s">
        <v>1520</v>
      </c>
      <c r="S133" s="175" t="s">
        <v>1363</v>
      </c>
      <c r="T133" s="176" t="s">
        <v>1364</v>
      </c>
      <c r="U133" s="160">
        <v>0</v>
      </c>
      <c r="V133" s="160">
        <f>ROUND(E133*U133,2)</f>
        <v>0</v>
      </c>
      <c r="W133" s="160"/>
      <c r="X133" s="160" t="s">
        <v>1521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1522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188" t="s">
        <v>717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1368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718</v>
      </c>
      <c r="D135" s="161"/>
      <c r="E135" s="162">
        <v>4.3975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70">
        <v>34</v>
      </c>
      <c r="B136" s="171" t="s">
        <v>1525</v>
      </c>
      <c r="C136" s="187" t="s">
        <v>1526</v>
      </c>
      <c r="D136" s="172" t="s">
        <v>1527</v>
      </c>
      <c r="E136" s="173">
        <v>53.573599999999999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5">
        <v>1</v>
      </c>
      <c r="O136" s="175">
        <f>ROUND(E136*N136,2)</f>
        <v>53.57</v>
      </c>
      <c r="P136" s="175">
        <v>0</v>
      </c>
      <c r="Q136" s="175">
        <f>ROUND(E136*P136,2)</f>
        <v>0</v>
      </c>
      <c r="R136" s="175" t="s">
        <v>1520</v>
      </c>
      <c r="S136" s="175" t="s">
        <v>1363</v>
      </c>
      <c r="T136" s="176" t="s">
        <v>1364</v>
      </c>
      <c r="U136" s="160">
        <v>0</v>
      </c>
      <c r="V136" s="160">
        <f>ROUND(E136*U136,2)</f>
        <v>0</v>
      </c>
      <c r="W136" s="160"/>
      <c r="X136" s="160" t="s">
        <v>1521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1522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188" t="s">
        <v>1528</v>
      </c>
      <c r="D137" s="161"/>
      <c r="E137" s="162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1368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719</v>
      </c>
      <c r="D138" s="161"/>
      <c r="E138" s="162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188" t="s">
        <v>720</v>
      </c>
      <c r="D139" s="161"/>
      <c r="E139" s="162">
        <v>53.573599999999999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1368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70">
        <v>35</v>
      </c>
      <c r="B140" s="171" t="s">
        <v>1531</v>
      </c>
      <c r="C140" s="187" t="s">
        <v>1532</v>
      </c>
      <c r="D140" s="172" t="s">
        <v>1527</v>
      </c>
      <c r="E140" s="173">
        <v>6.6132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1</v>
      </c>
      <c r="O140" s="175">
        <f>ROUND(E140*N140,2)</f>
        <v>6.61</v>
      </c>
      <c r="P140" s="175">
        <v>0</v>
      </c>
      <c r="Q140" s="175">
        <f>ROUND(E140*P140,2)</f>
        <v>0</v>
      </c>
      <c r="R140" s="175" t="s">
        <v>1520</v>
      </c>
      <c r="S140" s="175" t="s">
        <v>1363</v>
      </c>
      <c r="T140" s="176" t="s">
        <v>1364</v>
      </c>
      <c r="U140" s="160">
        <v>0</v>
      </c>
      <c r="V140" s="160">
        <f>ROUND(E140*U140,2)</f>
        <v>0</v>
      </c>
      <c r="W140" s="160"/>
      <c r="X140" s="160" t="s">
        <v>1521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1522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188" t="s">
        <v>1486</v>
      </c>
      <c r="D141" s="161"/>
      <c r="E141" s="162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1368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188" t="s">
        <v>721</v>
      </c>
      <c r="D142" s="161"/>
      <c r="E142" s="162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1368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188" t="s">
        <v>722</v>
      </c>
      <c r="D143" s="161"/>
      <c r="E143" s="162">
        <v>6.6132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1368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>
      <c r="A144" s="164" t="s">
        <v>1357</v>
      </c>
      <c r="B144" s="165" t="s">
        <v>1297</v>
      </c>
      <c r="C144" s="186" t="s">
        <v>1311</v>
      </c>
      <c r="D144" s="166"/>
      <c r="E144" s="167"/>
      <c r="F144" s="168"/>
      <c r="G144" s="168">
        <f>SUMIF(AG145:AG155,"&lt;&gt;NOR",G145:G155)</f>
        <v>0</v>
      </c>
      <c r="H144" s="168"/>
      <c r="I144" s="168">
        <f>SUM(I145:I155)</f>
        <v>0</v>
      </c>
      <c r="J144" s="168"/>
      <c r="K144" s="168">
        <f>SUM(K145:K155)</f>
        <v>0</v>
      </c>
      <c r="L144" s="168"/>
      <c r="M144" s="168">
        <f>SUM(M145:M155)</f>
        <v>0</v>
      </c>
      <c r="N144" s="168"/>
      <c r="O144" s="168">
        <f>SUM(O145:O155)</f>
        <v>5.1499999999999995</v>
      </c>
      <c r="P144" s="168"/>
      <c r="Q144" s="168">
        <f>SUM(Q145:Q155)</f>
        <v>0</v>
      </c>
      <c r="R144" s="168"/>
      <c r="S144" s="168"/>
      <c r="T144" s="169"/>
      <c r="U144" s="163"/>
      <c r="V144" s="163">
        <f>SUM(V145:V155)</f>
        <v>6.57</v>
      </c>
      <c r="W144" s="163"/>
      <c r="X144" s="163"/>
      <c r="AG144" t="s">
        <v>1358</v>
      </c>
    </row>
    <row r="145" spans="1:60" outlineLevel="1">
      <c r="A145" s="170">
        <v>36</v>
      </c>
      <c r="B145" s="171" t="s">
        <v>1536</v>
      </c>
      <c r="C145" s="187" t="s">
        <v>1537</v>
      </c>
      <c r="D145" s="172" t="s">
        <v>1407</v>
      </c>
      <c r="E145" s="173">
        <v>22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5">
        <v>0.23382</v>
      </c>
      <c r="O145" s="175">
        <f>ROUND(E145*N145,2)</f>
        <v>5.14</v>
      </c>
      <c r="P145" s="175">
        <v>0</v>
      </c>
      <c r="Q145" s="175">
        <f>ROUND(E145*P145,2)</f>
        <v>0</v>
      </c>
      <c r="R145" s="175" t="s">
        <v>1538</v>
      </c>
      <c r="S145" s="175" t="s">
        <v>1539</v>
      </c>
      <c r="T145" s="176" t="s">
        <v>1364</v>
      </c>
      <c r="U145" s="160">
        <v>0.216</v>
      </c>
      <c r="V145" s="160">
        <f>ROUND(E145*U145,2)</f>
        <v>4.75</v>
      </c>
      <c r="W145" s="160"/>
      <c r="X145" s="160" t="s">
        <v>1365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1366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48" t="s">
        <v>1540</v>
      </c>
      <c r="D146" s="249"/>
      <c r="E146" s="249"/>
      <c r="F146" s="249"/>
      <c r="G146" s="249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1392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77" t="str">
        <f>C146</f>
        <v>se zřízením štěrkopískového lože pod trubky a s jejich obsypem v průměrném celkovém množství do 0,15 m3/m v otevřeném příkopu,</v>
      </c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188" t="s">
        <v>723</v>
      </c>
      <c r="D147" s="161"/>
      <c r="E147" s="162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1368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188" t="s">
        <v>724</v>
      </c>
      <c r="D148" s="161"/>
      <c r="E148" s="162">
        <v>22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1368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70">
        <v>37</v>
      </c>
      <c r="B149" s="171" t="s">
        <v>1541</v>
      </c>
      <c r="C149" s="187" t="s">
        <v>1542</v>
      </c>
      <c r="D149" s="172" t="s">
        <v>1361</v>
      </c>
      <c r="E149" s="173">
        <v>24.2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5">
        <v>1.8000000000000001E-4</v>
      </c>
      <c r="O149" s="175">
        <f>ROUND(E149*N149,2)</f>
        <v>0</v>
      </c>
      <c r="P149" s="175">
        <v>0</v>
      </c>
      <c r="Q149" s="175">
        <f>ROUND(E149*P149,2)</f>
        <v>0</v>
      </c>
      <c r="R149" s="175" t="s">
        <v>1543</v>
      </c>
      <c r="S149" s="175" t="s">
        <v>1363</v>
      </c>
      <c r="T149" s="176" t="s">
        <v>1364</v>
      </c>
      <c r="U149" s="160">
        <v>7.4999999999999997E-2</v>
      </c>
      <c r="V149" s="160">
        <f>ROUND(E149*U149,2)</f>
        <v>1.82</v>
      </c>
      <c r="W149" s="160"/>
      <c r="X149" s="160" t="s">
        <v>1365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1366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48" t="s">
        <v>1544</v>
      </c>
      <c r="D150" s="249"/>
      <c r="E150" s="249"/>
      <c r="F150" s="249"/>
      <c r="G150" s="249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1392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188" t="s">
        <v>725</v>
      </c>
      <c r="D151" s="161"/>
      <c r="E151" s="162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1368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188" t="s">
        <v>726</v>
      </c>
      <c r="D152" s="161"/>
      <c r="E152" s="162">
        <v>24.2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1368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ht="22.5" outlineLevel="1">
      <c r="A153" s="170">
        <v>38</v>
      </c>
      <c r="B153" s="171" t="s">
        <v>1548</v>
      </c>
      <c r="C153" s="187" t="s">
        <v>1549</v>
      </c>
      <c r="D153" s="172" t="s">
        <v>1361</v>
      </c>
      <c r="E153" s="173">
        <v>26.62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5">
        <v>2.0000000000000001E-4</v>
      </c>
      <c r="O153" s="175">
        <f>ROUND(E153*N153,2)</f>
        <v>0.01</v>
      </c>
      <c r="P153" s="175">
        <v>0</v>
      </c>
      <c r="Q153" s="175">
        <f>ROUND(E153*P153,2)</f>
        <v>0</v>
      </c>
      <c r="R153" s="175" t="s">
        <v>1520</v>
      </c>
      <c r="S153" s="175" t="s">
        <v>1363</v>
      </c>
      <c r="T153" s="176" t="s">
        <v>1364</v>
      </c>
      <c r="U153" s="160">
        <v>0</v>
      </c>
      <c r="V153" s="160">
        <f>ROUND(E153*U153,2)</f>
        <v>0</v>
      </c>
      <c r="W153" s="160"/>
      <c r="X153" s="160" t="s">
        <v>1521</v>
      </c>
      <c r="Y153" s="151"/>
      <c r="Z153" s="151"/>
      <c r="AA153" s="151"/>
      <c r="AB153" s="151"/>
      <c r="AC153" s="151"/>
      <c r="AD153" s="151"/>
      <c r="AE153" s="151"/>
      <c r="AF153" s="151"/>
      <c r="AG153" s="151" t="s">
        <v>1522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188" t="s">
        <v>727</v>
      </c>
      <c r="D154" s="161"/>
      <c r="E154" s="162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1368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188" t="s">
        <v>728</v>
      </c>
      <c r="D155" s="161"/>
      <c r="E155" s="162">
        <v>26.62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1368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>
      <c r="A156" s="164" t="s">
        <v>1357</v>
      </c>
      <c r="B156" s="165" t="s">
        <v>1301</v>
      </c>
      <c r="C156" s="186" t="s">
        <v>1312</v>
      </c>
      <c r="D156" s="166"/>
      <c r="E156" s="167"/>
      <c r="F156" s="168"/>
      <c r="G156" s="168">
        <f>SUMIF(AG157:AG161,"&lt;&gt;NOR",G157:G161)</f>
        <v>0</v>
      </c>
      <c r="H156" s="168"/>
      <c r="I156" s="168">
        <f>SUM(I157:I161)</f>
        <v>0</v>
      </c>
      <c r="J156" s="168"/>
      <c r="K156" s="168">
        <f>SUM(K157:K161)</f>
        <v>0</v>
      </c>
      <c r="L156" s="168"/>
      <c r="M156" s="168">
        <f>SUM(M157:M161)</f>
        <v>0</v>
      </c>
      <c r="N156" s="168"/>
      <c r="O156" s="168">
        <f>SUM(O157:O161)</f>
        <v>15.16</v>
      </c>
      <c r="P156" s="168"/>
      <c r="Q156" s="168">
        <f>SUM(Q157:Q161)</f>
        <v>0</v>
      </c>
      <c r="R156" s="168"/>
      <c r="S156" s="168"/>
      <c r="T156" s="169"/>
      <c r="U156" s="163"/>
      <c r="V156" s="163">
        <f>SUM(V157:V161)</f>
        <v>10.56</v>
      </c>
      <c r="W156" s="163"/>
      <c r="X156" s="163"/>
      <c r="AG156" t="s">
        <v>1358</v>
      </c>
    </row>
    <row r="157" spans="1:60" outlineLevel="1">
      <c r="A157" s="170">
        <v>39</v>
      </c>
      <c r="B157" s="171" t="s">
        <v>1552</v>
      </c>
      <c r="C157" s="187" t="s">
        <v>1553</v>
      </c>
      <c r="D157" s="172" t="s">
        <v>1411</v>
      </c>
      <c r="E157" s="173">
        <v>8.02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5">
        <v>1.8907700000000001</v>
      </c>
      <c r="O157" s="175">
        <f>ROUND(E157*N157,2)</f>
        <v>15.16</v>
      </c>
      <c r="P157" s="175">
        <v>0</v>
      </c>
      <c r="Q157" s="175">
        <f>ROUND(E157*P157,2)</f>
        <v>0</v>
      </c>
      <c r="R157" s="175" t="s">
        <v>1538</v>
      </c>
      <c r="S157" s="175" t="s">
        <v>1363</v>
      </c>
      <c r="T157" s="176" t="s">
        <v>1364</v>
      </c>
      <c r="U157" s="160">
        <v>1.3169999999999999</v>
      </c>
      <c r="V157" s="160">
        <f>ROUND(E157*U157,2)</f>
        <v>10.56</v>
      </c>
      <c r="W157" s="160"/>
      <c r="X157" s="160" t="s">
        <v>1365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1366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48" t="s">
        <v>1554</v>
      </c>
      <c r="D158" s="249"/>
      <c r="E158" s="249"/>
      <c r="F158" s="249"/>
      <c r="G158" s="249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1392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188" t="s">
        <v>729</v>
      </c>
      <c r="D159" s="161"/>
      <c r="E159" s="162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1368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188" t="s">
        <v>730</v>
      </c>
      <c r="D160" s="161"/>
      <c r="E160" s="162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1368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188" t="s">
        <v>731</v>
      </c>
      <c r="D161" s="161"/>
      <c r="E161" s="162">
        <v>8.02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1368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>
      <c r="A162" s="164" t="s">
        <v>1357</v>
      </c>
      <c r="B162" s="165" t="s">
        <v>1303</v>
      </c>
      <c r="C162" s="186" t="s">
        <v>1313</v>
      </c>
      <c r="D162" s="166"/>
      <c r="E162" s="167"/>
      <c r="F162" s="168"/>
      <c r="G162" s="168">
        <f>SUMIF(AG163:AG197,"&lt;&gt;NOR",G163:G197)</f>
        <v>0</v>
      </c>
      <c r="H162" s="168"/>
      <c r="I162" s="168">
        <f>SUM(I163:I197)</f>
        <v>0</v>
      </c>
      <c r="J162" s="168"/>
      <c r="K162" s="168">
        <f>SUM(K163:K197)</f>
        <v>0</v>
      </c>
      <c r="L162" s="168"/>
      <c r="M162" s="168">
        <f>SUM(M163:M197)</f>
        <v>0</v>
      </c>
      <c r="N162" s="168"/>
      <c r="O162" s="168">
        <f>SUM(O163:O197)</f>
        <v>15.060000000000002</v>
      </c>
      <c r="P162" s="168"/>
      <c r="Q162" s="168">
        <f>SUM(Q163:Q197)</f>
        <v>0</v>
      </c>
      <c r="R162" s="168"/>
      <c r="S162" s="168"/>
      <c r="T162" s="169"/>
      <c r="U162" s="163"/>
      <c r="V162" s="163">
        <f>SUM(V163:V197)</f>
        <v>2.72</v>
      </c>
      <c r="W162" s="163"/>
      <c r="X162" s="163"/>
      <c r="AG162" t="s">
        <v>1358</v>
      </c>
    </row>
    <row r="163" spans="1:60" ht="22.5" outlineLevel="1">
      <c r="A163" s="170">
        <v>40</v>
      </c>
      <c r="B163" s="171" t="s">
        <v>1558</v>
      </c>
      <c r="C163" s="187" t="s">
        <v>1559</v>
      </c>
      <c r="D163" s="172" t="s">
        <v>1361</v>
      </c>
      <c r="E163" s="173">
        <v>3.3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21</v>
      </c>
      <c r="M163" s="175">
        <f>G163*(1+L163/100)</f>
        <v>0</v>
      </c>
      <c r="N163" s="175">
        <v>0.378</v>
      </c>
      <c r="O163" s="175">
        <f>ROUND(E163*N163,2)</f>
        <v>1.25</v>
      </c>
      <c r="P163" s="175">
        <v>0</v>
      </c>
      <c r="Q163" s="175">
        <f>ROUND(E163*P163,2)</f>
        <v>0</v>
      </c>
      <c r="R163" s="175" t="s">
        <v>1362</v>
      </c>
      <c r="S163" s="175" t="s">
        <v>1363</v>
      </c>
      <c r="T163" s="176" t="s">
        <v>1364</v>
      </c>
      <c r="U163" s="160">
        <v>2.5999999999999999E-2</v>
      </c>
      <c r="V163" s="160">
        <f>ROUND(E163*U163,2)</f>
        <v>0.09</v>
      </c>
      <c r="W163" s="160"/>
      <c r="X163" s="160" t="s">
        <v>1365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1366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188" t="s">
        <v>1373</v>
      </c>
      <c r="D164" s="161"/>
      <c r="E164" s="162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1368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188" t="s">
        <v>654</v>
      </c>
      <c r="D165" s="161"/>
      <c r="E165" s="162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1368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188" t="s">
        <v>655</v>
      </c>
      <c r="D166" s="161"/>
      <c r="E166" s="162">
        <v>3.3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1368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22.5" outlineLevel="1">
      <c r="A167" s="170">
        <v>41</v>
      </c>
      <c r="B167" s="171" t="s">
        <v>1560</v>
      </c>
      <c r="C167" s="187" t="s">
        <v>1561</v>
      </c>
      <c r="D167" s="172" t="s">
        <v>1361</v>
      </c>
      <c r="E167" s="173">
        <v>3.3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5">
        <v>0.441</v>
      </c>
      <c r="O167" s="175">
        <f>ROUND(E167*N167,2)</f>
        <v>1.46</v>
      </c>
      <c r="P167" s="175">
        <v>0</v>
      </c>
      <c r="Q167" s="175">
        <f>ROUND(E167*P167,2)</f>
        <v>0</v>
      </c>
      <c r="R167" s="175" t="s">
        <v>1362</v>
      </c>
      <c r="S167" s="175" t="s">
        <v>1363</v>
      </c>
      <c r="T167" s="176" t="s">
        <v>1364</v>
      </c>
      <c r="U167" s="160">
        <v>2.9000000000000001E-2</v>
      </c>
      <c r="V167" s="160">
        <f>ROUND(E167*U167,2)</f>
        <v>0.1</v>
      </c>
      <c r="W167" s="160"/>
      <c r="X167" s="160" t="s">
        <v>1365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1366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188" t="s">
        <v>1373</v>
      </c>
      <c r="D168" s="161"/>
      <c r="E168" s="162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1368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188" t="s">
        <v>654</v>
      </c>
      <c r="D169" s="161"/>
      <c r="E169" s="162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1368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188" t="s">
        <v>655</v>
      </c>
      <c r="D170" s="161"/>
      <c r="E170" s="162">
        <v>3.3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1368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ht="22.5" outlineLevel="1">
      <c r="A171" s="170">
        <v>42</v>
      </c>
      <c r="B171" s="171" t="s">
        <v>1562</v>
      </c>
      <c r="C171" s="187" t="s">
        <v>1563</v>
      </c>
      <c r="D171" s="172" t="s">
        <v>1361</v>
      </c>
      <c r="E171" s="173">
        <v>3.3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5">
        <v>0.55125000000000002</v>
      </c>
      <c r="O171" s="175">
        <f>ROUND(E171*N171,2)</f>
        <v>1.82</v>
      </c>
      <c r="P171" s="175">
        <v>0</v>
      </c>
      <c r="Q171" s="175">
        <f>ROUND(E171*P171,2)</f>
        <v>0</v>
      </c>
      <c r="R171" s="175" t="s">
        <v>1362</v>
      </c>
      <c r="S171" s="175" t="s">
        <v>1363</v>
      </c>
      <c r="T171" s="176" t="s">
        <v>1364</v>
      </c>
      <c r="U171" s="160">
        <v>2.7E-2</v>
      </c>
      <c r="V171" s="160">
        <f>ROUND(E171*U171,2)</f>
        <v>0.09</v>
      </c>
      <c r="W171" s="160"/>
      <c r="X171" s="160" t="s">
        <v>1365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1366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188" t="s">
        <v>654</v>
      </c>
      <c r="D172" s="161"/>
      <c r="E172" s="162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1368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188" t="s">
        <v>655</v>
      </c>
      <c r="D173" s="161"/>
      <c r="E173" s="162">
        <v>3.3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1368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>
      <c r="A174" s="170">
        <v>43</v>
      </c>
      <c r="B174" s="171" t="s">
        <v>1564</v>
      </c>
      <c r="C174" s="187" t="s">
        <v>1565</v>
      </c>
      <c r="D174" s="172" t="s">
        <v>1361</v>
      </c>
      <c r="E174" s="173">
        <v>5.7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21</v>
      </c>
      <c r="M174" s="175">
        <f>G174*(1+L174/100)</f>
        <v>0</v>
      </c>
      <c r="N174" s="175">
        <v>0.21099999999999999</v>
      </c>
      <c r="O174" s="175">
        <f>ROUND(E174*N174,2)</f>
        <v>1.2</v>
      </c>
      <c r="P174" s="175">
        <v>0</v>
      </c>
      <c r="Q174" s="175">
        <f>ROUND(E174*P174,2)</f>
        <v>0</v>
      </c>
      <c r="R174" s="175" t="s">
        <v>1362</v>
      </c>
      <c r="S174" s="175" t="s">
        <v>1363</v>
      </c>
      <c r="T174" s="176" t="s">
        <v>1364</v>
      </c>
      <c r="U174" s="160">
        <v>7.1999999999999995E-2</v>
      </c>
      <c r="V174" s="160">
        <f>ROUND(E174*U174,2)</f>
        <v>0.41</v>
      </c>
      <c r="W174" s="160"/>
      <c r="X174" s="160" t="s">
        <v>1365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1366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48" t="s">
        <v>1566</v>
      </c>
      <c r="D175" s="249"/>
      <c r="E175" s="249"/>
      <c r="F175" s="249"/>
      <c r="G175" s="249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1392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188" t="s">
        <v>662</v>
      </c>
      <c r="D176" s="161"/>
      <c r="E176" s="162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1368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188" t="s">
        <v>663</v>
      </c>
      <c r="D177" s="161"/>
      <c r="E177" s="162">
        <v>5.7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1368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70">
        <v>44</v>
      </c>
      <c r="B178" s="171" t="s">
        <v>1567</v>
      </c>
      <c r="C178" s="187" t="s">
        <v>1568</v>
      </c>
      <c r="D178" s="172" t="s">
        <v>1361</v>
      </c>
      <c r="E178" s="173">
        <v>4.5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21</v>
      </c>
      <c r="M178" s="175">
        <f>G178*(1+L178/100)</f>
        <v>0</v>
      </c>
      <c r="N178" s="175">
        <v>0.38313999999999998</v>
      </c>
      <c r="O178" s="175">
        <f>ROUND(E178*N178,2)</f>
        <v>1.72</v>
      </c>
      <c r="P178" s="175">
        <v>0</v>
      </c>
      <c r="Q178" s="175">
        <f>ROUND(E178*P178,2)</f>
        <v>0</v>
      </c>
      <c r="R178" s="175" t="s">
        <v>1362</v>
      </c>
      <c r="S178" s="175" t="s">
        <v>1363</v>
      </c>
      <c r="T178" s="176" t="s">
        <v>1364</v>
      </c>
      <c r="U178" s="160">
        <v>2.5999999999999999E-2</v>
      </c>
      <c r="V178" s="160">
        <f>ROUND(E178*U178,2)</f>
        <v>0.12</v>
      </c>
      <c r="W178" s="160"/>
      <c r="X178" s="160" t="s">
        <v>1365</v>
      </c>
      <c r="Y178" s="151"/>
      <c r="Z178" s="151"/>
      <c r="AA178" s="151"/>
      <c r="AB178" s="151"/>
      <c r="AC178" s="151"/>
      <c r="AD178" s="151"/>
      <c r="AE178" s="151"/>
      <c r="AF178" s="151"/>
      <c r="AG178" s="151" t="s">
        <v>1366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48" t="s">
        <v>1569</v>
      </c>
      <c r="D179" s="249"/>
      <c r="E179" s="249"/>
      <c r="F179" s="249"/>
      <c r="G179" s="249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1392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188" t="s">
        <v>666</v>
      </c>
      <c r="D180" s="161"/>
      <c r="E180" s="162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1368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188" t="s">
        <v>667</v>
      </c>
      <c r="D181" s="161"/>
      <c r="E181" s="162">
        <v>4.5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1368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>
      <c r="A182" s="170">
        <v>45</v>
      </c>
      <c r="B182" s="171" t="s">
        <v>1570</v>
      </c>
      <c r="C182" s="187" t="s">
        <v>1571</v>
      </c>
      <c r="D182" s="172" t="s">
        <v>1361</v>
      </c>
      <c r="E182" s="173">
        <v>6.9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5">
        <v>6.0999999999999997E-4</v>
      </c>
      <c r="O182" s="175">
        <f>ROUND(E182*N182,2)</f>
        <v>0</v>
      </c>
      <c r="P182" s="175">
        <v>0</v>
      </c>
      <c r="Q182" s="175">
        <f>ROUND(E182*P182,2)</f>
        <v>0</v>
      </c>
      <c r="R182" s="175" t="s">
        <v>1362</v>
      </c>
      <c r="S182" s="175" t="s">
        <v>1363</v>
      </c>
      <c r="T182" s="176" t="s">
        <v>1364</v>
      </c>
      <c r="U182" s="160">
        <v>2E-3</v>
      </c>
      <c r="V182" s="160">
        <f>ROUND(E182*U182,2)</f>
        <v>0.01</v>
      </c>
      <c r="W182" s="160"/>
      <c r="X182" s="160" t="s">
        <v>1365</v>
      </c>
      <c r="Y182" s="151"/>
      <c r="Z182" s="151"/>
      <c r="AA182" s="151"/>
      <c r="AB182" s="151"/>
      <c r="AC182" s="151"/>
      <c r="AD182" s="151"/>
      <c r="AE182" s="151"/>
      <c r="AF182" s="151"/>
      <c r="AG182" s="151" t="s">
        <v>1366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188" t="s">
        <v>658</v>
      </c>
      <c r="D183" s="161"/>
      <c r="E183" s="162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1368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188" t="s">
        <v>659</v>
      </c>
      <c r="D184" s="161"/>
      <c r="E184" s="162">
        <v>6.9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1368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ht="22.5" outlineLevel="1">
      <c r="A185" s="170">
        <v>46</v>
      </c>
      <c r="B185" s="171" t="s">
        <v>1572</v>
      </c>
      <c r="C185" s="187" t="s">
        <v>1573</v>
      </c>
      <c r="D185" s="172" t="s">
        <v>1361</v>
      </c>
      <c r="E185" s="173">
        <v>9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5">
        <v>5.0000000000000001E-4</v>
      </c>
      <c r="O185" s="175">
        <f>ROUND(E185*N185,2)</f>
        <v>0</v>
      </c>
      <c r="P185" s="175">
        <v>0</v>
      </c>
      <c r="Q185" s="175">
        <f>ROUND(E185*P185,2)</f>
        <v>0</v>
      </c>
      <c r="R185" s="175" t="s">
        <v>1362</v>
      </c>
      <c r="S185" s="175" t="s">
        <v>1363</v>
      </c>
      <c r="T185" s="176" t="s">
        <v>1364</v>
      </c>
      <c r="U185" s="160">
        <v>2E-3</v>
      </c>
      <c r="V185" s="160">
        <f>ROUND(E185*U185,2)</f>
        <v>0.02</v>
      </c>
      <c r="W185" s="160"/>
      <c r="X185" s="160" t="s">
        <v>1365</v>
      </c>
      <c r="Y185" s="151"/>
      <c r="Z185" s="151"/>
      <c r="AA185" s="151"/>
      <c r="AB185" s="151"/>
      <c r="AC185" s="151"/>
      <c r="AD185" s="151"/>
      <c r="AE185" s="151"/>
      <c r="AF185" s="151"/>
      <c r="AG185" s="151" t="s">
        <v>1366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188" t="s">
        <v>732</v>
      </c>
      <c r="D186" s="161"/>
      <c r="E186" s="162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1368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188" t="s">
        <v>1776</v>
      </c>
      <c r="D187" s="161"/>
      <c r="E187" s="162">
        <v>9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1368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ht="22.5" outlineLevel="1">
      <c r="A188" s="170">
        <v>47</v>
      </c>
      <c r="B188" s="171" t="s">
        <v>1574</v>
      </c>
      <c r="C188" s="187" t="s">
        <v>1575</v>
      </c>
      <c r="D188" s="172" t="s">
        <v>1361</v>
      </c>
      <c r="E188" s="173">
        <v>9</v>
      </c>
      <c r="F188" s="174"/>
      <c r="G188" s="175">
        <f>ROUND(E188*F188,2)</f>
        <v>0</v>
      </c>
      <c r="H188" s="174"/>
      <c r="I188" s="175">
        <f>ROUND(E188*H188,2)</f>
        <v>0</v>
      </c>
      <c r="J188" s="174"/>
      <c r="K188" s="175">
        <f>ROUND(E188*J188,2)</f>
        <v>0</v>
      </c>
      <c r="L188" s="175">
        <v>21</v>
      </c>
      <c r="M188" s="175">
        <f>G188*(1+L188/100)</f>
        <v>0</v>
      </c>
      <c r="N188" s="175">
        <v>0.12966</v>
      </c>
      <c r="O188" s="175">
        <f>ROUND(E188*N188,2)</f>
        <v>1.17</v>
      </c>
      <c r="P188" s="175">
        <v>0</v>
      </c>
      <c r="Q188" s="175">
        <f>ROUND(E188*P188,2)</f>
        <v>0</v>
      </c>
      <c r="R188" s="175" t="s">
        <v>1362</v>
      </c>
      <c r="S188" s="175" t="s">
        <v>1363</v>
      </c>
      <c r="T188" s="176" t="s">
        <v>1364</v>
      </c>
      <c r="U188" s="160">
        <v>7.1999999999999995E-2</v>
      </c>
      <c r="V188" s="160">
        <f>ROUND(E188*U188,2)</f>
        <v>0.65</v>
      </c>
      <c r="W188" s="160"/>
      <c r="X188" s="160" t="s">
        <v>1365</v>
      </c>
      <c r="Y188" s="151"/>
      <c r="Z188" s="151"/>
      <c r="AA188" s="151"/>
      <c r="AB188" s="151"/>
      <c r="AC188" s="151"/>
      <c r="AD188" s="151"/>
      <c r="AE188" s="151"/>
      <c r="AF188" s="151"/>
      <c r="AG188" s="151" t="s">
        <v>1366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188" t="s">
        <v>733</v>
      </c>
      <c r="D189" s="161"/>
      <c r="E189" s="162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1368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188" t="s">
        <v>1776</v>
      </c>
      <c r="D190" s="161"/>
      <c r="E190" s="162">
        <v>9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1368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ht="22.5" outlineLevel="1">
      <c r="A191" s="170">
        <v>48</v>
      </c>
      <c r="B191" s="171" t="s">
        <v>1576</v>
      </c>
      <c r="C191" s="187" t="s">
        <v>1577</v>
      </c>
      <c r="D191" s="172" t="s">
        <v>1361</v>
      </c>
      <c r="E191" s="173">
        <v>6.9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5">
        <v>0.17946000000000001</v>
      </c>
      <c r="O191" s="175">
        <f>ROUND(E191*N191,2)</f>
        <v>1.24</v>
      </c>
      <c r="P191" s="175">
        <v>0</v>
      </c>
      <c r="Q191" s="175">
        <f>ROUND(E191*P191,2)</f>
        <v>0</v>
      </c>
      <c r="R191" s="175" t="s">
        <v>1362</v>
      </c>
      <c r="S191" s="175" t="s">
        <v>1363</v>
      </c>
      <c r="T191" s="176" t="s">
        <v>1364</v>
      </c>
      <c r="U191" s="160">
        <v>8.7999999999999995E-2</v>
      </c>
      <c r="V191" s="160">
        <f>ROUND(E191*U191,2)</f>
        <v>0.61</v>
      </c>
      <c r="W191" s="160"/>
      <c r="X191" s="160" t="s">
        <v>1365</v>
      </c>
      <c r="Y191" s="151"/>
      <c r="Z191" s="151"/>
      <c r="AA191" s="151"/>
      <c r="AB191" s="151"/>
      <c r="AC191" s="151"/>
      <c r="AD191" s="151"/>
      <c r="AE191" s="151"/>
      <c r="AF191" s="151"/>
      <c r="AG191" s="151" t="s">
        <v>1366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188" t="s">
        <v>658</v>
      </c>
      <c r="D192" s="161"/>
      <c r="E192" s="162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1368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188" t="s">
        <v>659</v>
      </c>
      <c r="D193" s="161"/>
      <c r="E193" s="162">
        <v>6.9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1368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ht="22.5" outlineLevel="1">
      <c r="A194" s="178">
        <v>49</v>
      </c>
      <c r="B194" s="179" t="s">
        <v>1584</v>
      </c>
      <c r="C194" s="189" t="s">
        <v>1585</v>
      </c>
      <c r="D194" s="180" t="s">
        <v>1361</v>
      </c>
      <c r="E194" s="181">
        <v>4.5</v>
      </c>
      <c r="F194" s="182"/>
      <c r="G194" s="183">
        <f>ROUND(E194*F194,2)</f>
        <v>0</v>
      </c>
      <c r="H194" s="182"/>
      <c r="I194" s="183">
        <f>ROUND(E194*H194,2)</f>
        <v>0</v>
      </c>
      <c r="J194" s="182"/>
      <c r="K194" s="183">
        <f>ROUND(E194*J194,2)</f>
        <v>0</v>
      </c>
      <c r="L194" s="183">
        <v>21</v>
      </c>
      <c r="M194" s="183">
        <f>G194*(1+L194/100)</f>
        <v>0</v>
      </c>
      <c r="N194" s="183">
        <v>0.378</v>
      </c>
      <c r="O194" s="183">
        <f>ROUND(E194*N194,2)</f>
        <v>1.7</v>
      </c>
      <c r="P194" s="183">
        <v>0</v>
      </c>
      <c r="Q194" s="183">
        <f>ROUND(E194*P194,2)</f>
        <v>0</v>
      </c>
      <c r="R194" s="183" t="s">
        <v>1362</v>
      </c>
      <c r="S194" s="183" t="s">
        <v>1363</v>
      </c>
      <c r="T194" s="184" t="s">
        <v>1364</v>
      </c>
      <c r="U194" s="160">
        <v>2.5999999999999999E-2</v>
      </c>
      <c r="V194" s="160">
        <f>ROUND(E194*U194,2)</f>
        <v>0.12</v>
      </c>
      <c r="W194" s="160"/>
      <c r="X194" s="160" t="s">
        <v>1365</v>
      </c>
      <c r="Y194" s="151"/>
      <c r="Z194" s="151"/>
      <c r="AA194" s="151"/>
      <c r="AB194" s="151"/>
      <c r="AC194" s="151"/>
      <c r="AD194" s="151"/>
      <c r="AE194" s="151"/>
      <c r="AF194" s="151"/>
      <c r="AG194" s="151" t="s">
        <v>1419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ht="22.5" outlineLevel="1">
      <c r="A195" s="178">
        <v>50</v>
      </c>
      <c r="B195" s="179" t="s">
        <v>1582</v>
      </c>
      <c r="C195" s="189" t="s">
        <v>1583</v>
      </c>
      <c r="D195" s="180" t="s">
        <v>1361</v>
      </c>
      <c r="E195" s="181">
        <v>5.7</v>
      </c>
      <c r="F195" s="182"/>
      <c r="G195" s="183">
        <f>ROUND(E195*F195,2)</f>
        <v>0</v>
      </c>
      <c r="H195" s="182"/>
      <c r="I195" s="183">
        <f>ROUND(E195*H195,2)</f>
        <v>0</v>
      </c>
      <c r="J195" s="182"/>
      <c r="K195" s="183">
        <f>ROUND(E195*J195,2)</f>
        <v>0</v>
      </c>
      <c r="L195" s="183">
        <v>21</v>
      </c>
      <c r="M195" s="183">
        <f>G195*(1+L195/100)</f>
        <v>0</v>
      </c>
      <c r="N195" s="183">
        <v>0.2016</v>
      </c>
      <c r="O195" s="183">
        <f>ROUND(E195*N195,2)</f>
        <v>1.1499999999999999</v>
      </c>
      <c r="P195" s="183">
        <v>0</v>
      </c>
      <c r="Q195" s="183">
        <f>ROUND(E195*P195,2)</f>
        <v>0</v>
      </c>
      <c r="R195" s="183" t="s">
        <v>1362</v>
      </c>
      <c r="S195" s="183" t="s">
        <v>1363</v>
      </c>
      <c r="T195" s="184" t="s">
        <v>1364</v>
      </c>
      <c r="U195" s="160">
        <v>2.4E-2</v>
      </c>
      <c r="V195" s="160">
        <f>ROUND(E195*U195,2)</f>
        <v>0.14000000000000001</v>
      </c>
      <c r="W195" s="160"/>
      <c r="X195" s="160" t="s">
        <v>1365</v>
      </c>
      <c r="Y195" s="151"/>
      <c r="Z195" s="151"/>
      <c r="AA195" s="151"/>
      <c r="AB195" s="151"/>
      <c r="AC195" s="151"/>
      <c r="AD195" s="151"/>
      <c r="AE195" s="151"/>
      <c r="AF195" s="151"/>
      <c r="AG195" s="151" t="s">
        <v>1419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>
      <c r="A196" s="178">
        <v>51</v>
      </c>
      <c r="B196" s="179" t="s">
        <v>1580</v>
      </c>
      <c r="C196" s="189" t="s">
        <v>1581</v>
      </c>
      <c r="D196" s="180" t="s">
        <v>1361</v>
      </c>
      <c r="E196" s="181">
        <v>6.9</v>
      </c>
      <c r="F196" s="182"/>
      <c r="G196" s="183">
        <f>ROUND(E196*F196,2)</f>
        <v>0</v>
      </c>
      <c r="H196" s="182"/>
      <c r="I196" s="183">
        <f>ROUND(E196*H196,2)</f>
        <v>0</v>
      </c>
      <c r="J196" s="182"/>
      <c r="K196" s="183">
        <f>ROUND(E196*J196,2)</f>
        <v>0</v>
      </c>
      <c r="L196" s="183">
        <v>21</v>
      </c>
      <c r="M196" s="183">
        <f>G196*(1+L196/100)</f>
        <v>0</v>
      </c>
      <c r="N196" s="183">
        <v>0.1764</v>
      </c>
      <c r="O196" s="183">
        <f>ROUND(E196*N196,2)</f>
        <v>1.22</v>
      </c>
      <c r="P196" s="183">
        <v>0</v>
      </c>
      <c r="Q196" s="183">
        <f>ROUND(E196*P196,2)</f>
        <v>0</v>
      </c>
      <c r="R196" s="183" t="s">
        <v>1362</v>
      </c>
      <c r="S196" s="183" t="s">
        <v>1363</v>
      </c>
      <c r="T196" s="184" t="s">
        <v>1364</v>
      </c>
      <c r="U196" s="160">
        <v>2.4E-2</v>
      </c>
      <c r="V196" s="160">
        <f>ROUND(E196*U196,2)</f>
        <v>0.17</v>
      </c>
      <c r="W196" s="160"/>
      <c r="X196" s="160" t="s">
        <v>1365</v>
      </c>
      <c r="Y196" s="151"/>
      <c r="Z196" s="151"/>
      <c r="AA196" s="151"/>
      <c r="AB196" s="151"/>
      <c r="AC196" s="151"/>
      <c r="AD196" s="151"/>
      <c r="AE196" s="151"/>
      <c r="AF196" s="151"/>
      <c r="AG196" s="151" t="s">
        <v>1419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ht="22.5" outlineLevel="1">
      <c r="A197" s="178">
        <v>52</v>
      </c>
      <c r="B197" s="179" t="s">
        <v>1578</v>
      </c>
      <c r="C197" s="189" t="s">
        <v>1579</v>
      </c>
      <c r="D197" s="180" t="s">
        <v>1361</v>
      </c>
      <c r="E197" s="181">
        <v>9</v>
      </c>
      <c r="F197" s="182"/>
      <c r="G197" s="183">
        <f>ROUND(E197*F197,2)</f>
        <v>0</v>
      </c>
      <c r="H197" s="182"/>
      <c r="I197" s="183">
        <f>ROUND(E197*H197,2)</f>
        <v>0</v>
      </c>
      <c r="J197" s="182"/>
      <c r="K197" s="183">
        <f>ROUND(E197*J197,2)</f>
        <v>0</v>
      </c>
      <c r="L197" s="183">
        <v>21</v>
      </c>
      <c r="M197" s="183">
        <f>G197*(1+L197/100)</f>
        <v>0</v>
      </c>
      <c r="N197" s="183">
        <v>0.126</v>
      </c>
      <c r="O197" s="183">
        <f>ROUND(E197*N197,2)</f>
        <v>1.1299999999999999</v>
      </c>
      <c r="P197" s="183">
        <v>0</v>
      </c>
      <c r="Q197" s="183">
        <f>ROUND(E197*P197,2)</f>
        <v>0</v>
      </c>
      <c r="R197" s="183" t="s">
        <v>1362</v>
      </c>
      <c r="S197" s="183" t="s">
        <v>1363</v>
      </c>
      <c r="T197" s="184" t="s">
        <v>1364</v>
      </c>
      <c r="U197" s="160">
        <v>2.1000000000000001E-2</v>
      </c>
      <c r="V197" s="160">
        <f>ROUND(E197*U197,2)</f>
        <v>0.19</v>
      </c>
      <c r="W197" s="160"/>
      <c r="X197" s="160" t="s">
        <v>1365</v>
      </c>
      <c r="Y197" s="151"/>
      <c r="Z197" s="151"/>
      <c r="AA197" s="151"/>
      <c r="AB197" s="151"/>
      <c r="AC197" s="151"/>
      <c r="AD197" s="151"/>
      <c r="AE197" s="151"/>
      <c r="AF197" s="151"/>
      <c r="AG197" s="151" t="s">
        <v>1419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>
      <c r="A198" s="164" t="s">
        <v>1357</v>
      </c>
      <c r="B198" s="165" t="s">
        <v>1314</v>
      </c>
      <c r="C198" s="186" t="s">
        <v>1315</v>
      </c>
      <c r="D198" s="166"/>
      <c r="E198" s="167"/>
      <c r="F198" s="168"/>
      <c r="G198" s="168">
        <f>SUMIF(AG199:AG209,"&lt;&gt;NOR",G199:G209)</f>
        <v>0</v>
      </c>
      <c r="H198" s="168"/>
      <c r="I198" s="168">
        <f>SUM(I199:I209)</f>
        <v>0</v>
      </c>
      <c r="J198" s="168"/>
      <c r="K198" s="168">
        <f>SUM(K199:K209)</f>
        <v>0</v>
      </c>
      <c r="L198" s="168"/>
      <c r="M198" s="168">
        <f>SUM(M199:M209)</f>
        <v>0</v>
      </c>
      <c r="N198" s="168"/>
      <c r="O198" s="168">
        <f>SUM(O199:O209)</f>
        <v>0.31</v>
      </c>
      <c r="P198" s="168"/>
      <c r="Q198" s="168">
        <f>SUM(Q199:Q209)</f>
        <v>0</v>
      </c>
      <c r="R198" s="168"/>
      <c r="S198" s="168"/>
      <c r="T198" s="169"/>
      <c r="U198" s="163"/>
      <c r="V198" s="163">
        <f>SUM(V199:V209)</f>
        <v>30</v>
      </c>
      <c r="W198" s="163"/>
      <c r="X198" s="163"/>
      <c r="AG198" t="s">
        <v>1358</v>
      </c>
    </row>
    <row r="199" spans="1:60" ht="22.5" outlineLevel="1">
      <c r="A199" s="170">
        <v>53</v>
      </c>
      <c r="B199" s="171" t="s">
        <v>734</v>
      </c>
      <c r="C199" s="187" t="s">
        <v>735</v>
      </c>
      <c r="D199" s="172" t="s">
        <v>1407</v>
      </c>
      <c r="E199" s="173">
        <v>182</v>
      </c>
      <c r="F199" s="174"/>
      <c r="G199" s="175">
        <f>ROUND(E199*F199,2)</f>
        <v>0</v>
      </c>
      <c r="H199" s="174"/>
      <c r="I199" s="175">
        <f>ROUND(E199*H199,2)</f>
        <v>0</v>
      </c>
      <c r="J199" s="174"/>
      <c r="K199" s="175">
        <f>ROUND(E199*J199,2)</f>
        <v>0</v>
      </c>
      <c r="L199" s="175">
        <v>21</v>
      </c>
      <c r="M199" s="175">
        <f>G199*(1+L199/100)</f>
        <v>0</v>
      </c>
      <c r="N199" s="175">
        <v>1.0000000000000001E-5</v>
      </c>
      <c r="O199" s="175">
        <f>ROUND(E199*N199,2)</f>
        <v>0</v>
      </c>
      <c r="P199" s="175">
        <v>0</v>
      </c>
      <c r="Q199" s="175">
        <f>ROUND(E199*P199,2)</f>
        <v>0</v>
      </c>
      <c r="R199" s="175" t="s">
        <v>1538</v>
      </c>
      <c r="S199" s="175" t="s">
        <v>1363</v>
      </c>
      <c r="T199" s="176" t="s">
        <v>1364</v>
      </c>
      <c r="U199" s="160">
        <v>9.8000000000000004E-2</v>
      </c>
      <c r="V199" s="160">
        <f>ROUND(E199*U199,2)</f>
        <v>17.84</v>
      </c>
      <c r="W199" s="160"/>
      <c r="X199" s="160" t="s">
        <v>1365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1366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48" t="s">
        <v>1554</v>
      </c>
      <c r="D200" s="249"/>
      <c r="E200" s="249"/>
      <c r="F200" s="249"/>
      <c r="G200" s="249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1392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70">
        <v>54</v>
      </c>
      <c r="B201" s="171" t="s">
        <v>1623</v>
      </c>
      <c r="C201" s="187" t="s">
        <v>1624</v>
      </c>
      <c r="D201" s="172" t="s">
        <v>1407</v>
      </c>
      <c r="E201" s="173">
        <v>182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5">
        <v>0</v>
      </c>
      <c r="O201" s="175">
        <f>ROUND(E201*N201,2)</f>
        <v>0</v>
      </c>
      <c r="P201" s="175">
        <v>0</v>
      </c>
      <c r="Q201" s="175">
        <f>ROUND(E201*P201,2)</f>
        <v>0</v>
      </c>
      <c r="R201" s="175" t="s">
        <v>1538</v>
      </c>
      <c r="S201" s="175" t="s">
        <v>1363</v>
      </c>
      <c r="T201" s="176" t="s">
        <v>1364</v>
      </c>
      <c r="U201" s="160">
        <v>2.5999999999999999E-2</v>
      </c>
      <c r="V201" s="160">
        <f>ROUND(E201*U201,2)</f>
        <v>4.7300000000000004</v>
      </c>
      <c r="W201" s="160"/>
      <c r="X201" s="160" t="s">
        <v>1365</v>
      </c>
      <c r="Y201" s="151"/>
      <c r="Z201" s="151"/>
      <c r="AA201" s="151"/>
      <c r="AB201" s="151"/>
      <c r="AC201" s="151"/>
      <c r="AD201" s="151"/>
      <c r="AE201" s="151"/>
      <c r="AF201" s="151"/>
      <c r="AG201" s="151" t="s">
        <v>1366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188" t="s">
        <v>736</v>
      </c>
      <c r="D202" s="161"/>
      <c r="E202" s="162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1368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188" t="s">
        <v>737</v>
      </c>
      <c r="D203" s="161"/>
      <c r="E203" s="162">
        <v>182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1368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70">
        <v>55</v>
      </c>
      <c r="B204" s="171" t="s">
        <v>567</v>
      </c>
      <c r="C204" s="187" t="s">
        <v>568</v>
      </c>
      <c r="D204" s="172" t="s">
        <v>1407</v>
      </c>
      <c r="E204" s="173">
        <v>218.4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5">
        <v>8.0000000000000007E-5</v>
      </c>
      <c r="O204" s="175">
        <f>ROUND(E204*N204,2)</f>
        <v>0.02</v>
      </c>
      <c r="P204" s="175">
        <v>0</v>
      </c>
      <c r="Q204" s="175">
        <f>ROUND(E204*P204,2)</f>
        <v>0</v>
      </c>
      <c r="R204" s="175" t="s">
        <v>1538</v>
      </c>
      <c r="S204" s="175" t="s">
        <v>1363</v>
      </c>
      <c r="T204" s="176" t="s">
        <v>1364</v>
      </c>
      <c r="U204" s="160">
        <v>3.4000000000000002E-2</v>
      </c>
      <c r="V204" s="160">
        <f>ROUND(E204*U204,2)</f>
        <v>7.43</v>
      </c>
      <c r="W204" s="160"/>
      <c r="X204" s="160" t="s">
        <v>1365</v>
      </c>
      <c r="Y204" s="151"/>
      <c r="Z204" s="151"/>
      <c r="AA204" s="151"/>
      <c r="AB204" s="151"/>
      <c r="AC204" s="151"/>
      <c r="AD204" s="151"/>
      <c r="AE204" s="151"/>
      <c r="AF204" s="151"/>
      <c r="AG204" s="151" t="s">
        <v>1366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188" t="s">
        <v>738</v>
      </c>
      <c r="D205" s="161"/>
      <c r="E205" s="162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1368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188" t="s">
        <v>739</v>
      </c>
      <c r="D206" s="161"/>
      <c r="E206" s="162">
        <v>218.4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1368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ht="22.5" outlineLevel="1">
      <c r="A207" s="170">
        <v>56</v>
      </c>
      <c r="B207" s="171" t="s">
        <v>585</v>
      </c>
      <c r="C207" s="187" t="s">
        <v>586</v>
      </c>
      <c r="D207" s="172" t="s">
        <v>1407</v>
      </c>
      <c r="E207" s="173">
        <v>200.2</v>
      </c>
      <c r="F207" s="174"/>
      <c r="G207" s="175">
        <f>ROUND(E207*F207,2)</f>
        <v>0</v>
      </c>
      <c r="H207" s="174"/>
      <c r="I207" s="175">
        <f>ROUND(E207*H207,2)</f>
        <v>0</v>
      </c>
      <c r="J207" s="174"/>
      <c r="K207" s="175">
        <f>ROUND(E207*J207,2)</f>
        <v>0</v>
      </c>
      <c r="L207" s="175">
        <v>21</v>
      </c>
      <c r="M207" s="175">
        <f>G207*(1+L207/100)</f>
        <v>0</v>
      </c>
      <c r="N207" s="175">
        <v>1.4599999999999999E-3</v>
      </c>
      <c r="O207" s="175">
        <f>ROUND(E207*N207,2)</f>
        <v>0.28999999999999998</v>
      </c>
      <c r="P207" s="175">
        <v>0</v>
      </c>
      <c r="Q207" s="175">
        <f>ROUND(E207*P207,2)</f>
        <v>0</v>
      </c>
      <c r="R207" s="175" t="s">
        <v>1520</v>
      </c>
      <c r="S207" s="175" t="s">
        <v>1539</v>
      </c>
      <c r="T207" s="176" t="s">
        <v>1364</v>
      </c>
      <c r="U207" s="160">
        <v>0</v>
      </c>
      <c r="V207" s="160">
        <f>ROUND(E207*U207,2)</f>
        <v>0</v>
      </c>
      <c r="W207" s="160"/>
      <c r="X207" s="160" t="s">
        <v>1521</v>
      </c>
      <c r="Y207" s="151"/>
      <c r="Z207" s="151"/>
      <c r="AA207" s="151"/>
      <c r="AB207" s="151"/>
      <c r="AC207" s="151"/>
      <c r="AD207" s="151"/>
      <c r="AE207" s="151"/>
      <c r="AF207" s="151"/>
      <c r="AG207" s="151" t="s">
        <v>1522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188" t="s">
        <v>740</v>
      </c>
      <c r="D208" s="161"/>
      <c r="E208" s="162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1368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188" t="s">
        <v>741</v>
      </c>
      <c r="D209" s="161"/>
      <c r="E209" s="162">
        <v>200.2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1368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>
      <c r="A210" s="164" t="s">
        <v>1357</v>
      </c>
      <c r="B210" s="165" t="s">
        <v>1316</v>
      </c>
      <c r="C210" s="186" t="s">
        <v>1317</v>
      </c>
      <c r="D210" s="166"/>
      <c r="E210" s="167"/>
      <c r="F210" s="168"/>
      <c r="G210" s="168">
        <f>SUMIF(AG211:AG222,"&lt;&gt;NOR",G211:G222)</f>
        <v>0</v>
      </c>
      <c r="H210" s="168"/>
      <c r="I210" s="168">
        <f>SUM(I211:I222)</f>
        <v>0</v>
      </c>
      <c r="J210" s="168"/>
      <c r="K210" s="168">
        <f>SUM(K211:K222)</f>
        <v>0</v>
      </c>
      <c r="L210" s="168"/>
      <c r="M210" s="168">
        <f>SUM(M211:M222)</f>
        <v>0</v>
      </c>
      <c r="N210" s="168"/>
      <c r="O210" s="168">
        <f>SUM(O211:O222)</f>
        <v>0.01</v>
      </c>
      <c r="P210" s="168"/>
      <c r="Q210" s="168">
        <f>SUM(Q211:Q222)</f>
        <v>0</v>
      </c>
      <c r="R210" s="168"/>
      <c r="S210" s="168"/>
      <c r="T210" s="169"/>
      <c r="U210" s="163"/>
      <c r="V210" s="163">
        <f>SUM(V211:V222)</f>
        <v>1.5599999999999998</v>
      </c>
      <c r="W210" s="163"/>
      <c r="X210" s="163"/>
      <c r="AG210" t="s">
        <v>1358</v>
      </c>
    </row>
    <row r="211" spans="1:60" outlineLevel="1">
      <c r="A211" s="170">
        <v>57</v>
      </c>
      <c r="B211" s="171" t="s">
        <v>1662</v>
      </c>
      <c r="C211" s="187" t="s">
        <v>1663</v>
      </c>
      <c r="D211" s="172" t="s">
        <v>1407</v>
      </c>
      <c r="E211" s="173">
        <v>3</v>
      </c>
      <c r="F211" s="174"/>
      <c r="G211" s="175">
        <f>ROUND(E211*F211,2)</f>
        <v>0</v>
      </c>
      <c r="H211" s="174"/>
      <c r="I211" s="175">
        <f>ROUND(E211*H211,2)</f>
        <v>0</v>
      </c>
      <c r="J211" s="174"/>
      <c r="K211" s="175">
        <f>ROUND(E211*J211,2)</f>
        <v>0</v>
      </c>
      <c r="L211" s="175">
        <v>21</v>
      </c>
      <c r="M211" s="175">
        <f>G211*(1+L211/100)</f>
        <v>0</v>
      </c>
      <c r="N211" s="175">
        <v>4.3E-3</v>
      </c>
      <c r="O211" s="175">
        <f>ROUND(E211*N211,2)</f>
        <v>0.01</v>
      </c>
      <c r="P211" s="175">
        <v>0</v>
      </c>
      <c r="Q211" s="175">
        <f>ROUND(E211*P211,2)</f>
        <v>0</v>
      </c>
      <c r="R211" s="175" t="s">
        <v>1362</v>
      </c>
      <c r="S211" s="175" t="s">
        <v>1363</v>
      </c>
      <c r="T211" s="176" t="s">
        <v>1364</v>
      </c>
      <c r="U211" s="160">
        <v>0.20799999999999999</v>
      </c>
      <c r="V211" s="160">
        <f>ROUND(E211*U211,2)</f>
        <v>0.62</v>
      </c>
      <c r="W211" s="160"/>
      <c r="X211" s="160" t="s">
        <v>1365</v>
      </c>
      <c r="Y211" s="151"/>
      <c r="Z211" s="151"/>
      <c r="AA211" s="151"/>
      <c r="AB211" s="151"/>
      <c r="AC211" s="151"/>
      <c r="AD211" s="151"/>
      <c r="AE211" s="151"/>
      <c r="AF211" s="151"/>
      <c r="AG211" s="151" t="s">
        <v>1366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8"/>
      <c r="B212" s="159"/>
      <c r="C212" s="248" t="s">
        <v>1664</v>
      </c>
      <c r="D212" s="249"/>
      <c r="E212" s="249"/>
      <c r="F212" s="249"/>
      <c r="G212" s="249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1392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188" t="s">
        <v>742</v>
      </c>
      <c r="D213" s="161"/>
      <c r="E213" s="162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1368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188" t="s">
        <v>1299</v>
      </c>
      <c r="D214" s="161"/>
      <c r="E214" s="162">
        <v>3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1368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70">
        <v>58</v>
      </c>
      <c r="B215" s="171" t="s">
        <v>1668</v>
      </c>
      <c r="C215" s="187" t="s">
        <v>1669</v>
      </c>
      <c r="D215" s="172" t="s">
        <v>1407</v>
      </c>
      <c r="E215" s="173">
        <v>6</v>
      </c>
      <c r="F215" s="174"/>
      <c r="G215" s="175">
        <f>ROUND(E215*F215,2)</f>
        <v>0</v>
      </c>
      <c r="H215" s="174"/>
      <c r="I215" s="175">
        <f>ROUND(E215*H215,2)</f>
        <v>0</v>
      </c>
      <c r="J215" s="174"/>
      <c r="K215" s="175">
        <f>ROUND(E215*J215,2)</f>
        <v>0</v>
      </c>
      <c r="L215" s="175">
        <v>21</v>
      </c>
      <c r="M215" s="175">
        <f>G215*(1+L215/100)</f>
        <v>0</v>
      </c>
      <c r="N215" s="175">
        <v>0</v>
      </c>
      <c r="O215" s="175">
        <f>ROUND(E215*N215,2)</f>
        <v>0</v>
      </c>
      <c r="P215" s="175">
        <v>0</v>
      </c>
      <c r="Q215" s="175">
        <f>ROUND(E215*P215,2)</f>
        <v>0</v>
      </c>
      <c r="R215" s="175" t="s">
        <v>1362</v>
      </c>
      <c r="S215" s="175" t="s">
        <v>1363</v>
      </c>
      <c r="T215" s="176" t="s">
        <v>1364</v>
      </c>
      <c r="U215" s="160">
        <v>0.12</v>
      </c>
      <c r="V215" s="160">
        <f>ROUND(E215*U215,2)</f>
        <v>0.72</v>
      </c>
      <c r="W215" s="160"/>
      <c r="X215" s="160" t="s">
        <v>1365</v>
      </c>
      <c r="Y215" s="151"/>
      <c r="Z215" s="151"/>
      <c r="AA215" s="151"/>
      <c r="AB215" s="151"/>
      <c r="AC215" s="151"/>
      <c r="AD215" s="151"/>
      <c r="AE215" s="151"/>
      <c r="AF215" s="151"/>
      <c r="AG215" s="151" t="s">
        <v>1366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48" t="s">
        <v>1670</v>
      </c>
      <c r="D216" s="249"/>
      <c r="E216" s="249"/>
      <c r="F216" s="249"/>
      <c r="G216" s="249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51"/>
      <c r="Z216" s="151"/>
      <c r="AA216" s="151"/>
      <c r="AB216" s="151"/>
      <c r="AC216" s="151"/>
      <c r="AD216" s="151"/>
      <c r="AE216" s="151"/>
      <c r="AF216" s="151"/>
      <c r="AG216" s="151" t="s">
        <v>1392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188" t="s">
        <v>743</v>
      </c>
      <c r="D217" s="161"/>
      <c r="E217" s="162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1368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188" t="s">
        <v>1603</v>
      </c>
      <c r="D218" s="161"/>
      <c r="E218" s="162">
        <v>6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1"/>
      <c r="Z218" s="151"/>
      <c r="AA218" s="151"/>
      <c r="AB218" s="151"/>
      <c r="AC218" s="151"/>
      <c r="AD218" s="151"/>
      <c r="AE218" s="151"/>
      <c r="AF218" s="151"/>
      <c r="AG218" s="151" t="s">
        <v>1368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70">
        <v>59</v>
      </c>
      <c r="B219" s="171" t="s">
        <v>1673</v>
      </c>
      <c r="C219" s="187" t="s">
        <v>1674</v>
      </c>
      <c r="D219" s="172" t="s">
        <v>1407</v>
      </c>
      <c r="E219" s="173">
        <v>6</v>
      </c>
      <c r="F219" s="174"/>
      <c r="G219" s="175">
        <f>ROUND(E219*F219,2)</f>
        <v>0</v>
      </c>
      <c r="H219" s="174"/>
      <c r="I219" s="175">
        <f>ROUND(E219*H219,2)</f>
        <v>0</v>
      </c>
      <c r="J219" s="174"/>
      <c r="K219" s="175">
        <f>ROUND(E219*J219,2)</f>
        <v>0</v>
      </c>
      <c r="L219" s="175">
        <v>21</v>
      </c>
      <c r="M219" s="175">
        <f>G219*(1+L219/100)</f>
        <v>0</v>
      </c>
      <c r="N219" s="175">
        <v>0</v>
      </c>
      <c r="O219" s="175">
        <f>ROUND(E219*N219,2)</f>
        <v>0</v>
      </c>
      <c r="P219" s="175">
        <v>0</v>
      </c>
      <c r="Q219" s="175">
        <f>ROUND(E219*P219,2)</f>
        <v>0</v>
      </c>
      <c r="R219" s="175" t="s">
        <v>1362</v>
      </c>
      <c r="S219" s="175" t="s">
        <v>1363</v>
      </c>
      <c r="T219" s="176" t="s">
        <v>1364</v>
      </c>
      <c r="U219" s="160">
        <v>3.6999999999999998E-2</v>
      </c>
      <c r="V219" s="160">
        <f>ROUND(E219*U219,2)</f>
        <v>0.22</v>
      </c>
      <c r="W219" s="160"/>
      <c r="X219" s="160" t="s">
        <v>1365</v>
      </c>
      <c r="Y219" s="151"/>
      <c r="Z219" s="151"/>
      <c r="AA219" s="151"/>
      <c r="AB219" s="151"/>
      <c r="AC219" s="151"/>
      <c r="AD219" s="151"/>
      <c r="AE219" s="151"/>
      <c r="AF219" s="151"/>
      <c r="AG219" s="151" t="s">
        <v>1366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248" t="s">
        <v>1675</v>
      </c>
      <c r="D220" s="249"/>
      <c r="E220" s="249"/>
      <c r="F220" s="249"/>
      <c r="G220" s="249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1392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188" t="s">
        <v>1772</v>
      </c>
      <c r="D221" s="161"/>
      <c r="E221" s="162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1368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188" t="s">
        <v>1603</v>
      </c>
      <c r="D222" s="161"/>
      <c r="E222" s="162">
        <v>6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1368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>
      <c r="A223" s="164" t="s">
        <v>1357</v>
      </c>
      <c r="B223" s="165" t="s">
        <v>1320</v>
      </c>
      <c r="C223" s="186" t="s">
        <v>1321</v>
      </c>
      <c r="D223" s="166"/>
      <c r="E223" s="167"/>
      <c r="F223" s="168"/>
      <c r="G223" s="168">
        <f>SUMIF(AG224:AG225,"&lt;&gt;NOR",G224:G225)</f>
        <v>0</v>
      </c>
      <c r="H223" s="168"/>
      <c r="I223" s="168">
        <f>SUM(I224:I225)</f>
        <v>0</v>
      </c>
      <c r="J223" s="168"/>
      <c r="K223" s="168">
        <f>SUM(K224:K225)</f>
        <v>0</v>
      </c>
      <c r="L223" s="168"/>
      <c r="M223" s="168">
        <f>SUM(M224:M225)</f>
        <v>0</v>
      </c>
      <c r="N223" s="168"/>
      <c r="O223" s="168">
        <f>SUM(O224:O225)</f>
        <v>0</v>
      </c>
      <c r="P223" s="168"/>
      <c r="Q223" s="168">
        <f>SUM(Q224:Q225)</f>
        <v>0</v>
      </c>
      <c r="R223" s="168"/>
      <c r="S223" s="168"/>
      <c r="T223" s="169"/>
      <c r="U223" s="163"/>
      <c r="V223" s="163">
        <f>SUM(V224:V225)</f>
        <v>19.3</v>
      </c>
      <c r="W223" s="163"/>
      <c r="X223" s="163"/>
      <c r="AG223" t="s">
        <v>1358</v>
      </c>
    </row>
    <row r="224" spans="1:60" ht="22.5" outlineLevel="1">
      <c r="A224" s="170">
        <v>60</v>
      </c>
      <c r="B224" s="171" t="s">
        <v>1677</v>
      </c>
      <c r="C224" s="187" t="s">
        <v>1678</v>
      </c>
      <c r="D224" s="172" t="s">
        <v>1527</v>
      </c>
      <c r="E224" s="173">
        <v>91.272959999999998</v>
      </c>
      <c r="F224" s="174"/>
      <c r="G224" s="175">
        <f>ROUND(E224*F224,2)</f>
        <v>0</v>
      </c>
      <c r="H224" s="174"/>
      <c r="I224" s="175">
        <f>ROUND(E224*H224,2)</f>
        <v>0</v>
      </c>
      <c r="J224" s="174"/>
      <c r="K224" s="175">
        <f>ROUND(E224*J224,2)</f>
        <v>0</v>
      </c>
      <c r="L224" s="175">
        <v>21</v>
      </c>
      <c r="M224" s="175">
        <f>G224*(1+L224/100)</f>
        <v>0</v>
      </c>
      <c r="N224" s="175">
        <v>0</v>
      </c>
      <c r="O224" s="175">
        <f>ROUND(E224*N224,2)</f>
        <v>0</v>
      </c>
      <c r="P224" s="175">
        <v>0</v>
      </c>
      <c r="Q224" s="175">
        <f>ROUND(E224*P224,2)</f>
        <v>0</v>
      </c>
      <c r="R224" s="175" t="s">
        <v>1538</v>
      </c>
      <c r="S224" s="175" t="s">
        <v>1363</v>
      </c>
      <c r="T224" s="176" t="s">
        <v>1364</v>
      </c>
      <c r="U224" s="160">
        <v>0.21149999999999999</v>
      </c>
      <c r="V224" s="160">
        <f>ROUND(E224*U224,2)</f>
        <v>19.3</v>
      </c>
      <c r="W224" s="160"/>
      <c r="X224" s="160" t="s">
        <v>1365</v>
      </c>
      <c r="Y224" s="151"/>
      <c r="Z224" s="151"/>
      <c r="AA224" s="151"/>
      <c r="AB224" s="151"/>
      <c r="AC224" s="151"/>
      <c r="AD224" s="151"/>
      <c r="AE224" s="151"/>
      <c r="AF224" s="151"/>
      <c r="AG224" s="151" t="s">
        <v>1366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48" t="s">
        <v>1679</v>
      </c>
      <c r="D225" s="249"/>
      <c r="E225" s="249"/>
      <c r="F225" s="249"/>
      <c r="G225" s="249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1392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>
      <c r="A226" s="164" t="s">
        <v>1357</v>
      </c>
      <c r="B226" s="165" t="s">
        <v>1324</v>
      </c>
      <c r="C226" s="186" t="s">
        <v>1325</v>
      </c>
      <c r="D226" s="166"/>
      <c r="E226" s="167"/>
      <c r="F226" s="168"/>
      <c r="G226" s="168">
        <f>SUMIF(AG227:AG227,"&lt;&gt;NOR",G227:G227)</f>
        <v>0</v>
      </c>
      <c r="H226" s="168"/>
      <c r="I226" s="168">
        <f>SUM(I227:I227)</f>
        <v>0</v>
      </c>
      <c r="J226" s="168"/>
      <c r="K226" s="168">
        <f>SUM(K227:K227)</f>
        <v>0</v>
      </c>
      <c r="L226" s="168"/>
      <c r="M226" s="168">
        <f>SUM(M227:M227)</f>
        <v>0</v>
      </c>
      <c r="N226" s="168"/>
      <c r="O226" s="168">
        <f>SUM(O227:O227)</f>
        <v>0</v>
      </c>
      <c r="P226" s="168"/>
      <c r="Q226" s="168">
        <f>SUM(Q227:Q227)</f>
        <v>0</v>
      </c>
      <c r="R226" s="168"/>
      <c r="S226" s="168"/>
      <c r="T226" s="169"/>
      <c r="U226" s="163"/>
      <c r="V226" s="163">
        <f>SUM(V227:V227)</f>
        <v>0</v>
      </c>
      <c r="W226" s="163"/>
      <c r="X226" s="163"/>
      <c r="AG226" t="s">
        <v>1358</v>
      </c>
    </row>
    <row r="227" spans="1:60" outlineLevel="1">
      <c r="A227" s="178">
        <v>61</v>
      </c>
      <c r="B227" s="179" t="s">
        <v>633</v>
      </c>
      <c r="C227" s="189" t="s">
        <v>634</v>
      </c>
      <c r="D227" s="180" t="s">
        <v>1407</v>
      </c>
      <c r="E227" s="181">
        <v>182</v>
      </c>
      <c r="F227" s="182"/>
      <c r="G227" s="183">
        <f>ROUND(E227*F227,2)</f>
        <v>0</v>
      </c>
      <c r="H227" s="182"/>
      <c r="I227" s="183">
        <f>ROUND(E227*H227,2)</f>
        <v>0</v>
      </c>
      <c r="J227" s="182"/>
      <c r="K227" s="183">
        <f>ROUND(E227*J227,2)</f>
        <v>0</v>
      </c>
      <c r="L227" s="183">
        <v>21</v>
      </c>
      <c r="M227" s="183">
        <f>G227*(1+L227/100)</f>
        <v>0</v>
      </c>
      <c r="N227" s="183">
        <v>0</v>
      </c>
      <c r="O227" s="183">
        <f>ROUND(E227*N227,2)</f>
        <v>0</v>
      </c>
      <c r="P227" s="183">
        <v>0</v>
      </c>
      <c r="Q227" s="183">
        <f>ROUND(E227*P227,2)</f>
        <v>0</v>
      </c>
      <c r="R227" s="183"/>
      <c r="S227" s="183" t="s">
        <v>1363</v>
      </c>
      <c r="T227" s="184" t="s">
        <v>625</v>
      </c>
      <c r="U227" s="160">
        <v>0</v>
      </c>
      <c r="V227" s="160">
        <f>ROUND(E227*U227,2)</f>
        <v>0</v>
      </c>
      <c r="W227" s="160"/>
      <c r="X227" s="160" t="s">
        <v>1365</v>
      </c>
      <c r="Y227" s="151"/>
      <c r="Z227" s="151"/>
      <c r="AA227" s="151"/>
      <c r="AB227" s="151"/>
      <c r="AC227" s="151"/>
      <c r="AD227" s="151"/>
      <c r="AE227" s="151"/>
      <c r="AF227" s="151"/>
      <c r="AG227" s="151" t="s">
        <v>1366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>
      <c r="A228" s="164" t="s">
        <v>1357</v>
      </c>
      <c r="B228" s="165" t="s">
        <v>1326</v>
      </c>
      <c r="C228" s="186" t="s">
        <v>1327</v>
      </c>
      <c r="D228" s="166"/>
      <c r="E228" s="167"/>
      <c r="F228" s="168"/>
      <c r="G228" s="168">
        <f>SUMIF(AG229:AG252,"&lt;&gt;NOR",G229:G252)</f>
        <v>0</v>
      </c>
      <c r="H228" s="168"/>
      <c r="I228" s="168">
        <f>SUM(I229:I252)</f>
        <v>0</v>
      </c>
      <c r="J228" s="168"/>
      <c r="K228" s="168">
        <f>SUM(K229:K252)</f>
        <v>0</v>
      </c>
      <c r="L228" s="168"/>
      <c r="M228" s="168">
        <f>SUM(M229:M252)</f>
        <v>0</v>
      </c>
      <c r="N228" s="168"/>
      <c r="O228" s="168">
        <f>SUM(O229:O252)</f>
        <v>0</v>
      </c>
      <c r="P228" s="168"/>
      <c r="Q228" s="168">
        <f>SUM(Q229:Q252)</f>
        <v>0</v>
      </c>
      <c r="R228" s="168"/>
      <c r="S228" s="168"/>
      <c r="T228" s="169"/>
      <c r="U228" s="163"/>
      <c r="V228" s="163">
        <f>SUM(V229:V252)</f>
        <v>2.19</v>
      </c>
      <c r="W228" s="163"/>
      <c r="X228" s="163"/>
      <c r="AG228" t="s">
        <v>1358</v>
      </c>
    </row>
    <row r="229" spans="1:60" outlineLevel="1">
      <c r="A229" s="170">
        <v>62</v>
      </c>
      <c r="B229" s="171" t="s">
        <v>1680</v>
      </c>
      <c r="C229" s="187" t="s">
        <v>1681</v>
      </c>
      <c r="D229" s="172" t="s">
        <v>1527</v>
      </c>
      <c r="E229" s="173">
        <v>9.7953299999999999</v>
      </c>
      <c r="F229" s="174"/>
      <c r="G229" s="175">
        <f>ROUND(E229*F229,2)</f>
        <v>0</v>
      </c>
      <c r="H229" s="174"/>
      <c r="I229" s="175">
        <f>ROUND(E229*H229,2)</f>
        <v>0</v>
      </c>
      <c r="J229" s="174"/>
      <c r="K229" s="175">
        <f>ROUND(E229*J229,2)</f>
        <v>0</v>
      </c>
      <c r="L229" s="175">
        <v>21</v>
      </c>
      <c r="M229" s="175">
        <f>G229*(1+L229/100)</f>
        <v>0</v>
      </c>
      <c r="N229" s="175">
        <v>0</v>
      </c>
      <c r="O229" s="175">
        <f>ROUND(E229*N229,2)</f>
        <v>0</v>
      </c>
      <c r="P229" s="175">
        <v>0</v>
      </c>
      <c r="Q229" s="175">
        <f>ROUND(E229*P229,2)</f>
        <v>0</v>
      </c>
      <c r="R229" s="175" t="s">
        <v>1682</v>
      </c>
      <c r="S229" s="175" t="s">
        <v>1683</v>
      </c>
      <c r="T229" s="176" t="s">
        <v>1683</v>
      </c>
      <c r="U229" s="160">
        <v>0</v>
      </c>
      <c r="V229" s="160">
        <f>ROUND(E229*U229,2)</f>
        <v>0</v>
      </c>
      <c r="W229" s="160"/>
      <c r="X229" s="160" t="s">
        <v>1365</v>
      </c>
      <c r="Y229" s="151"/>
      <c r="Z229" s="151"/>
      <c r="AA229" s="151"/>
      <c r="AB229" s="151"/>
      <c r="AC229" s="151"/>
      <c r="AD229" s="151"/>
      <c r="AE229" s="151"/>
      <c r="AF229" s="151"/>
      <c r="AG229" s="151" t="s">
        <v>1366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188" t="s">
        <v>744</v>
      </c>
      <c r="D230" s="161"/>
      <c r="E230" s="162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1368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188" t="s">
        <v>745</v>
      </c>
      <c r="D231" s="161"/>
      <c r="E231" s="162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1"/>
      <c r="Z231" s="151"/>
      <c r="AA231" s="151"/>
      <c r="AB231" s="151"/>
      <c r="AC231" s="151"/>
      <c r="AD231" s="151"/>
      <c r="AE231" s="151"/>
      <c r="AF231" s="151"/>
      <c r="AG231" s="151" t="s">
        <v>1368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188" t="s">
        <v>746</v>
      </c>
      <c r="D232" s="161"/>
      <c r="E232" s="162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1368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188" t="s">
        <v>747</v>
      </c>
      <c r="D233" s="161"/>
      <c r="E233" s="162">
        <v>6.0801299999999996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1368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188" t="s">
        <v>748</v>
      </c>
      <c r="D234" s="161"/>
      <c r="E234" s="162">
        <v>3.7151999999999998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1368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70">
        <v>63</v>
      </c>
      <c r="B235" s="171" t="s">
        <v>1689</v>
      </c>
      <c r="C235" s="187" t="s">
        <v>1690</v>
      </c>
      <c r="D235" s="172" t="s">
        <v>1527</v>
      </c>
      <c r="E235" s="173">
        <v>3.0558000000000001</v>
      </c>
      <c r="F235" s="174"/>
      <c r="G235" s="175">
        <f>ROUND(E235*F235,2)</f>
        <v>0</v>
      </c>
      <c r="H235" s="174"/>
      <c r="I235" s="175">
        <f>ROUND(E235*H235,2)</f>
        <v>0</v>
      </c>
      <c r="J235" s="174"/>
      <c r="K235" s="175">
        <f>ROUND(E235*J235,2)</f>
        <v>0</v>
      </c>
      <c r="L235" s="175">
        <v>21</v>
      </c>
      <c r="M235" s="175">
        <f>G235*(1+L235/100)</f>
        <v>0</v>
      </c>
      <c r="N235" s="175">
        <v>0</v>
      </c>
      <c r="O235" s="175">
        <f>ROUND(E235*N235,2)</f>
        <v>0</v>
      </c>
      <c r="P235" s="175">
        <v>0</v>
      </c>
      <c r="Q235" s="175">
        <f>ROUND(E235*P235,2)</f>
        <v>0</v>
      </c>
      <c r="R235" s="175" t="s">
        <v>1682</v>
      </c>
      <c r="S235" s="175" t="s">
        <v>1683</v>
      </c>
      <c r="T235" s="176" t="s">
        <v>1683</v>
      </c>
      <c r="U235" s="160">
        <v>0</v>
      </c>
      <c r="V235" s="160">
        <f>ROUND(E235*U235,2)</f>
        <v>0</v>
      </c>
      <c r="W235" s="160"/>
      <c r="X235" s="160" t="s">
        <v>1365</v>
      </c>
      <c r="Y235" s="151"/>
      <c r="Z235" s="151"/>
      <c r="AA235" s="151"/>
      <c r="AB235" s="151"/>
      <c r="AC235" s="151"/>
      <c r="AD235" s="151"/>
      <c r="AE235" s="151"/>
      <c r="AF235" s="151"/>
      <c r="AG235" s="151" t="s">
        <v>1366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188" t="s">
        <v>749</v>
      </c>
      <c r="D236" s="161"/>
      <c r="E236" s="162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1368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188" t="s">
        <v>750</v>
      </c>
      <c r="D237" s="161"/>
      <c r="E237" s="162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1368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188" t="s">
        <v>751</v>
      </c>
      <c r="D238" s="161"/>
      <c r="E238" s="162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51"/>
      <c r="Z238" s="151"/>
      <c r="AA238" s="151"/>
      <c r="AB238" s="151"/>
      <c r="AC238" s="151"/>
      <c r="AD238" s="151"/>
      <c r="AE238" s="151"/>
      <c r="AF238" s="151"/>
      <c r="AG238" s="151" t="s">
        <v>1368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188" t="s">
        <v>752</v>
      </c>
      <c r="D239" s="161"/>
      <c r="E239" s="162">
        <v>3.0558000000000001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51"/>
      <c r="Z239" s="151"/>
      <c r="AA239" s="151"/>
      <c r="AB239" s="151"/>
      <c r="AC239" s="151"/>
      <c r="AD239" s="151"/>
      <c r="AE239" s="151"/>
      <c r="AF239" s="151"/>
      <c r="AG239" s="151" t="s">
        <v>1368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ht="33.75" outlineLevel="1">
      <c r="A240" s="170">
        <v>64</v>
      </c>
      <c r="B240" s="171" t="s">
        <v>1695</v>
      </c>
      <c r="C240" s="187" t="s">
        <v>1696</v>
      </c>
      <c r="D240" s="172" t="s">
        <v>1527</v>
      </c>
      <c r="E240" s="173">
        <v>12.851129999999999</v>
      </c>
      <c r="F240" s="174"/>
      <c r="G240" s="175">
        <f>ROUND(E240*F240,2)</f>
        <v>0</v>
      </c>
      <c r="H240" s="174"/>
      <c r="I240" s="175">
        <f>ROUND(E240*H240,2)</f>
        <v>0</v>
      </c>
      <c r="J240" s="174"/>
      <c r="K240" s="175">
        <f>ROUND(E240*J240,2)</f>
        <v>0</v>
      </c>
      <c r="L240" s="175">
        <v>21</v>
      </c>
      <c r="M240" s="175">
        <f>G240*(1+L240/100)</f>
        <v>0</v>
      </c>
      <c r="N240" s="175">
        <v>0</v>
      </c>
      <c r="O240" s="175">
        <f>ROUND(E240*N240,2)</f>
        <v>0</v>
      </c>
      <c r="P240" s="175">
        <v>0</v>
      </c>
      <c r="Q240" s="175">
        <f>ROUND(E240*P240,2)</f>
        <v>0</v>
      </c>
      <c r="R240" s="175" t="s">
        <v>1697</v>
      </c>
      <c r="S240" s="175" t="s">
        <v>1363</v>
      </c>
      <c r="T240" s="176" t="s">
        <v>1364</v>
      </c>
      <c r="U240" s="160">
        <v>0</v>
      </c>
      <c r="V240" s="160">
        <f>ROUND(E240*U240,2)</f>
        <v>0</v>
      </c>
      <c r="W240" s="160"/>
      <c r="X240" s="160" t="s">
        <v>1365</v>
      </c>
      <c r="Y240" s="151"/>
      <c r="Z240" s="151"/>
      <c r="AA240" s="151"/>
      <c r="AB240" s="151"/>
      <c r="AC240" s="151"/>
      <c r="AD240" s="151"/>
      <c r="AE240" s="151"/>
      <c r="AF240" s="151"/>
      <c r="AG240" s="151" t="s">
        <v>1366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48" t="s">
        <v>1698</v>
      </c>
      <c r="D241" s="249"/>
      <c r="E241" s="249"/>
      <c r="F241" s="249"/>
      <c r="G241" s="249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1392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188" t="s">
        <v>753</v>
      </c>
      <c r="D242" s="161"/>
      <c r="E242" s="162">
        <v>3.0558000000000001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1368</v>
      </c>
      <c r="AH242" s="151">
        <v>5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188" t="s">
        <v>754</v>
      </c>
      <c r="D243" s="161"/>
      <c r="E243" s="162">
        <v>9.7953299999999999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1368</v>
      </c>
      <c r="AH243" s="151">
        <v>5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33.75" outlineLevel="1">
      <c r="A244" s="170">
        <v>65</v>
      </c>
      <c r="B244" s="171" t="s">
        <v>1701</v>
      </c>
      <c r="C244" s="187" t="s">
        <v>1702</v>
      </c>
      <c r="D244" s="172" t="s">
        <v>1527</v>
      </c>
      <c r="E244" s="173">
        <v>578.30084999999997</v>
      </c>
      <c r="F244" s="174"/>
      <c r="G244" s="175">
        <f>ROUND(E244*F244,2)</f>
        <v>0</v>
      </c>
      <c r="H244" s="174"/>
      <c r="I244" s="175">
        <f>ROUND(E244*H244,2)</f>
        <v>0</v>
      </c>
      <c r="J244" s="174"/>
      <c r="K244" s="175">
        <f>ROUND(E244*J244,2)</f>
        <v>0</v>
      </c>
      <c r="L244" s="175">
        <v>21</v>
      </c>
      <c r="M244" s="175">
        <f>G244*(1+L244/100)</f>
        <v>0</v>
      </c>
      <c r="N244" s="175">
        <v>0</v>
      </c>
      <c r="O244" s="175">
        <f>ROUND(E244*N244,2)</f>
        <v>0</v>
      </c>
      <c r="P244" s="175">
        <v>0</v>
      </c>
      <c r="Q244" s="175">
        <f>ROUND(E244*P244,2)</f>
        <v>0</v>
      </c>
      <c r="R244" s="175" t="s">
        <v>1697</v>
      </c>
      <c r="S244" s="175" t="s">
        <v>1363</v>
      </c>
      <c r="T244" s="176" t="s">
        <v>1364</v>
      </c>
      <c r="U244" s="160">
        <v>0</v>
      </c>
      <c r="V244" s="160">
        <f>ROUND(E244*U244,2)</f>
        <v>0</v>
      </c>
      <c r="W244" s="160"/>
      <c r="X244" s="160" t="s">
        <v>1365</v>
      </c>
      <c r="Y244" s="151"/>
      <c r="Z244" s="151"/>
      <c r="AA244" s="151"/>
      <c r="AB244" s="151"/>
      <c r="AC244" s="151"/>
      <c r="AD244" s="151"/>
      <c r="AE244" s="151"/>
      <c r="AF244" s="151"/>
      <c r="AG244" s="151" t="s">
        <v>1366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248" t="s">
        <v>1698</v>
      </c>
      <c r="D245" s="249"/>
      <c r="E245" s="249"/>
      <c r="F245" s="249"/>
      <c r="G245" s="249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1392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188" t="s">
        <v>755</v>
      </c>
      <c r="D246" s="161"/>
      <c r="E246" s="162">
        <v>578.30084999999997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51"/>
      <c r="Z246" s="151"/>
      <c r="AA246" s="151"/>
      <c r="AB246" s="151"/>
      <c r="AC246" s="151"/>
      <c r="AD246" s="151"/>
      <c r="AE246" s="151"/>
      <c r="AF246" s="151"/>
      <c r="AG246" s="151" t="s">
        <v>1368</v>
      </c>
      <c r="AH246" s="151">
        <v>5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70">
        <v>66</v>
      </c>
      <c r="B247" s="171" t="s">
        <v>1704</v>
      </c>
      <c r="C247" s="187" t="s">
        <v>1705</v>
      </c>
      <c r="D247" s="172" t="s">
        <v>1527</v>
      </c>
      <c r="E247" s="173">
        <v>12.851129999999999</v>
      </c>
      <c r="F247" s="174"/>
      <c r="G247" s="175">
        <f>ROUND(E247*F247,2)</f>
        <v>0</v>
      </c>
      <c r="H247" s="174"/>
      <c r="I247" s="175">
        <f>ROUND(E247*H247,2)</f>
        <v>0</v>
      </c>
      <c r="J247" s="174"/>
      <c r="K247" s="175">
        <f>ROUND(E247*J247,2)</f>
        <v>0</v>
      </c>
      <c r="L247" s="175">
        <v>21</v>
      </c>
      <c r="M247" s="175">
        <f>G247*(1+L247/100)</f>
        <v>0</v>
      </c>
      <c r="N247" s="175">
        <v>0</v>
      </c>
      <c r="O247" s="175">
        <f>ROUND(E247*N247,2)</f>
        <v>0</v>
      </c>
      <c r="P247" s="175">
        <v>0</v>
      </c>
      <c r="Q247" s="175">
        <f>ROUND(E247*P247,2)</f>
        <v>0</v>
      </c>
      <c r="R247" s="175" t="s">
        <v>1706</v>
      </c>
      <c r="S247" s="175" t="s">
        <v>1363</v>
      </c>
      <c r="T247" s="176" t="s">
        <v>1364</v>
      </c>
      <c r="U247" s="160">
        <v>0.16400000000000001</v>
      </c>
      <c r="V247" s="160">
        <f>ROUND(E247*U247,2)</f>
        <v>2.11</v>
      </c>
      <c r="W247" s="160"/>
      <c r="X247" s="160" t="s">
        <v>1365</v>
      </c>
      <c r="Y247" s="151"/>
      <c r="Z247" s="151"/>
      <c r="AA247" s="151"/>
      <c r="AB247" s="151"/>
      <c r="AC247" s="151"/>
      <c r="AD247" s="151"/>
      <c r="AE247" s="151"/>
      <c r="AF247" s="151"/>
      <c r="AG247" s="151" t="s">
        <v>1366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>
      <c r="A248" s="158"/>
      <c r="B248" s="159"/>
      <c r="C248" s="248" t="s">
        <v>1707</v>
      </c>
      <c r="D248" s="249"/>
      <c r="E248" s="249"/>
      <c r="F248" s="249"/>
      <c r="G248" s="249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51"/>
      <c r="Z248" s="151"/>
      <c r="AA248" s="151"/>
      <c r="AB248" s="151"/>
      <c r="AC248" s="151"/>
      <c r="AD248" s="151"/>
      <c r="AE248" s="151"/>
      <c r="AF248" s="151"/>
      <c r="AG248" s="151" t="s">
        <v>1392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77" t="str">
        <f>C248</f>
        <v>se složením a hrubým urovnáním nebo s přeložením na jiný dopravní prostředek kromě lodi, vč. příplatku za každých dalších i započatých 1000 m přes 1000 m,</v>
      </c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188" t="s">
        <v>756</v>
      </c>
      <c r="D249" s="161"/>
      <c r="E249" s="162">
        <v>12.851129999999999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1368</v>
      </c>
      <c r="AH249" s="151">
        <v>5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70">
        <v>67</v>
      </c>
      <c r="B250" s="171" t="s">
        <v>1709</v>
      </c>
      <c r="C250" s="187" t="s">
        <v>1710</v>
      </c>
      <c r="D250" s="172" t="s">
        <v>1527</v>
      </c>
      <c r="E250" s="173">
        <v>12.851129999999999</v>
      </c>
      <c r="F250" s="174"/>
      <c r="G250" s="175">
        <f>ROUND(E250*F250,2)</f>
        <v>0</v>
      </c>
      <c r="H250" s="174"/>
      <c r="I250" s="175">
        <f>ROUND(E250*H250,2)</f>
        <v>0</v>
      </c>
      <c r="J250" s="174"/>
      <c r="K250" s="175">
        <f>ROUND(E250*J250,2)</f>
        <v>0</v>
      </c>
      <c r="L250" s="175">
        <v>21</v>
      </c>
      <c r="M250" s="175">
        <f>G250*(1+L250/100)</f>
        <v>0</v>
      </c>
      <c r="N250" s="175">
        <v>0</v>
      </c>
      <c r="O250" s="175">
        <f>ROUND(E250*N250,2)</f>
        <v>0</v>
      </c>
      <c r="P250" s="175">
        <v>0</v>
      </c>
      <c r="Q250" s="175">
        <f>ROUND(E250*P250,2)</f>
        <v>0</v>
      </c>
      <c r="R250" s="175" t="s">
        <v>1711</v>
      </c>
      <c r="S250" s="175" t="s">
        <v>1363</v>
      </c>
      <c r="T250" s="176" t="s">
        <v>1364</v>
      </c>
      <c r="U250" s="160">
        <v>6.0000000000000001E-3</v>
      </c>
      <c r="V250" s="160">
        <f>ROUND(E250*U250,2)</f>
        <v>0.08</v>
      </c>
      <c r="W250" s="160"/>
      <c r="X250" s="160" t="s">
        <v>1365</v>
      </c>
      <c r="Y250" s="151"/>
      <c r="Z250" s="151"/>
      <c r="AA250" s="151"/>
      <c r="AB250" s="151"/>
      <c r="AC250" s="151"/>
      <c r="AD250" s="151"/>
      <c r="AE250" s="151"/>
      <c r="AF250" s="151"/>
      <c r="AG250" s="151" t="s">
        <v>1366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48" t="s">
        <v>1712</v>
      </c>
      <c r="D251" s="249"/>
      <c r="E251" s="249"/>
      <c r="F251" s="249"/>
      <c r="G251" s="249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1392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188" t="s">
        <v>756</v>
      </c>
      <c r="D252" s="161"/>
      <c r="E252" s="162">
        <v>12.851129999999999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1368</v>
      </c>
      <c r="AH252" s="151">
        <v>5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>
      <c r="A253" s="3"/>
      <c r="B253" s="4"/>
      <c r="C253" s="190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AE253">
        <v>15</v>
      </c>
      <c r="AF253">
        <v>21</v>
      </c>
      <c r="AG253" t="s">
        <v>1344</v>
      </c>
    </row>
    <row r="254" spans="1:60">
      <c r="A254" s="154"/>
      <c r="B254" s="155" t="s">
        <v>1235</v>
      </c>
      <c r="C254" s="191"/>
      <c r="D254" s="156"/>
      <c r="E254" s="157"/>
      <c r="F254" s="157"/>
      <c r="G254" s="185">
        <f>G8+G144+G156+G162+G198+G210+G223+G226+G228</f>
        <v>0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AE254">
        <f>SUMIF(L7:L252,AE253,G7:G252)</f>
        <v>0</v>
      </c>
      <c r="AF254">
        <f>SUMIF(L7:L252,AF253,G7:G252)</f>
        <v>0</v>
      </c>
      <c r="AG254" t="s">
        <v>1713</v>
      </c>
    </row>
    <row r="255" spans="1:60">
      <c r="C255" s="192"/>
      <c r="D255" s="10"/>
      <c r="AG255" t="s">
        <v>1714</v>
      </c>
    </row>
    <row r="256" spans="1:60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39">
    <mergeCell ref="C59:G59"/>
    <mergeCell ref="C65:G65"/>
    <mergeCell ref="C69:G69"/>
    <mergeCell ref="C34:G34"/>
    <mergeCell ref="A1:G1"/>
    <mergeCell ref="C2:G2"/>
    <mergeCell ref="C3:G3"/>
    <mergeCell ref="C4:G4"/>
    <mergeCell ref="C26:G26"/>
    <mergeCell ref="C36:G36"/>
    <mergeCell ref="C38:G38"/>
    <mergeCell ref="C40:G40"/>
    <mergeCell ref="C45:G45"/>
    <mergeCell ref="C49:G49"/>
    <mergeCell ref="C55:G55"/>
    <mergeCell ref="C179:G179"/>
    <mergeCell ref="C90:G90"/>
    <mergeCell ref="C95:G95"/>
    <mergeCell ref="C109:G109"/>
    <mergeCell ref="C110:G110"/>
    <mergeCell ref="C117:G117"/>
    <mergeCell ref="C122:G122"/>
    <mergeCell ref="C126:G126"/>
    <mergeCell ref="C146:G146"/>
    <mergeCell ref="C150:G150"/>
    <mergeCell ref="C158:G158"/>
    <mergeCell ref="C175:G175"/>
    <mergeCell ref="C74:G74"/>
    <mergeCell ref="C78:G78"/>
    <mergeCell ref="C83:G83"/>
    <mergeCell ref="C245:G245"/>
    <mergeCell ref="C248:G248"/>
    <mergeCell ref="C251:G251"/>
    <mergeCell ref="C200:G200"/>
    <mergeCell ref="C212:G212"/>
    <mergeCell ref="C216:G216"/>
    <mergeCell ref="C220:G220"/>
    <mergeCell ref="C225:G225"/>
    <mergeCell ref="C241:G241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1279</v>
      </c>
      <c r="C4" s="256" t="s">
        <v>1280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SUMIF(AG9:AG148,"&lt;&gt;NOR",G9:G148)</f>
        <v>0</v>
      </c>
      <c r="H8" s="168"/>
      <c r="I8" s="168">
        <f>SUM(I9:I148)</f>
        <v>0</v>
      </c>
      <c r="J8" s="168"/>
      <c r="K8" s="168">
        <f>SUM(K9:K148)</f>
        <v>0</v>
      </c>
      <c r="L8" s="168"/>
      <c r="M8" s="168">
        <f>SUM(M9:M148)</f>
        <v>0</v>
      </c>
      <c r="N8" s="168"/>
      <c r="O8" s="168">
        <f>SUM(O9:O148)</f>
        <v>182.86</v>
      </c>
      <c r="P8" s="168"/>
      <c r="Q8" s="168">
        <f>SUM(Q9:Q148)</f>
        <v>288.95999999999998</v>
      </c>
      <c r="R8" s="168"/>
      <c r="S8" s="168"/>
      <c r="T8" s="169"/>
      <c r="U8" s="163"/>
      <c r="V8" s="163">
        <f>SUM(V9:V148)</f>
        <v>467.61999999999995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757</v>
      </c>
      <c r="C9" s="187" t="s">
        <v>758</v>
      </c>
      <c r="D9" s="172" t="s">
        <v>1361</v>
      </c>
      <c r="E9" s="173">
        <v>65.2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0.55000000000000004</v>
      </c>
      <c r="Q9" s="175">
        <f>ROUND(E9*P9,2)</f>
        <v>35.86</v>
      </c>
      <c r="R9" s="175" t="s">
        <v>1362</v>
      </c>
      <c r="S9" s="175" t="s">
        <v>1363</v>
      </c>
      <c r="T9" s="176" t="s">
        <v>1364</v>
      </c>
      <c r="U9" s="160">
        <v>6.3E-2</v>
      </c>
      <c r="V9" s="160">
        <f>ROUND(E9*U9,2)</f>
        <v>4.1100000000000003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188" t="s">
        <v>759</v>
      </c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1368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188" t="s">
        <v>760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1368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188" t="s">
        <v>761</v>
      </c>
      <c r="D12" s="161"/>
      <c r="E12" s="162">
        <v>65.2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1368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0">
        <v>2</v>
      </c>
      <c r="B13" s="171" t="s">
        <v>757</v>
      </c>
      <c r="C13" s="187" t="s">
        <v>758</v>
      </c>
      <c r="D13" s="172" t="s">
        <v>1361</v>
      </c>
      <c r="E13" s="173">
        <v>65.2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0.55000000000000004</v>
      </c>
      <c r="Q13" s="175">
        <f>ROUND(E13*P13,2)</f>
        <v>35.86</v>
      </c>
      <c r="R13" s="175" t="s">
        <v>1362</v>
      </c>
      <c r="S13" s="175" t="s">
        <v>1363</v>
      </c>
      <c r="T13" s="176" t="s">
        <v>1364</v>
      </c>
      <c r="U13" s="160">
        <v>6.3E-2</v>
      </c>
      <c r="V13" s="160">
        <f>ROUND(E13*U13,2)</f>
        <v>4.1100000000000003</v>
      </c>
      <c r="W13" s="160"/>
      <c r="X13" s="160" t="s">
        <v>1365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1366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188" t="s">
        <v>1373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1368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759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760</v>
      </c>
      <c r="D16" s="161"/>
      <c r="E16" s="162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1368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188" t="s">
        <v>761</v>
      </c>
      <c r="D17" s="161"/>
      <c r="E17" s="162">
        <v>65.2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1368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70">
        <v>3</v>
      </c>
      <c r="B18" s="171" t="s">
        <v>1374</v>
      </c>
      <c r="C18" s="187" t="s">
        <v>1375</v>
      </c>
      <c r="D18" s="172" t="s">
        <v>1361</v>
      </c>
      <c r="E18" s="173">
        <v>161.19999999999999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0.154</v>
      </c>
      <c r="Q18" s="175">
        <f>ROUND(E18*P18,2)</f>
        <v>24.82</v>
      </c>
      <c r="R18" s="175" t="s">
        <v>1362</v>
      </c>
      <c r="S18" s="175" t="s">
        <v>1363</v>
      </c>
      <c r="T18" s="176" t="s">
        <v>1364</v>
      </c>
      <c r="U18" s="160">
        <v>5.3800000000000001E-2</v>
      </c>
      <c r="V18" s="160">
        <f>ROUND(E18*U18,2)</f>
        <v>8.67</v>
      </c>
      <c r="W18" s="160"/>
      <c r="X18" s="160" t="s">
        <v>1365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1366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188" t="s">
        <v>762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1368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763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764</v>
      </c>
      <c r="D21" s="161"/>
      <c r="E21" s="162">
        <v>161.19999999999999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1368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0">
        <v>4</v>
      </c>
      <c r="B22" s="171" t="s">
        <v>1379</v>
      </c>
      <c r="C22" s="187" t="s">
        <v>1380</v>
      </c>
      <c r="D22" s="172" t="s">
        <v>1361</v>
      </c>
      <c r="E22" s="173">
        <v>129.19999999999999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0.17599999999999999</v>
      </c>
      <c r="Q22" s="175">
        <f>ROUND(E22*P22,2)</f>
        <v>22.74</v>
      </c>
      <c r="R22" s="175" t="s">
        <v>1362</v>
      </c>
      <c r="S22" s="175" t="s">
        <v>1363</v>
      </c>
      <c r="T22" s="176" t="s">
        <v>1364</v>
      </c>
      <c r="U22" s="160">
        <v>5.9200000000000003E-2</v>
      </c>
      <c r="V22" s="160">
        <f>ROUND(E22*U22,2)</f>
        <v>7.65</v>
      </c>
      <c r="W22" s="160"/>
      <c r="X22" s="160" t="s">
        <v>1365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1366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765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188" t="s">
        <v>766</v>
      </c>
      <c r="D24" s="161"/>
      <c r="E24" s="162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1368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188" t="s">
        <v>767</v>
      </c>
      <c r="D25" s="161"/>
      <c r="E25" s="162">
        <v>129.19999999999999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1368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70">
        <v>5</v>
      </c>
      <c r="B26" s="171" t="s">
        <v>1384</v>
      </c>
      <c r="C26" s="187" t="s">
        <v>1385</v>
      </c>
      <c r="D26" s="172" t="s">
        <v>1361</v>
      </c>
      <c r="E26" s="173">
        <v>97.2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0.38313999999999998</v>
      </c>
      <c r="Q26" s="175">
        <f>ROUND(E26*P26,2)</f>
        <v>37.24</v>
      </c>
      <c r="R26" s="175" t="s">
        <v>1362</v>
      </c>
      <c r="S26" s="175" t="s">
        <v>1363</v>
      </c>
      <c r="T26" s="176" t="s">
        <v>1364</v>
      </c>
      <c r="U26" s="160">
        <v>1.7000000000000001E-2</v>
      </c>
      <c r="V26" s="160">
        <f>ROUND(E26*U26,2)</f>
        <v>1.65</v>
      </c>
      <c r="W26" s="160"/>
      <c r="X26" s="160" t="s">
        <v>1365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1366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768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769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188" t="s">
        <v>770</v>
      </c>
      <c r="D29" s="161"/>
      <c r="E29" s="162">
        <v>97.2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1368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>
      <c r="A30" s="170">
        <v>6</v>
      </c>
      <c r="B30" s="171" t="s">
        <v>1723</v>
      </c>
      <c r="C30" s="187" t="s">
        <v>1724</v>
      </c>
      <c r="D30" s="172" t="s">
        <v>1361</v>
      </c>
      <c r="E30" s="173">
        <v>240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0.11</v>
      </c>
      <c r="Q30" s="175">
        <f>ROUND(E30*P30,2)</f>
        <v>26.4</v>
      </c>
      <c r="R30" s="175" t="s">
        <v>1362</v>
      </c>
      <c r="S30" s="175" t="s">
        <v>1363</v>
      </c>
      <c r="T30" s="176" t="s">
        <v>1364</v>
      </c>
      <c r="U30" s="160">
        <v>0.08</v>
      </c>
      <c r="V30" s="160">
        <f>ROUND(E30*U30,2)</f>
        <v>19.2</v>
      </c>
      <c r="W30" s="160"/>
      <c r="X30" s="160" t="s">
        <v>1365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1366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58"/>
      <c r="B31" s="159"/>
      <c r="C31" s="248" t="s">
        <v>1391</v>
      </c>
      <c r="D31" s="249"/>
      <c r="E31" s="249"/>
      <c r="F31" s="249"/>
      <c r="G31" s="249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1392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7" t="str">
        <f>C31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188" t="s">
        <v>771</v>
      </c>
      <c r="D32" s="161"/>
      <c r="E32" s="162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1368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188" t="s">
        <v>772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1368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188" t="s">
        <v>773</v>
      </c>
      <c r="D34" s="161"/>
      <c r="E34" s="162">
        <v>240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1368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>
      <c r="A35" s="178">
        <v>7</v>
      </c>
      <c r="B35" s="179" t="s">
        <v>1415</v>
      </c>
      <c r="C35" s="189" t="s">
        <v>1416</v>
      </c>
      <c r="D35" s="180" t="s">
        <v>1361</v>
      </c>
      <c r="E35" s="181">
        <v>97.2</v>
      </c>
      <c r="F35" s="182"/>
      <c r="G35" s="183">
        <f>ROUND(E35*F35,2)</f>
        <v>0</v>
      </c>
      <c r="H35" s="182"/>
      <c r="I35" s="183">
        <f>ROUND(E35*H35,2)</f>
        <v>0</v>
      </c>
      <c r="J35" s="182"/>
      <c r="K35" s="183">
        <f>ROUND(E35*J35,2)</f>
        <v>0</v>
      </c>
      <c r="L35" s="183">
        <v>21</v>
      </c>
      <c r="M35" s="183">
        <f>G35*(1+L35/100)</f>
        <v>0</v>
      </c>
      <c r="N35" s="183">
        <v>0</v>
      </c>
      <c r="O35" s="183">
        <f>ROUND(E35*N35,2)</f>
        <v>0</v>
      </c>
      <c r="P35" s="183">
        <v>0.33</v>
      </c>
      <c r="Q35" s="183">
        <f>ROUND(E35*P35,2)</f>
        <v>32.08</v>
      </c>
      <c r="R35" s="183" t="s">
        <v>1362</v>
      </c>
      <c r="S35" s="183" t="s">
        <v>1363</v>
      </c>
      <c r="T35" s="184" t="s">
        <v>1364</v>
      </c>
      <c r="U35" s="160">
        <v>0.06</v>
      </c>
      <c r="V35" s="160">
        <f>ROUND(E35*U35,2)</f>
        <v>5.83</v>
      </c>
      <c r="W35" s="160"/>
      <c r="X35" s="160" t="s">
        <v>1365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1366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78">
        <v>8</v>
      </c>
      <c r="B36" s="179" t="s">
        <v>1417</v>
      </c>
      <c r="C36" s="189" t="s">
        <v>1418</v>
      </c>
      <c r="D36" s="180" t="s">
        <v>1361</v>
      </c>
      <c r="E36" s="181">
        <v>129.19999999999999</v>
      </c>
      <c r="F36" s="182"/>
      <c r="G36" s="183">
        <f>ROUND(E36*F36,2)</f>
        <v>0</v>
      </c>
      <c r="H36" s="182"/>
      <c r="I36" s="183">
        <f>ROUND(E36*H36,2)</f>
        <v>0</v>
      </c>
      <c r="J36" s="182"/>
      <c r="K36" s="183">
        <f>ROUND(E36*J36,2)</f>
        <v>0</v>
      </c>
      <c r="L36" s="183">
        <v>21</v>
      </c>
      <c r="M36" s="183">
        <f>G36*(1+L36/100)</f>
        <v>0</v>
      </c>
      <c r="N36" s="183">
        <v>0</v>
      </c>
      <c r="O36" s="183">
        <f>ROUND(E36*N36,2)</f>
        <v>0</v>
      </c>
      <c r="P36" s="183">
        <v>0.17599999999999999</v>
      </c>
      <c r="Q36" s="183">
        <f>ROUND(E36*P36,2)</f>
        <v>22.74</v>
      </c>
      <c r="R36" s="183" t="s">
        <v>1362</v>
      </c>
      <c r="S36" s="183" t="s">
        <v>1363</v>
      </c>
      <c r="T36" s="184" t="s">
        <v>1364</v>
      </c>
      <c r="U36" s="160">
        <v>0.04</v>
      </c>
      <c r="V36" s="160">
        <f>ROUND(E36*U36,2)</f>
        <v>5.17</v>
      </c>
      <c r="W36" s="160"/>
      <c r="X36" s="160" t="s">
        <v>1365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1419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8">
        <v>9</v>
      </c>
      <c r="B37" s="179" t="s">
        <v>1420</v>
      </c>
      <c r="C37" s="189" t="s">
        <v>1421</v>
      </c>
      <c r="D37" s="180" t="s">
        <v>1361</v>
      </c>
      <c r="E37" s="181">
        <v>161.19999999999999</v>
      </c>
      <c r="F37" s="182"/>
      <c r="G37" s="183">
        <f>ROUND(E37*F37,2)</f>
        <v>0</v>
      </c>
      <c r="H37" s="182"/>
      <c r="I37" s="183">
        <f>ROUND(E37*H37,2)</f>
        <v>0</v>
      </c>
      <c r="J37" s="182"/>
      <c r="K37" s="183">
        <f>ROUND(E37*J37,2)</f>
        <v>0</v>
      </c>
      <c r="L37" s="183">
        <v>21</v>
      </c>
      <c r="M37" s="183">
        <f>G37*(1+L37/100)</f>
        <v>0</v>
      </c>
      <c r="N37" s="183">
        <v>0</v>
      </c>
      <c r="O37" s="183">
        <f>ROUND(E37*N37,2)</f>
        <v>0</v>
      </c>
      <c r="P37" s="183">
        <v>0.154</v>
      </c>
      <c r="Q37" s="183">
        <f>ROUND(E37*P37,2)</f>
        <v>24.82</v>
      </c>
      <c r="R37" s="183" t="s">
        <v>1362</v>
      </c>
      <c r="S37" s="183" t="s">
        <v>1363</v>
      </c>
      <c r="T37" s="184" t="s">
        <v>1364</v>
      </c>
      <c r="U37" s="160">
        <v>3.5900000000000001E-2</v>
      </c>
      <c r="V37" s="160">
        <f>ROUND(E37*U37,2)</f>
        <v>5.79</v>
      </c>
      <c r="W37" s="160"/>
      <c r="X37" s="160" t="s">
        <v>1365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1419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>
      <c r="A38" s="178">
        <v>10</v>
      </c>
      <c r="B38" s="179" t="s">
        <v>1422</v>
      </c>
      <c r="C38" s="189" t="s">
        <v>1423</v>
      </c>
      <c r="D38" s="180" t="s">
        <v>1361</v>
      </c>
      <c r="E38" s="181">
        <v>240</v>
      </c>
      <c r="F38" s="182"/>
      <c r="G38" s="183">
        <f>ROUND(E38*F38,2)</f>
        <v>0</v>
      </c>
      <c r="H38" s="182"/>
      <c r="I38" s="183">
        <f>ROUND(E38*H38,2)</f>
        <v>0</v>
      </c>
      <c r="J38" s="182"/>
      <c r="K38" s="183">
        <f>ROUND(E38*J38,2)</f>
        <v>0</v>
      </c>
      <c r="L38" s="183">
        <v>21</v>
      </c>
      <c r="M38" s="183">
        <f>G38*(1+L38/100)</f>
        <v>0</v>
      </c>
      <c r="N38" s="183">
        <v>0</v>
      </c>
      <c r="O38" s="183">
        <f>ROUND(E38*N38,2)</f>
        <v>0</v>
      </c>
      <c r="P38" s="183">
        <v>0.11</v>
      </c>
      <c r="Q38" s="183">
        <f>ROUND(E38*P38,2)</f>
        <v>26.4</v>
      </c>
      <c r="R38" s="183" t="s">
        <v>1362</v>
      </c>
      <c r="S38" s="183" t="s">
        <v>1363</v>
      </c>
      <c r="T38" s="184" t="s">
        <v>1364</v>
      </c>
      <c r="U38" s="160">
        <v>2.5899999999999999E-2</v>
      </c>
      <c r="V38" s="160">
        <f>ROUND(E38*U38,2)</f>
        <v>6.22</v>
      </c>
      <c r="W38" s="160"/>
      <c r="X38" s="160" t="s">
        <v>1365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1419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>
      <c r="A39" s="170">
        <v>11</v>
      </c>
      <c r="B39" s="171" t="s">
        <v>1396</v>
      </c>
      <c r="C39" s="187" t="s">
        <v>1397</v>
      </c>
      <c r="D39" s="172" t="s">
        <v>1398</v>
      </c>
      <c r="E39" s="173">
        <v>72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 t="s">
        <v>1399</v>
      </c>
      <c r="S39" s="175" t="s">
        <v>1363</v>
      </c>
      <c r="T39" s="176" t="s">
        <v>1364</v>
      </c>
      <c r="U39" s="160">
        <v>0.20300000000000001</v>
      </c>
      <c r="V39" s="160">
        <f>ROUND(E39*U39,2)</f>
        <v>14.62</v>
      </c>
      <c r="W39" s="160"/>
      <c r="X39" s="160" t="s">
        <v>1365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1366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>
      <c r="A40" s="158"/>
      <c r="B40" s="159"/>
      <c r="C40" s="248" t="s">
        <v>1400</v>
      </c>
      <c r="D40" s="249"/>
      <c r="E40" s="249"/>
      <c r="F40" s="249"/>
      <c r="G40" s="24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1392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77" t="str">
        <f>C40</f>
        <v>na vzdálenost od hladiny vody v jímce po výšku roviny proložené osou nejvyššího bodu výtlačného potrubí. Včetně odpadní potrubí v délce do 20 m.</v>
      </c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0">
        <v>12</v>
      </c>
      <c r="B41" s="171" t="s">
        <v>1401</v>
      </c>
      <c r="C41" s="187" t="s">
        <v>1402</v>
      </c>
      <c r="D41" s="172" t="s">
        <v>1403</v>
      </c>
      <c r="E41" s="173">
        <v>3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 t="s">
        <v>1399</v>
      </c>
      <c r="S41" s="175" t="s">
        <v>1363</v>
      </c>
      <c r="T41" s="176" t="s">
        <v>1364</v>
      </c>
      <c r="U41" s="160">
        <v>0</v>
      </c>
      <c r="V41" s="160">
        <f>ROUND(E41*U41,2)</f>
        <v>0</v>
      </c>
      <c r="W41" s="160"/>
      <c r="X41" s="160" t="s">
        <v>1365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1366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>
      <c r="A42" s="158"/>
      <c r="B42" s="159"/>
      <c r="C42" s="248" t="s">
        <v>1404</v>
      </c>
      <c r="D42" s="249"/>
      <c r="E42" s="249"/>
      <c r="F42" s="249"/>
      <c r="G42" s="249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1392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77" t="str">
        <f>C42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42" s="151"/>
      <c r="BC42" s="151"/>
      <c r="BD42" s="151"/>
      <c r="BE42" s="151"/>
      <c r="BF42" s="151"/>
      <c r="BG42" s="151"/>
      <c r="BH42" s="151"/>
    </row>
    <row r="43" spans="1:60" ht="22.5" outlineLevel="1">
      <c r="A43" s="170">
        <v>13</v>
      </c>
      <c r="B43" s="171" t="s">
        <v>1405</v>
      </c>
      <c r="C43" s="187" t="s">
        <v>1406</v>
      </c>
      <c r="D43" s="172" t="s">
        <v>1407</v>
      </c>
      <c r="E43" s="173">
        <v>4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1.0699999999999999E-2</v>
      </c>
      <c r="O43" s="175">
        <f>ROUND(E43*N43,2)</f>
        <v>0.04</v>
      </c>
      <c r="P43" s="175">
        <v>0</v>
      </c>
      <c r="Q43" s="175">
        <f>ROUND(E43*P43,2)</f>
        <v>0</v>
      </c>
      <c r="R43" s="175" t="s">
        <v>1399</v>
      </c>
      <c r="S43" s="175" t="s">
        <v>1363</v>
      </c>
      <c r="T43" s="176" t="s">
        <v>1364</v>
      </c>
      <c r="U43" s="160">
        <v>0.90800000000000003</v>
      </c>
      <c r="V43" s="160">
        <f>ROUND(E43*U43,2)</f>
        <v>3.63</v>
      </c>
      <c r="W43" s="160"/>
      <c r="X43" s="160" t="s">
        <v>1365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1366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58"/>
      <c r="B44" s="159"/>
      <c r="C44" s="248" t="s">
        <v>1408</v>
      </c>
      <c r="D44" s="249"/>
      <c r="E44" s="249"/>
      <c r="F44" s="249"/>
      <c r="G44" s="249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1392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77" t="str">
        <f>C44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4" s="151"/>
      <c r="BC44" s="151"/>
      <c r="BD44" s="151"/>
      <c r="BE44" s="151"/>
      <c r="BF44" s="151"/>
      <c r="BG44" s="151"/>
      <c r="BH44" s="151"/>
    </row>
    <row r="45" spans="1:60" outlineLevel="1">
      <c r="A45" s="170">
        <v>14</v>
      </c>
      <c r="B45" s="171" t="s">
        <v>1409</v>
      </c>
      <c r="C45" s="187" t="s">
        <v>1410</v>
      </c>
      <c r="D45" s="172" t="s">
        <v>1411</v>
      </c>
      <c r="E45" s="173">
        <v>5.78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 t="s">
        <v>1399</v>
      </c>
      <c r="S45" s="175" t="s">
        <v>1363</v>
      </c>
      <c r="T45" s="176" t="s">
        <v>1364</v>
      </c>
      <c r="U45" s="160">
        <v>9.7000000000000003E-2</v>
      </c>
      <c r="V45" s="160">
        <f>ROUND(E45*U45,2)</f>
        <v>0.56000000000000005</v>
      </c>
      <c r="W45" s="160"/>
      <c r="X45" s="160" t="s">
        <v>1365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1366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48" t="s">
        <v>1412</v>
      </c>
      <c r="D46" s="249"/>
      <c r="E46" s="249"/>
      <c r="F46" s="249"/>
      <c r="G46" s="249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1392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77" t="str">
        <f>C46</f>
        <v>nebo lesní půdy, s vodorovným přemístěním na hromady v místě upotřebení nebo na dočasné či trvalé skládky se složením</v>
      </c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774</v>
      </c>
      <c r="D47" s="161"/>
      <c r="E47" s="162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188" t="s">
        <v>775</v>
      </c>
      <c r="D48" s="161"/>
      <c r="E48" s="162">
        <v>5.78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1368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0">
        <v>15</v>
      </c>
      <c r="B49" s="171" t="s">
        <v>1424</v>
      </c>
      <c r="C49" s="187" t="s">
        <v>1425</v>
      </c>
      <c r="D49" s="172" t="s">
        <v>1411</v>
      </c>
      <c r="E49" s="173">
        <v>7.48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5" t="s">
        <v>1399</v>
      </c>
      <c r="S49" s="175" t="s">
        <v>1363</v>
      </c>
      <c r="T49" s="176" t="s">
        <v>1364</v>
      </c>
      <c r="U49" s="160">
        <v>1.7629999999999999</v>
      </c>
      <c r="V49" s="160">
        <f>ROUND(E49*U49,2)</f>
        <v>13.19</v>
      </c>
      <c r="W49" s="160"/>
      <c r="X49" s="160" t="s">
        <v>1365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1366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48" t="s">
        <v>1426</v>
      </c>
      <c r="D50" s="249"/>
      <c r="E50" s="249"/>
      <c r="F50" s="249"/>
      <c r="G50" s="249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7" t="str">
        <f>C50</f>
        <v>Příplatek k cenám hloubených vykopávek za ztížení vykopávky v blízkosti podzemního vedení nebo výbušnin pro jakoukoliv třídu horniny.</v>
      </c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672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673</v>
      </c>
      <c r="D52" s="161"/>
      <c r="E52" s="162">
        <v>7.48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1368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0">
        <v>16</v>
      </c>
      <c r="B53" s="171" t="s">
        <v>674</v>
      </c>
      <c r="C53" s="187" t="s">
        <v>675</v>
      </c>
      <c r="D53" s="172" t="s">
        <v>1411</v>
      </c>
      <c r="E53" s="173">
        <v>78.641999999999996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1399</v>
      </c>
      <c r="S53" s="175" t="s">
        <v>1363</v>
      </c>
      <c r="T53" s="176" t="s">
        <v>1364</v>
      </c>
      <c r="U53" s="160">
        <v>0.2</v>
      </c>
      <c r="V53" s="160">
        <f>ROUND(E53*U53,2)</f>
        <v>15.73</v>
      </c>
      <c r="W53" s="160"/>
      <c r="X53" s="160" t="s">
        <v>1365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1366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33.75" outlineLevel="1">
      <c r="A54" s="158"/>
      <c r="B54" s="159"/>
      <c r="C54" s="248" t="s">
        <v>1431</v>
      </c>
      <c r="D54" s="249"/>
      <c r="E54" s="249"/>
      <c r="F54" s="249"/>
      <c r="G54" s="249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1392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77" t="str">
        <f>C54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188" t="s">
        <v>1432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1368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776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777</v>
      </c>
      <c r="D57" s="161"/>
      <c r="E57" s="162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188" t="s">
        <v>778</v>
      </c>
      <c r="D58" s="161"/>
      <c r="E58" s="162">
        <v>78.641999999999996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1368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0">
        <v>17</v>
      </c>
      <c r="B59" s="171" t="s">
        <v>1436</v>
      </c>
      <c r="C59" s="187" t="s">
        <v>1437</v>
      </c>
      <c r="D59" s="172" t="s">
        <v>1411</v>
      </c>
      <c r="E59" s="173">
        <v>23.592600000000001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 t="s">
        <v>1399</v>
      </c>
      <c r="S59" s="175" t="s">
        <v>1363</v>
      </c>
      <c r="T59" s="176" t="s">
        <v>1364</v>
      </c>
      <c r="U59" s="160">
        <v>8.4000000000000005E-2</v>
      </c>
      <c r="V59" s="160">
        <f>ROUND(E59*U59,2)</f>
        <v>1.98</v>
      </c>
      <c r="W59" s="160"/>
      <c r="X59" s="160" t="s">
        <v>1365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1366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33.75" outlineLevel="1">
      <c r="A60" s="158"/>
      <c r="B60" s="159"/>
      <c r="C60" s="248" t="s">
        <v>1431</v>
      </c>
      <c r="D60" s="249"/>
      <c r="E60" s="249"/>
      <c r="F60" s="249"/>
      <c r="G60" s="249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1392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77" t="str">
        <f>C60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188" t="s">
        <v>779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1368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188" t="s">
        <v>780</v>
      </c>
      <c r="D62" s="161"/>
      <c r="E62" s="162">
        <v>23.592600000000001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1368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0">
        <v>18</v>
      </c>
      <c r="B63" s="171" t="s">
        <v>681</v>
      </c>
      <c r="C63" s="187" t="s">
        <v>682</v>
      </c>
      <c r="D63" s="172" t="s">
        <v>1411</v>
      </c>
      <c r="E63" s="173">
        <v>52.427999999999997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5" t="s">
        <v>1399</v>
      </c>
      <c r="S63" s="175" t="s">
        <v>1363</v>
      </c>
      <c r="T63" s="176" t="s">
        <v>1364</v>
      </c>
      <c r="U63" s="160">
        <v>0.35</v>
      </c>
      <c r="V63" s="160">
        <f>ROUND(E63*U63,2)</f>
        <v>18.350000000000001</v>
      </c>
      <c r="W63" s="160"/>
      <c r="X63" s="160" t="s">
        <v>1365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1366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33.75" outlineLevel="1">
      <c r="A64" s="158"/>
      <c r="B64" s="159"/>
      <c r="C64" s="248" t="s">
        <v>1431</v>
      </c>
      <c r="D64" s="249"/>
      <c r="E64" s="249"/>
      <c r="F64" s="249"/>
      <c r="G64" s="249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1392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77" t="str">
        <f>C64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188" t="s">
        <v>1442</v>
      </c>
      <c r="D65" s="161"/>
      <c r="E65" s="162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1368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188" t="s">
        <v>781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1368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782</v>
      </c>
      <c r="D67" s="161"/>
      <c r="E67" s="162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188" t="s">
        <v>783</v>
      </c>
      <c r="D68" s="161"/>
      <c r="E68" s="162">
        <v>52.427999999999997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1368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0">
        <v>19</v>
      </c>
      <c r="B69" s="171" t="s">
        <v>1446</v>
      </c>
      <c r="C69" s="187" t="s">
        <v>1447</v>
      </c>
      <c r="D69" s="172" t="s">
        <v>1411</v>
      </c>
      <c r="E69" s="173">
        <v>15.728400000000001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5" t="s">
        <v>1399</v>
      </c>
      <c r="S69" s="175" t="s">
        <v>1363</v>
      </c>
      <c r="T69" s="176" t="s">
        <v>1364</v>
      </c>
      <c r="U69" s="160">
        <v>0.14829999999999999</v>
      </c>
      <c r="V69" s="160">
        <f>ROUND(E69*U69,2)</f>
        <v>2.33</v>
      </c>
      <c r="W69" s="160"/>
      <c r="X69" s="160" t="s">
        <v>1365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1366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33.75" outlineLevel="1">
      <c r="A70" s="158"/>
      <c r="B70" s="159"/>
      <c r="C70" s="248" t="s">
        <v>1431</v>
      </c>
      <c r="D70" s="249"/>
      <c r="E70" s="249"/>
      <c r="F70" s="249"/>
      <c r="G70" s="249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1392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77" t="str">
        <f>C70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784</v>
      </c>
      <c r="D71" s="161"/>
      <c r="E71" s="162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188" t="s">
        <v>785</v>
      </c>
      <c r="D72" s="161"/>
      <c r="E72" s="162">
        <v>15.728400000000001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1368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0">
        <v>20</v>
      </c>
      <c r="B73" s="171" t="s">
        <v>487</v>
      </c>
      <c r="C73" s="187" t="s">
        <v>488</v>
      </c>
      <c r="D73" s="172" t="s">
        <v>1361</v>
      </c>
      <c r="E73" s="173">
        <v>329.8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1.99E-3</v>
      </c>
      <c r="O73" s="175">
        <f>ROUND(E73*N73,2)</f>
        <v>0.66</v>
      </c>
      <c r="P73" s="175">
        <v>0</v>
      </c>
      <c r="Q73" s="175">
        <f>ROUND(E73*P73,2)</f>
        <v>0</v>
      </c>
      <c r="R73" s="175" t="s">
        <v>1399</v>
      </c>
      <c r="S73" s="175" t="s">
        <v>1363</v>
      </c>
      <c r="T73" s="176" t="s">
        <v>1364</v>
      </c>
      <c r="U73" s="160">
        <v>0.40200000000000002</v>
      </c>
      <c r="V73" s="160">
        <f>ROUND(E73*U73,2)</f>
        <v>132.58000000000001</v>
      </c>
      <c r="W73" s="160"/>
      <c r="X73" s="160" t="s">
        <v>1365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1366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48" t="s">
        <v>1452</v>
      </c>
      <c r="D74" s="249"/>
      <c r="E74" s="249"/>
      <c r="F74" s="249"/>
      <c r="G74" s="249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1392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188" t="s">
        <v>786</v>
      </c>
      <c r="D75" s="161"/>
      <c r="E75" s="162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1368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188" t="s">
        <v>787</v>
      </c>
      <c r="D76" s="161"/>
      <c r="E76" s="162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1368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188" t="s">
        <v>788</v>
      </c>
      <c r="D77" s="161"/>
      <c r="E77" s="162">
        <v>329.8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1368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0">
        <v>21</v>
      </c>
      <c r="B78" s="171" t="s">
        <v>494</v>
      </c>
      <c r="C78" s="187" t="s">
        <v>495</v>
      </c>
      <c r="D78" s="172" t="s">
        <v>1361</v>
      </c>
      <c r="E78" s="173">
        <v>329.8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5" t="s">
        <v>1399</v>
      </c>
      <c r="S78" s="175" t="s">
        <v>1363</v>
      </c>
      <c r="T78" s="176" t="s">
        <v>1364</v>
      </c>
      <c r="U78" s="160">
        <v>0.17799999999999999</v>
      </c>
      <c r="V78" s="160">
        <f>ROUND(E78*U78,2)</f>
        <v>58.7</v>
      </c>
      <c r="W78" s="160"/>
      <c r="X78" s="160" t="s">
        <v>1365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1366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48" t="s">
        <v>1458</v>
      </c>
      <c r="D79" s="249"/>
      <c r="E79" s="249"/>
      <c r="F79" s="249"/>
      <c r="G79" s="249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1392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789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788</v>
      </c>
      <c r="D81" s="161"/>
      <c r="E81" s="162">
        <v>329.8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0">
        <v>22</v>
      </c>
      <c r="B82" s="171" t="s">
        <v>1460</v>
      </c>
      <c r="C82" s="187" t="s">
        <v>1461</v>
      </c>
      <c r="D82" s="172" t="s">
        <v>1411</v>
      </c>
      <c r="E82" s="173">
        <v>131.07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5" t="s">
        <v>1399</v>
      </c>
      <c r="S82" s="175" t="s">
        <v>1363</v>
      </c>
      <c r="T82" s="176" t="s">
        <v>1364</v>
      </c>
      <c r="U82" s="160">
        <v>0.34499999999999997</v>
      </c>
      <c r="V82" s="160">
        <f>ROUND(E82*U82,2)</f>
        <v>45.22</v>
      </c>
      <c r="W82" s="160"/>
      <c r="X82" s="160" t="s">
        <v>1365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1366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48" t="s">
        <v>1462</v>
      </c>
      <c r="D83" s="249"/>
      <c r="E83" s="249"/>
      <c r="F83" s="249"/>
      <c r="G83" s="249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1392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77" t="str">
        <f>C83</f>
        <v>bez naložení do dopravní nádoby, ale s vyprázdněním dopravní nádoby na hromadu nebo na dopravní prostředek,</v>
      </c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790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1368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791</v>
      </c>
      <c r="D85" s="161"/>
      <c r="E85" s="162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188" t="s">
        <v>792</v>
      </c>
      <c r="D86" s="161"/>
      <c r="E86" s="162">
        <v>131.07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1368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>
      <c r="A87" s="170">
        <v>23</v>
      </c>
      <c r="B87" s="171" t="s">
        <v>1466</v>
      </c>
      <c r="C87" s="187" t="s">
        <v>1467</v>
      </c>
      <c r="D87" s="172" t="s">
        <v>1411</v>
      </c>
      <c r="E87" s="173">
        <v>20.059999999999999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5" t="s">
        <v>1399</v>
      </c>
      <c r="S87" s="175" t="s">
        <v>1363</v>
      </c>
      <c r="T87" s="176" t="s">
        <v>1364</v>
      </c>
      <c r="U87" s="160">
        <v>1.0999999999999999E-2</v>
      </c>
      <c r="V87" s="160">
        <f>ROUND(E87*U87,2)</f>
        <v>0.22</v>
      </c>
      <c r="W87" s="160"/>
      <c r="X87" s="160" t="s">
        <v>1365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1366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48" t="s">
        <v>1468</v>
      </c>
      <c r="D88" s="249"/>
      <c r="E88" s="249"/>
      <c r="F88" s="249"/>
      <c r="G88" s="249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1392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188" t="s">
        <v>1469</v>
      </c>
      <c r="D89" s="161"/>
      <c r="E89" s="162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1368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188" t="s">
        <v>793</v>
      </c>
      <c r="D90" s="161"/>
      <c r="E90" s="162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1368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188" t="s">
        <v>794</v>
      </c>
      <c r="D91" s="161"/>
      <c r="E91" s="162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1368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188" t="s">
        <v>795</v>
      </c>
      <c r="D92" s="161"/>
      <c r="E92" s="162">
        <v>20.059999999999999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1368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>
      <c r="A93" s="170">
        <v>24</v>
      </c>
      <c r="B93" s="171" t="s">
        <v>1466</v>
      </c>
      <c r="C93" s="187" t="s">
        <v>1467</v>
      </c>
      <c r="D93" s="172" t="s">
        <v>1411</v>
      </c>
      <c r="E93" s="173">
        <v>116.79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5" t="s">
        <v>1399</v>
      </c>
      <c r="S93" s="175" t="s">
        <v>1363</v>
      </c>
      <c r="T93" s="176" t="s">
        <v>1364</v>
      </c>
      <c r="U93" s="160">
        <v>1.0999999999999999E-2</v>
      </c>
      <c r="V93" s="160">
        <f>ROUND(E93*U93,2)</f>
        <v>1.28</v>
      </c>
      <c r="W93" s="160"/>
      <c r="X93" s="160" t="s">
        <v>1365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1366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48" t="s">
        <v>1468</v>
      </c>
      <c r="D94" s="249"/>
      <c r="E94" s="249"/>
      <c r="F94" s="249"/>
      <c r="G94" s="249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1392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188" t="s">
        <v>1473</v>
      </c>
      <c r="D95" s="161"/>
      <c r="E95" s="162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1368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188" t="s">
        <v>796</v>
      </c>
      <c r="D96" s="161"/>
      <c r="E96" s="162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1368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188" t="s">
        <v>797</v>
      </c>
      <c r="D97" s="161"/>
      <c r="E97" s="162">
        <v>116.79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1368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33.75" outlineLevel="1">
      <c r="A98" s="170">
        <v>25</v>
      </c>
      <c r="B98" s="171" t="s">
        <v>1476</v>
      </c>
      <c r="C98" s="187" t="s">
        <v>1477</v>
      </c>
      <c r="D98" s="172" t="s">
        <v>1411</v>
      </c>
      <c r="E98" s="173">
        <v>4671.6000000000004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5" t="s">
        <v>1399</v>
      </c>
      <c r="S98" s="175" t="s">
        <v>1363</v>
      </c>
      <c r="T98" s="176" t="s">
        <v>1364</v>
      </c>
      <c r="U98" s="160">
        <v>0</v>
      </c>
      <c r="V98" s="160">
        <f>ROUND(E98*U98,2)</f>
        <v>0</v>
      </c>
      <c r="W98" s="160"/>
      <c r="X98" s="160" t="s">
        <v>1365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1366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48" t="s">
        <v>1468</v>
      </c>
      <c r="D99" s="249"/>
      <c r="E99" s="249"/>
      <c r="F99" s="249"/>
      <c r="G99" s="249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1392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188" t="s">
        <v>1473</v>
      </c>
      <c r="D100" s="161"/>
      <c r="E100" s="162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1368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188" t="s">
        <v>798</v>
      </c>
      <c r="D101" s="161"/>
      <c r="E101" s="162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1368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188" t="s">
        <v>799</v>
      </c>
      <c r="D102" s="161"/>
      <c r="E102" s="162">
        <v>4671.6000000000004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1368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>
      <c r="A103" s="170">
        <v>26</v>
      </c>
      <c r="B103" s="171" t="s">
        <v>1479</v>
      </c>
      <c r="C103" s="187" t="s">
        <v>1480</v>
      </c>
      <c r="D103" s="172" t="s">
        <v>1411</v>
      </c>
      <c r="E103" s="173">
        <v>20.059999999999999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5" t="s">
        <v>1399</v>
      </c>
      <c r="S103" s="175" t="s">
        <v>1363</v>
      </c>
      <c r="T103" s="176" t="s">
        <v>1364</v>
      </c>
      <c r="U103" s="160">
        <v>0.65200000000000002</v>
      </c>
      <c r="V103" s="160">
        <f>ROUND(E103*U103,2)</f>
        <v>13.08</v>
      </c>
      <c r="W103" s="160"/>
      <c r="X103" s="160" t="s">
        <v>1365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188" t="s">
        <v>800</v>
      </c>
      <c r="D104" s="161"/>
      <c r="E104" s="162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1368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188" t="s">
        <v>795</v>
      </c>
      <c r="D105" s="161"/>
      <c r="E105" s="162">
        <v>20.059999999999999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1368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>
      <c r="A106" s="170">
        <v>27</v>
      </c>
      <c r="B106" s="171" t="s">
        <v>1482</v>
      </c>
      <c r="C106" s="187" t="s">
        <v>1483</v>
      </c>
      <c r="D106" s="172" t="s">
        <v>1411</v>
      </c>
      <c r="E106" s="173">
        <v>116.79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5" t="s">
        <v>1399</v>
      </c>
      <c r="S106" s="175" t="s">
        <v>1363</v>
      </c>
      <c r="T106" s="176" t="s">
        <v>1364</v>
      </c>
      <c r="U106" s="160">
        <v>8.9999999999999993E-3</v>
      </c>
      <c r="V106" s="160">
        <f>ROUND(E106*U106,2)</f>
        <v>1.05</v>
      </c>
      <c r="W106" s="160"/>
      <c r="X106" s="160" t="s">
        <v>1365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1366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188" t="s">
        <v>801</v>
      </c>
      <c r="D107" s="161"/>
      <c r="E107" s="162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1368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188" t="s">
        <v>802</v>
      </c>
      <c r="D108" s="161"/>
      <c r="E108" s="162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1368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188" t="s">
        <v>1486</v>
      </c>
      <c r="D109" s="161"/>
      <c r="E109" s="162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1368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188" t="s">
        <v>803</v>
      </c>
      <c r="D110" s="161"/>
      <c r="E110" s="162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1368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188" t="s">
        <v>804</v>
      </c>
      <c r="D111" s="161"/>
      <c r="E111" s="162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1368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188" t="s">
        <v>797</v>
      </c>
      <c r="D112" s="161"/>
      <c r="E112" s="162">
        <v>116.79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1368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>
      <c r="A113" s="170">
        <v>28</v>
      </c>
      <c r="B113" s="171" t="s">
        <v>1489</v>
      </c>
      <c r="C113" s="187" t="s">
        <v>1490</v>
      </c>
      <c r="D113" s="172" t="s">
        <v>1411</v>
      </c>
      <c r="E113" s="173">
        <v>92.52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5" t="s">
        <v>1399</v>
      </c>
      <c r="S113" s="175" t="s">
        <v>1363</v>
      </c>
      <c r="T113" s="176" t="s">
        <v>1364</v>
      </c>
      <c r="U113" s="160">
        <v>0.20200000000000001</v>
      </c>
      <c r="V113" s="160">
        <f>ROUND(E113*U113,2)</f>
        <v>18.690000000000001</v>
      </c>
      <c r="W113" s="160"/>
      <c r="X113" s="160" t="s">
        <v>1365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1366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48" t="s">
        <v>1491</v>
      </c>
      <c r="D114" s="249"/>
      <c r="E114" s="249"/>
      <c r="F114" s="249"/>
      <c r="G114" s="249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1392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50" t="s">
        <v>1492</v>
      </c>
      <c r="D115" s="251"/>
      <c r="E115" s="251"/>
      <c r="F115" s="251"/>
      <c r="G115" s="251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1493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188" t="s">
        <v>790</v>
      </c>
      <c r="D116" s="161"/>
      <c r="E116" s="162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1368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188" t="s">
        <v>791</v>
      </c>
      <c r="D117" s="161"/>
      <c r="E117" s="162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1368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188" t="s">
        <v>805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1368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806</v>
      </c>
      <c r="D119" s="161"/>
      <c r="E119" s="162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1368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188" t="s">
        <v>807</v>
      </c>
      <c r="D120" s="161"/>
      <c r="E120" s="162">
        <v>92.52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1368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70">
        <v>29</v>
      </c>
      <c r="B121" s="171" t="s">
        <v>1499</v>
      </c>
      <c r="C121" s="187" t="s">
        <v>1500</v>
      </c>
      <c r="D121" s="172" t="s">
        <v>1411</v>
      </c>
      <c r="E121" s="173">
        <v>30.84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5" t="s">
        <v>1399</v>
      </c>
      <c r="S121" s="175" t="s">
        <v>1363</v>
      </c>
      <c r="T121" s="176" t="s">
        <v>1364</v>
      </c>
      <c r="U121" s="160">
        <v>1.587</v>
      </c>
      <c r="V121" s="160">
        <f>ROUND(E121*U121,2)</f>
        <v>48.94</v>
      </c>
      <c r="W121" s="160"/>
      <c r="X121" s="160" t="s">
        <v>1365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1366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>
      <c r="A122" s="158"/>
      <c r="B122" s="159"/>
      <c r="C122" s="248" t="s">
        <v>1501</v>
      </c>
      <c r="D122" s="249"/>
      <c r="E122" s="249"/>
      <c r="F122" s="249"/>
      <c r="G122" s="249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1392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77" t="str">
        <f>C122</f>
        <v>sypaninou z vhodných hornin tř. 1 - 4 nebo materiálem připraveným podél výkopu ve vzdálenosti do 3 m od jeho kraje, pro jakoukoliv hloubku výkopu a jakoukoliv míru zhutnění,</v>
      </c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188" t="s">
        <v>808</v>
      </c>
      <c r="D123" s="161"/>
      <c r="E123" s="162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1368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188" t="s">
        <v>809</v>
      </c>
      <c r="D124" s="161"/>
      <c r="E124" s="162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1368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188" t="s">
        <v>810</v>
      </c>
      <c r="D125" s="161"/>
      <c r="E125" s="162">
        <v>30.84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1368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70">
        <v>30</v>
      </c>
      <c r="B126" s="171" t="s">
        <v>1505</v>
      </c>
      <c r="C126" s="187" t="s">
        <v>1506</v>
      </c>
      <c r="D126" s="172" t="s">
        <v>1361</v>
      </c>
      <c r="E126" s="173">
        <v>28.9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5">
        <v>0</v>
      </c>
      <c r="O126" s="175">
        <f>ROUND(E126*N126,2)</f>
        <v>0</v>
      </c>
      <c r="P126" s="175">
        <v>0</v>
      </c>
      <c r="Q126" s="175">
        <f>ROUND(E126*P126,2)</f>
        <v>0</v>
      </c>
      <c r="R126" s="175" t="s">
        <v>1507</v>
      </c>
      <c r="S126" s="175" t="s">
        <v>1363</v>
      </c>
      <c r="T126" s="176" t="s">
        <v>1364</v>
      </c>
      <c r="U126" s="160">
        <v>0.06</v>
      </c>
      <c r="V126" s="160">
        <f>ROUND(E126*U126,2)</f>
        <v>1.73</v>
      </c>
      <c r="W126" s="160"/>
      <c r="X126" s="160" t="s">
        <v>1365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1366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48" t="s">
        <v>1508</v>
      </c>
      <c r="D127" s="249"/>
      <c r="E127" s="249"/>
      <c r="F127" s="249"/>
      <c r="G127" s="249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1392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188" t="s">
        <v>811</v>
      </c>
      <c r="D128" s="161"/>
      <c r="E128" s="162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1368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188" t="s">
        <v>812</v>
      </c>
      <c r="D129" s="161"/>
      <c r="E129" s="162">
        <v>28.9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1368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ht="22.5" outlineLevel="1">
      <c r="A130" s="170">
        <v>31</v>
      </c>
      <c r="B130" s="171" t="s">
        <v>1511</v>
      </c>
      <c r="C130" s="187" t="s">
        <v>1512</v>
      </c>
      <c r="D130" s="172" t="s">
        <v>1361</v>
      </c>
      <c r="E130" s="173">
        <v>28.9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5" t="s">
        <v>1399</v>
      </c>
      <c r="S130" s="175" t="s">
        <v>1363</v>
      </c>
      <c r="T130" s="176" t="s">
        <v>1364</v>
      </c>
      <c r="U130" s="160">
        <v>0.254</v>
      </c>
      <c r="V130" s="160">
        <f>ROUND(E130*U130,2)</f>
        <v>7.34</v>
      </c>
      <c r="W130" s="160"/>
      <c r="X130" s="160" t="s">
        <v>1365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1366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>
      <c r="A131" s="158"/>
      <c r="B131" s="159"/>
      <c r="C131" s="248" t="s">
        <v>1513</v>
      </c>
      <c r="D131" s="249"/>
      <c r="E131" s="249"/>
      <c r="F131" s="249"/>
      <c r="G131" s="249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1392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77" t="str">
        <f>C131</f>
        <v>s případným nutným přemístěním hromad nebo dočasných skládek na místo potřeby ze vzdálenosti do 30 m, v rovině nebo ve svahu do 1 : 5,</v>
      </c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188" t="s">
        <v>813</v>
      </c>
      <c r="D132" s="161"/>
      <c r="E132" s="162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1368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188" t="s">
        <v>812</v>
      </c>
      <c r="D133" s="161"/>
      <c r="E133" s="162">
        <v>28.9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1368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70">
        <v>32</v>
      </c>
      <c r="B134" s="171" t="s">
        <v>1515</v>
      </c>
      <c r="C134" s="187" t="s">
        <v>1516</v>
      </c>
      <c r="D134" s="172" t="s">
        <v>1411</v>
      </c>
      <c r="E134" s="173">
        <v>116.79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5">
        <v>0</v>
      </c>
      <c r="O134" s="175">
        <f>ROUND(E134*N134,2)</f>
        <v>0</v>
      </c>
      <c r="P134" s="175">
        <v>0</v>
      </c>
      <c r="Q134" s="175">
        <f>ROUND(E134*P134,2)</f>
        <v>0</v>
      </c>
      <c r="R134" s="175" t="s">
        <v>1399</v>
      </c>
      <c r="S134" s="175" t="s">
        <v>1363</v>
      </c>
      <c r="T134" s="176" t="s">
        <v>1364</v>
      </c>
      <c r="U134" s="160">
        <v>0</v>
      </c>
      <c r="V134" s="160">
        <f>ROUND(E134*U134,2)</f>
        <v>0</v>
      </c>
      <c r="W134" s="160"/>
      <c r="X134" s="160" t="s">
        <v>1365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1366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796</v>
      </c>
      <c r="D135" s="161"/>
      <c r="E135" s="162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188" t="s">
        <v>797</v>
      </c>
      <c r="D136" s="161"/>
      <c r="E136" s="162">
        <v>116.79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1368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70">
        <v>33</v>
      </c>
      <c r="B137" s="171" t="s">
        <v>1517</v>
      </c>
      <c r="C137" s="187" t="s">
        <v>1518</v>
      </c>
      <c r="D137" s="172" t="s">
        <v>1519</v>
      </c>
      <c r="E137" s="173">
        <v>0.72250000000000003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5">
        <v>1E-3</v>
      </c>
      <c r="O137" s="175">
        <f>ROUND(E137*N137,2)</f>
        <v>0</v>
      </c>
      <c r="P137" s="175">
        <v>0</v>
      </c>
      <c r="Q137" s="175">
        <f>ROUND(E137*P137,2)</f>
        <v>0</v>
      </c>
      <c r="R137" s="175" t="s">
        <v>1520</v>
      </c>
      <c r="S137" s="175" t="s">
        <v>1363</v>
      </c>
      <c r="T137" s="176" t="s">
        <v>1364</v>
      </c>
      <c r="U137" s="160">
        <v>0</v>
      </c>
      <c r="V137" s="160">
        <f>ROUND(E137*U137,2)</f>
        <v>0</v>
      </c>
      <c r="W137" s="160"/>
      <c r="X137" s="160" t="s">
        <v>1521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1522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814</v>
      </c>
      <c r="D138" s="161"/>
      <c r="E138" s="162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188" t="s">
        <v>815</v>
      </c>
      <c r="D139" s="161"/>
      <c r="E139" s="162">
        <v>0.72250000000000003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1368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70">
        <v>34</v>
      </c>
      <c r="B140" s="171" t="s">
        <v>1525</v>
      </c>
      <c r="C140" s="187" t="s">
        <v>1526</v>
      </c>
      <c r="D140" s="172" t="s">
        <v>1527</v>
      </c>
      <c r="E140" s="173">
        <v>51.502800000000001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1</v>
      </c>
      <c r="O140" s="175">
        <f>ROUND(E140*N140,2)</f>
        <v>51.5</v>
      </c>
      <c r="P140" s="175">
        <v>0</v>
      </c>
      <c r="Q140" s="175">
        <f>ROUND(E140*P140,2)</f>
        <v>0</v>
      </c>
      <c r="R140" s="175" t="s">
        <v>1520</v>
      </c>
      <c r="S140" s="175" t="s">
        <v>1363</v>
      </c>
      <c r="T140" s="176" t="s">
        <v>1364</v>
      </c>
      <c r="U140" s="160">
        <v>0</v>
      </c>
      <c r="V140" s="160">
        <f>ROUND(E140*U140,2)</f>
        <v>0</v>
      </c>
      <c r="W140" s="160"/>
      <c r="X140" s="160" t="s">
        <v>1521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1522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188" t="s">
        <v>1528</v>
      </c>
      <c r="D141" s="161"/>
      <c r="E141" s="162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1368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188" t="s">
        <v>816</v>
      </c>
      <c r="D142" s="161"/>
      <c r="E142" s="162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1368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188" t="s">
        <v>817</v>
      </c>
      <c r="D143" s="161"/>
      <c r="E143" s="162">
        <v>51.502800000000001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1368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70">
        <v>35</v>
      </c>
      <c r="B144" s="171" t="s">
        <v>1531</v>
      </c>
      <c r="C144" s="187" t="s">
        <v>1532</v>
      </c>
      <c r="D144" s="172" t="s">
        <v>1527</v>
      </c>
      <c r="E144" s="173">
        <v>130.66079999999999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5">
        <v>1</v>
      </c>
      <c r="O144" s="175">
        <f>ROUND(E144*N144,2)</f>
        <v>130.66</v>
      </c>
      <c r="P144" s="175">
        <v>0</v>
      </c>
      <c r="Q144" s="175">
        <f>ROUND(E144*P144,2)</f>
        <v>0</v>
      </c>
      <c r="R144" s="175" t="s">
        <v>1520</v>
      </c>
      <c r="S144" s="175" t="s">
        <v>1363</v>
      </c>
      <c r="T144" s="176" t="s">
        <v>1364</v>
      </c>
      <c r="U144" s="160">
        <v>0</v>
      </c>
      <c r="V144" s="160">
        <f>ROUND(E144*U144,2)</f>
        <v>0</v>
      </c>
      <c r="W144" s="160"/>
      <c r="X144" s="160" t="s">
        <v>1521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1522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188" t="s">
        <v>1486</v>
      </c>
      <c r="D145" s="161"/>
      <c r="E145" s="162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1368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188" t="s">
        <v>818</v>
      </c>
      <c r="D146" s="161"/>
      <c r="E146" s="162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1368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188" t="s">
        <v>819</v>
      </c>
      <c r="D147" s="161"/>
      <c r="E147" s="162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1368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188" t="s">
        <v>820</v>
      </c>
      <c r="D148" s="161"/>
      <c r="E148" s="162">
        <v>130.66079999999999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1368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>
      <c r="A149" s="164" t="s">
        <v>1357</v>
      </c>
      <c r="B149" s="165" t="s">
        <v>1297</v>
      </c>
      <c r="C149" s="186" t="s">
        <v>1311</v>
      </c>
      <c r="D149" s="166"/>
      <c r="E149" s="167"/>
      <c r="F149" s="168"/>
      <c r="G149" s="168">
        <f>SUMIF(AG150:AG160,"&lt;&gt;NOR",G150:G160)</f>
        <v>0</v>
      </c>
      <c r="H149" s="168"/>
      <c r="I149" s="168">
        <f>SUM(I150:I160)</f>
        <v>0</v>
      </c>
      <c r="J149" s="168"/>
      <c r="K149" s="168">
        <f>SUM(K150:K160)</f>
        <v>0</v>
      </c>
      <c r="L149" s="168"/>
      <c r="M149" s="168">
        <f>SUM(M150:M160)</f>
        <v>0</v>
      </c>
      <c r="N149" s="168"/>
      <c r="O149" s="168">
        <f>SUM(O150:O160)</f>
        <v>5.39</v>
      </c>
      <c r="P149" s="168"/>
      <c r="Q149" s="168">
        <f>SUM(Q150:Q160)</f>
        <v>0</v>
      </c>
      <c r="R149" s="168"/>
      <c r="S149" s="168"/>
      <c r="T149" s="169"/>
      <c r="U149" s="163"/>
      <c r="V149" s="163">
        <f>SUM(V150:V160)</f>
        <v>6.8699999999999992</v>
      </c>
      <c r="W149" s="163"/>
      <c r="X149" s="163"/>
      <c r="AG149" t="s">
        <v>1358</v>
      </c>
    </row>
    <row r="150" spans="1:60" outlineLevel="1">
      <c r="A150" s="170">
        <v>36</v>
      </c>
      <c r="B150" s="171" t="s">
        <v>1536</v>
      </c>
      <c r="C150" s="187" t="s">
        <v>1537</v>
      </c>
      <c r="D150" s="172" t="s">
        <v>1407</v>
      </c>
      <c r="E150" s="173">
        <v>23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5">
        <v>0.23382</v>
      </c>
      <c r="O150" s="175">
        <f>ROUND(E150*N150,2)</f>
        <v>5.38</v>
      </c>
      <c r="P150" s="175">
        <v>0</v>
      </c>
      <c r="Q150" s="175">
        <f>ROUND(E150*P150,2)</f>
        <v>0</v>
      </c>
      <c r="R150" s="175" t="s">
        <v>1538</v>
      </c>
      <c r="S150" s="175" t="s">
        <v>1539</v>
      </c>
      <c r="T150" s="176" t="s">
        <v>1364</v>
      </c>
      <c r="U150" s="160">
        <v>0.216</v>
      </c>
      <c r="V150" s="160">
        <f>ROUND(E150*U150,2)</f>
        <v>4.97</v>
      </c>
      <c r="W150" s="160"/>
      <c r="X150" s="160" t="s">
        <v>1365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1366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48" t="s">
        <v>1540</v>
      </c>
      <c r="D151" s="249"/>
      <c r="E151" s="249"/>
      <c r="F151" s="249"/>
      <c r="G151" s="249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1392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77" t="str">
        <f>C151</f>
        <v>se zřízením štěrkopískového lože pod trubky a s jejich obsypem v průměrném celkovém množství do 0,15 m3/m v otevřeném příkopu,</v>
      </c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188" t="s">
        <v>821</v>
      </c>
      <c r="D152" s="161"/>
      <c r="E152" s="162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1368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188" t="s">
        <v>822</v>
      </c>
      <c r="D153" s="161"/>
      <c r="E153" s="162">
        <v>23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1368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70">
        <v>37</v>
      </c>
      <c r="B154" s="171" t="s">
        <v>1541</v>
      </c>
      <c r="C154" s="187" t="s">
        <v>1542</v>
      </c>
      <c r="D154" s="172" t="s">
        <v>1361</v>
      </c>
      <c r="E154" s="173">
        <v>25.3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5">
        <v>1.8000000000000001E-4</v>
      </c>
      <c r="O154" s="175">
        <f>ROUND(E154*N154,2)</f>
        <v>0</v>
      </c>
      <c r="P154" s="175">
        <v>0</v>
      </c>
      <c r="Q154" s="175">
        <f>ROUND(E154*P154,2)</f>
        <v>0</v>
      </c>
      <c r="R154" s="175" t="s">
        <v>1543</v>
      </c>
      <c r="S154" s="175" t="s">
        <v>1363</v>
      </c>
      <c r="T154" s="176" t="s">
        <v>1364</v>
      </c>
      <c r="U154" s="160">
        <v>7.4999999999999997E-2</v>
      </c>
      <c r="V154" s="160">
        <f>ROUND(E154*U154,2)</f>
        <v>1.9</v>
      </c>
      <c r="W154" s="160"/>
      <c r="X154" s="160" t="s">
        <v>1365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1366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48" t="s">
        <v>1544</v>
      </c>
      <c r="D155" s="249"/>
      <c r="E155" s="249"/>
      <c r="F155" s="249"/>
      <c r="G155" s="249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1392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188" t="s">
        <v>823</v>
      </c>
      <c r="D156" s="161"/>
      <c r="E156" s="162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1368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188" t="s">
        <v>824</v>
      </c>
      <c r="D157" s="161"/>
      <c r="E157" s="162">
        <v>25.3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1368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>
      <c r="A158" s="170">
        <v>38</v>
      </c>
      <c r="B158" s="171" t="s">
        <v>1548</v>
      </c>
      <c r="C158" s="187" t="s">
        <v>1549</v>
      </c>
      <c r="D158" s="172" t="s">
        <v>1361</v>
      </c>
      <c r="E158" s="173">
        <v>27.83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5">
        <v>2.0000000000000001E-4</v>
      </c>
      <c r="O158" s="175">
        <f>ROUND(E158*N158,2)</f>
        <v>0.01</v>
      </c>
      <c r="P158" s="175">
        <v>0</v>
      </c>
      <c r="Q158" s="175">
        <f>ROUND(E158*P158,2)</f>
        <v>0</v>
      </c>
      <c r="R158" s="175" t="s">
        <v>1520</v>
      </c>
      <c r="S158" s="175" t="s">
        <v>1363</v>
      </c>
      <c r="T158" s="176" t="s">
        <v>1364</v>
      </c>
      <c r="U158" s="160">
        <v>0</v>
      </c>
      <c r="V158" s="160">
        <f>ROUND(E158*U158,2)</f>
        <v>0</v>
      </c>
      <c r="W158" s="160"/>
      <c r="X158" s="160" t="s">
        <v>1521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1522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188" t="s">
        <v>825</v>
      </c>
      <c r="D159" s="161"/>
      <c r="E159" s="162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1368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188" t="s">
        <v>826</v>
      </c>
      <c r="D160" s="161"/>
      <c r="E160" s="162">
        <v>27.83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1368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>
      <c r="A161" s="164" t="s">
        <v>1357</v>
      </c>
      <c r="B161" s="165" t="s">
        <v>1301</v>
      </c>
      <c r="C161" s="186" t="s">
        <v>1312</v>
      </c>
      <c r="D161" s="166"/>
      <c r="E161" s="167"/>
      <c r="F161" s="168"/>
      <c r="G161" s="168">
        <f>SUMIF(AG162:AG166,"&lt;&gt;NOR",G162:G166)</f>
        <v>0</v>
      </c>
      <c r="H161" s="168"/>
      <c r="I161" s="168">
        <f>SUM(I162:I166)</f>
        <v>0</v>
      </c>
      <c r="J161" s="168"/>
      <c r="K161" s="168">
        <f>SUM(K162:K166)</f>
        <v>0</v>
      </c>
      <c r="L161" s="168"/>
      <c r="M161" s="168">
        <f>SUM(M162:M166)</f>
        <v>0</v>
      </c>
      <c r="N161" s="168"/>
      <c r="O161" s="168">
        <f>SUM(O162:O166)</f>
        <v>14.58</v>
      </c>
      <c r="P161" s="168"/>
      <c r="Q161" s="168">
        <f>SUM(Q162:Q166)</f>
        <v>0</v>
      </c>
      <c r="R161" s="168"/>
      <c r="S161" s="168"/>
      <c r="T161" s="169"/>
      <c r="U161" s="163"/>
      <c r="V161" s="163">
        <f>SUM(V162:V166)</f>
        <v>10.15</v>
      </c>
      <c r="W161" s="163"/>
      <c r="X161" s="163"/>
      <c r="AG161" t="s">
        <v>1358</v>
      </c>
    </row>
    <row r="162" spans="1:60" outlineLevel="1">
      <c r="A162" s="170">
        <v>39</v>
      </c>
      <c r="B162" s="171" t="s">
        <v>1552</v>
      </c>
      <c r="C162" s="187" t="s">
        <v>1553</v>
      </c>
      <c r="D162" s="172" t="s">
        <v>1411</v>
      </c>
      <c r="E162" s="173">
        <v>7.71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5">
        <v>1.8907700000000001</v>
      </c>
      <c r="O162" s="175">
        <f>ROUND(E162*N162,2)</f>
        <v>14.58</v>
      </c>
      <c r="P162" s="175">
        <v>0</v>
      </c>
      <c r="Q162" s="175">
        <f>ROUND(E162*P162,2)</f>
        <v>0</v>
      </c>
      <c r="R162" s="175" t="s">
        <v>1538</v>
      </c>
      <c r="S162" s="175" t="s">
        <v>1363</v>
      </c>
      <c r="T162" s="176" t="s">
        <v>1364</v>
      </c>
      <c r="U162" s="160">
        <v>1.3169999999999999</v>
      </c>
      <c r="V162" s="160">
        <f>ROUND(E162*U162,2)</f>
        <v>10.15</v>
      </c>
      <c r="W162" s="160"/>
      <c r="X162" s="160" t="s">
        <v>1365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1366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48" t="s">
        <v>1554</v>
      </c>
      <c r="D163" s="249"/>
      <c r="E163" s="249"/>
      <c r="F163" s="249"/>
      <c r="G163" s="249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1392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188" t="s">
        <v>827</v>
      </c>
      <c r="D164" s="161"/>
      <c r="E164" s="162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1368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188" t="s">
        <v>828</v>
      </c>
      <c r="D165" s="161"/>
      <c r="E165" s="162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1368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188" t="s">
        <v>829</v>
      </c>
      <c r="D166" s="161"/>
      <c r="E166" s="162">
        <v>7.71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1368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>
      <c r="A167" s="164" t="s">
        <v>1357</v>
      </c>
      <c r="B167" s="165" t="s">
        <v>1303</v>
      </c>
      <c r="C167" s="186" t="s">
        <v>1313</v>
      </c>
      <c r="D167" s="166"/>
      <c r="E167" s="167"/>
      <c r="F167" s="168"/>
      <c r="G167" s="168">
        <f>SUMIF(AG168:AG211,"&lt;&gt;NOR",G168:G211)</f>
        <v>0</v>
      </c>
      <c r="H167" s="168"/>
      <c r="I167" s="168">
        <f>SUM(I168:I211)</f>
        <v>0</v>
      </c>
      <c r="J167" s="168"/>
      <c r="K167" s="168">
        <f>SUM(K168:K211)</f>
        <v>0</v>
      </c>
      <c r="L167" s="168"/>
      <c r="M167" s="168">
        <f>SUM(M168:M211)</f>
        <v>0</v>
      </c>
      <c r="N167" s="168"/>
      <c r="O167" s="168">
        <f>SUM(O168:O211)</f>
        <v>335.58000000000004</v>
      </c>
      <c r="P167" s="168"/>
      <c r="Q167" s="168">
        <f>SUM(Q168:Q211)</f>
        <v>0</v>
      </c>
      <c r="R167" s="168"/>
      <c r="S167" s="168"/>
      <c r="T167" s="169"/>
      <c r="U167" s="163"/>
      <c r="V167" s="163">
        <f>SUM(V168:V211)</f>
        <v>63.99</v>
      </c>
      <c r="W167" s="163"/>
      <c r="X167" s="163"/>
      <c r="AG167" t="s">
        <v>1358</v>
      </c>
    </row>
    <row r="168" spans="1:60" ht="22.5" outlineLevel="1">
      <c r="A168" s="170">
        <v>40</v>
      </c>
      <c r="B168" s="171" t="s">
        <v>1558</v>
      </c>
      <c r="C168" s="187" t="s">
        <v>1559</v>
      </c>
      <c r="D168" s="172" t="s">
        <v>1361</v>
      </c>
      <c r="E168" s="173">
        <v>65.2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5">
        <v>0.378</v>
      </c>
      <c r="O168" s="175">
        <f>ROUND(E168*N168,2)</f>
        <v>24.65</v>
      </c>
      <c r="P168" s="175">
        <v>0</v>
      </c>
      <c r="Q168" s="175">
        <f>ROUND(E168*P168,2)</f>
        <v>0</v>
      </c>
      <c r="R168" s="175" t="s">
        <v>1362</v>
      </c>
      <c r="S168" s="175" t="s">
        <v>1363</v>
      </c>
      <c r="T168" s="176" t="s">
        <v>1364</v>
      </c>
      <c r="U168" s="160">
        <v>2.5999999999999999E-2</v>
      </c>
      <c r="V168" s="160">
        <f>ROUND(E168*U168,2)</f>
        <v>1.7</v>
      </c>
      <c r="W168" s="160"/>
      <c r="X168" s="160" t="s">
        <v>1365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1366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188" t="s">
        <v>1373</v>
      </c>
      <c r="D169" s="161"/>
      <c r="E169" s="162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1368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188" t="s">
        <v>759</v>
      </c>
      <c r="D170" s="161"/>
      <c r="E170" s="162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1368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188" t="s">
        <v>760</v>
      </c>
      <c r="D171" s="161"/>
      <c r="E171" s="162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1368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188" t="s">
        <v>761</v>
      </c>
      <c r="D172" s="161"/>
      <c r="E172" s="162">
        <v>65.2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1368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2.5" outlineLevel="1">
      <c r="A173" s="170">
        <v>41</v>
      </c>
      <c r="B173" s="171" t="s">
        <v>1560</v>
      </c>
      <c r="C173" s="187" t="s">
        <v>1561</v>
      </c>
      <c r="D173" s="172" t="s">
        <v>1361</v>
      </c>
      <c r="E173" s="173">
        <v>65.2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5">
        <v>0.441</v>
      </c>
      <c r="O173" s="175">
        <f>ROUND(E173*N173,2)</f>
        <v>28.75</v>
      </c>
      <c r="P173" s="175">
        <v>0</v>
      </c>
      <c r="Q173" s="175">
        <f>ROUND(E173*P173,2)</f>
        <v>0</v>
      </c>
      <c r="R173" s="175" t="s">
        <v>1362</v>
      </c>
      <c r="S173" s="175" t="s">
        <v>1363</v>
      </c>
      <c r="T173" s="176" t="s">
        <v>1364</v>
      </c>
      <c r="U173" s="160">
        <v>2.9000000000000001E-2</v>
      </c>
      <c r="V173" s="160">
        <f>ROUND(E173*U173,2)</f>
        <v>1.89</v>
      </c>
      <c r="W173" s="160"/>
      <c r="X173" s="160" t="s">
        <v>1365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1366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188" t="s">
        <v>1373</v>
      </c>
      <c r="D174" s="161"/>
      <c r="E174" s="162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1368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188" t="s">
        <v>759</v>
      </c>
      <c r="D175" s="161"/>
      <c r="E175" s="162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1368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188" t="s">
        <v>760</v>
      </c>
      <c r="D176" s="161"/>
      <c r="E176" s="162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1368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188" t="s">
        <v>761</v>
      </c>
      <c r="D177" s="161"/>
      <c r="E177" s="162">
        <v>65.2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1368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ht="22.5" outlineLevel="1">
      <c r="A178" s="170">
        <v>42</v>
      </c>
      <c r="B178" s="171" t="s">
        <v>1562</v>
      </c>
      <c r="C178" s="187" t="s">
        <v>1563</v>
      </c>
      <c r="D178" s="172" t="s">
        <v>1361</v>
      </c>
      <c r="E178" s="173">
        <v>65.2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21</v>
      </c>
      <c r="M178" s="175">
        <f>G178*(1+L178/100)</f>
        <v>0</v>
      </c>
      <c r="N178" s="175">
        <v>0.55125000000000002</v>
      </c>
      <c r="O178" s="175">
        <f>ROUND(E178*N178,2)</f>
        <v>35.94</v>
      </c>
      <c r="P178" s="175">
        <v>0</v>
      </c>
      <c r="Q178" s="175">
        <f>ROUND(E178*P178,2)</f>
        <v>0</v>
      </c>
      <c r="R178" s="175" t="s">
        <v>1362</v>
      </c>
      <c r="S178" s="175" t="s">
        <v>1363</v>
      </c>
      <c r="T178" s="176" t="s">
        <v>1364</v>
      </c>
      <c r="U178" s="160">
        <v>2.7E-2</v>
      </c>
      <c r="V178" s="160">
        <f>ROUND(E178*U178,2)</f>
        <v>1.76</v>
      </c>
      <c r="W178" s="160"/>
      <c r="X178" s="160" t="s">
        <v>1365</v>
      </c>
      <c r="Y178" s="151"/>
      <c r="Z178" s="151"/>
      <c r="AA178" s="151"/>
      <c r="AB178" s="151"/>
      <c r="AC178" s="151"/>
      <c r="AD178" s="151"/>
      <c r="AE178" s="151"/>
      <c r="AF178" s="151"/>
      <c r="AG178" s="151" t="s">
        <v>1366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188" t="s">
        <v>759</v>
      </c>
      <c r="D179" s="161"/>
      <c r="E179" s="162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1368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188" t="s">
        <v>760</v>
      </c>
      <c r="D180" s="161"/>
      <c r="E180" s="162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1368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188" t="s">
        <v>761</v>
      </c>
      <c r="D181" s="161"/>
      <c r="E181" s="162">
        <v>65.2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1368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>
      <c r="A182" s="170">
        <v>43</v>
      </c>
      <c r="B182" s="171" t="s">
        <v>1564</v>
      </c>
      <c r="C182" s="187" t="s">
        <v>1565</v>
      </c>
      <c r="D182" s="172" t="s">
        <v>1361</v>
      </c>
      <c r="E182" s="173">
        <v>129.19999999999999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5">
        <v>0.21099999999999999</v>
      </c>
      <c r="O182" s="175">
        <f>ROUND(E182*N182,2)</f>
        <v>27.26</v>
      </c>
      <c r="P182" s="175">
        <v>0</v>
      </c>
      <c r="Q182" s="175">
        <f>ROUND(E182*P182,2)</f>
        <v>0</v>
      </c>
      <c r="R182" s="175" t="s">
        <v>1362</v>
      </c>
      <c r="S182" s="175" t="s">
        <v>1363</v>
      </c>
      <c r="T182" s="176" t="s">
        <v>1364</v>
      </c>
      <c r="U182" s="160">
        <v>7.1999999999999995E-2</v>
      </c>
      <c r="V182" s="160">
        <f>ROUND(E182*U182,2)</f>
        <v>9.3000000000000007</v>
      </c>
      <c r="W182" s="160"/>
      <c r="X182" s="160" t="s">
        <v>1365</v>
      </c>
      <c r="Y182" s="151"/>
      <c r="Z182" s="151"/>
      <c r="AA182" s="151"/>
      <c r="AB182" s="151"/>
      <c r="AC182" s="151"/>
      <c r="AD182" s="151"/>
      <c r="AE182" s="151"/>
      <c r="AF182" s="151"/>
      <c r="AG182" s="151" t="s">
        <v>1366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48" t="s">
        <v>1566</v>
      </c>
      <c r="D183" s="249"/>
      <c r="E183" s="249"/>
      <c r="F183" s="249"/>
      <c r="G183" s="249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1392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188" t="s">
        <v>765</v>
      </c>
      <c r="D184" s="161"/>
      <c r="E184" s="162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1368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188" t="s">
        <v>766</v>
      </c>
      <c r="D185" s="161"/>
      <c r="E185" s="162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1368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188" t="s">
        <v>767</v>
      </c>
      <c r="D186" s="161"/>
      <c r="E186" s="162">
        <v>129.19999999999999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1368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70">
        <v>44</v>
      </c>
      <c r="B187" s="171" t="s">
        <v>1567</v>
      </c>
      <c r="C187" s="187" t="s">
        <v>1568</v>
      </c>
      <c r="D187" s="172" t="s">
        <v>1361</v>
      </c>
      <c r="E187" s="173">
        <v>97.2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5">
        <v>0.38313999999999998</v>
      </c>
      <c r="O187" s="175">
        <f>ROUND(E187*N187,2)</f>
        <v>37.24</v>
      </c>
      <c r="P187" s="175">
        <v>0</v>
      </c>
      <c r="Q187" s="175">
        <f>ROUND(E187*P187,2)</f>
        <v>0</v>
      </c>
      <c r="R187" s="175" t="s">
        <v>1362</v>
      </c>
      <c r="S187" s="175" t="s">
        <v>1363</v>
      </c>
      <c r="T187" s="176" t="s">
        <v>1364</v>
      </c>
      <c r="U187" s="160">
        <v>2.5999999999999999E-2</v>
      </c>
      <c r="V187" s="160">
        <f>ROUND(E187*U187,2)</f>
        <v>2.5299999999999998</v>
      </c>
      <c r="W187" s="160"/>
      <c r="X187" s="160" t="s">
        <v>1365</v>
      </c>
      <c r="Y187" s="151"/>
      <c r="Z187" s="151"/>
      <c r="AA187" s="151"/>
      <c r="AB187" s="151"/>
      <c r="AC187" s="151"/>
      <c r="AD187" s="151"/>
      <c r="AE187" s="151"/>
      <c r="AF187" s="151"/>
      <c r="AG187" s="151" t="s">
        <v>1366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48" t="s">
        <v>1569</v>
      </c>
      <c r="D188" s="249"/>
      <c r="E188" s="249"/>
      <c r="F188" s="249"/>
      <c r="G188" s="249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1392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188" t="s">
        <v>768</v>
      </c>
      <c r="D189" s="161"/>
      <c r="E189" s="162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1368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188" t="s">
        <v>769</v>
      </c>
      <c r="D190" s="161"/>
      <c r="E190" s="162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1368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188" t="s">
        <v>770</v>
      </c>
      <c r="D191" s="161"/>
      <c r="E191" s="162">
        <v>97.2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1368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ht="22.5" outlineLevel="1">
      <c r="A192" s="170">
        <v>45</v>
      </c>
      <c r="B192" s="171" t="s">
        <v>1570</v>
      </c>
      <c r="C192" s="187" t="s">
        <v>1571</v>
      </c>
      <c r="D192" s="172" t="s">
        <v>1361</v>
      </c>
      <c r="E192" s="173">
        <v>161.19999999999999</v>
      </c>
      <c r="F192" s="174"/>
      <c r="G192" s="175">
        <f>ROUND(E192*F192,2)</f>
        <v>0</v>
      </c>
      <c r="H192" s="174"/>
      <c r="I192" s="175">
        <f>ROUND(E192*H192,2)</f>
        <v>0</v>
      </c>
      <c r="J192" s="174"/>
      <c r="K192" s="175">
        <f>ROUND(E192*J192,2)</f>
        <v>0</v>
      </c>
      <c r="L192" s="175">
        <v>21</v>
      </c>
      <c r="M192" s="175">
        <f>G192*(1+L192/100)</f>
        <v>0</v>
      </c>
      <c r="N192" s="175">
        <v>6.0999999999999997E-4</v>
      </c>
      <c r="O192" s="175">
        <f>ROUND(E192*N192,2)</f>
        <v>0.1</v>
      </c>
      <c r="P192" s="175">
        <v>0</v>
      </c>
      <c r="Q192" s="175">
        <f>ROUND(E192*P192,2)</f>
        <v>0</v>
      </c>
      <c r="R192" s="175" t="s">
        <v>1362</v>
      </c>
      <c r="S192" s="175" t="s">
        <v>1363</v>
      </c>
      <c r="T192" s="176" t="s">
        <v>1364</v>
      </c>
      <c r="U192" s="160">
        <v>2E-3</v>
      </c>
      <c r="V192" s="160">
        <f>ROUND(E192*U192,2)</f>
        <v>0.32</v>
      </c>
      <c r="W192" s="160"/>
      <c r="X192" s="160" t="s">
        <v>1365</v>
      </c>
      <c r="Y192" s="151"/>
      <c r="Z192" s="151"/>
      <c r="AA192" s="151"/>
      <c r="AB192" s="151"/>
      <c r="AC192" s="151"/>
      <c r="AD192" s="151"/>
      <c r="AE192" s="151"/>
      <c r="AF192" s="151"/>
      <c r="AG192" s="151" t="s">
        <v>1366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188" t="s">
        <v>762</v>
      </c>
      <c r="D193" s="161"/>
      <c r="E193" s="162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1368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188" t="s">
        <v>763</v>
      </c>
      <c r="D194" s="161"/>
      <c r="E194" s="162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1368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188" t="s">
        <v>764</v>
      </c>
      <c r="D195" s="161"/>
      <c r="E195" s="162">
        <v>161.19999999999999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1368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>
      <c r="A196" s="170">
        <v>46</v>
      </c>
      <c r="B196" s="171" t="s">
        <v>1572</v>
      </c>
      <c r="C196" s="187" t="s">
        <v>1573</v>
      </c>
      <c r="D196" s="172" t="s">
        <v>1361</v>
      </c>
      <c r="E196" s="173">
        <v>240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21</v>
      </c>
      <c r="M196" s="175">
        <f>G196*(1+L196/100)</f>
        <v>0</v>
      </c>
      <c r="N196" s="175">
        <v>5.0000000000000001E-4</v>
      </c>
      <c r="O196" s="175">
        <f>ROUND(E196*N196,2)</f>
        <v>0.12</v>
      </c>
      <c r="P196" s="175">
        <v>0</v>
      </c>
      <c r="Q196" s="175">
        <f>ROUND(E196*P196,2)</f>
        <v>0</v>
      </c>
      <c r="R196" s="175" t="s">
        <v>1362</v>
      </c>
      <c r="S196" s="175" t="s">
        <v>1363</v>
      </c>
      <c r="T196" s="176" t="s">
        <v>1364</v>
      </c>
      <c r="U196" s="160">
        <v>2E-3</v>
      </c>
      <c r="V196" s="160">
        <f>ROUND(E196*U196,2)</f>
        <v>0.48</v>
      </c>
      <c r="W196" s="160"/>
      <c r="X196" s="160" t="s">
        <v>1365</v>
      </c>
      <c r="Y196" s="151"/>
      <c r="Z196" s="151"/>
      <c r="AA196" s="151"/>
      <c r="AB196" s="151"/>
      <c r="AC196" s="151"/>
      <c r="AD196" s="151"/>
      <c r="AE196" s="151"/>
      <c r="AF196" s="151"/>
      <c r="AG196" s="151" t="s">
        <v>1366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188" t="s">
        <v>771</v>
      </c>
      <c r="D197" s="161"/>
      <c r="E197" s="162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1368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188" t="s">
        <v>772</v>
      </c>
      <c r="D198" s="161"/>
      <c r="E198" s="162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1368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188" t="s">
        <v>773</v>
      </c>
      <c r="D199" s="161"/>
      <c r="E199" s="162">
        <v>240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1368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>
      <c r="A200" s="170">
        <v>47</v>
      </c>
      <c r="B200" s="171" t="s">
        <v>1574</v>
      </c>
      <c r="C200" s="187" t="s">
        <v>1575</v>
      </c>
      <c r="D200" s="172" t="s">
        <v>1361</v>
      </c>
      <c r="E200" s="173">
        <v>240</v>
      </c>
      <c r="F200" s="174"/>
      <c r="G200" s="175">
        <f>ROUND(E200*F200,2)</f>
        <v>0</v>
      </c>
      <c r="H200" s="174"/>
      <c r="I200" s="175">
        <f>ROUND(E200*H200,2)</f>
        <v>0</v>
      </c>
      <c r="J200" s="174"/>
      <c r="K200" s="175">
        <f>ROUND(E200*J200,2)</f>
        <v>0</v>
      </c>
      <c r="L200" s="175">
        <v>21</v>
      </c>
      <c r="M200" s="175">
        <f>G200*(1+L200/100)</f>
        <v>0</v>
      </c>
      <c r="N200" s="175">
        <v>0.12966</v>
      </c>
      <c r="O200" s="175">
        <f>ROUND(E200*N200,2)</f>
        <v>31.12</v>
      </c>
      <c r="P200" s="175">
        <v>0</v>
      </c>
      <c r="Q200" s="175">
        <f>ROUND(E200*P200,2)</f>
        <v>0</v>
      </c>
      <c r="R200" s="175" t="s">
        <v>1362</v>
      </c>
      <c r="S200" s="175" t="s">
        <v>1363</v>
      </c>
      <c r="T200" s="176" t="s">
        <v>1364</v>
      </c>
      <c r="U200" s="160">
        <v>7.1999999999999995E-2</v>
      </c>
      <c r="V200" s="160">
        <f>ROUND(E200*U200,2)</f>
        <v>17.28</v>
      </c>
      <c r="W200" s="160"/>
      <c r="X200" s="160" t="s">
        <v>1365</v>
      </c>
      <c r="Y200" s="151"/>
      <c r="Z200" s="151"/>
      <c r="AA200" s="151"/>
      <c r="AB200" s="151"/>
      <c r="AC200" s="151"/>
      <c r="AD200" s="151"/>
      <c r="AE200" s="151"/>
      <c r="AF200" s="151"/>
      <c r="AG200" s="151" t="s">
        <v>1366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188" t="s">
        <v>771</v>
      </c>
      <c r="D201" s="161"/>
      <c r="E201" s="162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1368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188" t="s">
        <v>830</v>
      </c>
      <c r="D202" s="161"/>
      <c r="E202" s="162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1368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188" t="s">
        <v>773</v>
      </c>
      <c r="D203" s="161"/>
      <c r="E203" s="162">
        <v>240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1368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>
      <c r="A204" s="170">
        <v>48</v>
      </c>
      <c r="B204" s="171" t="s">
        <v>1576</v>
      </c>
      <c r="C204" s="187" t="s">
        <v>1577</v>
      </c>
      <c r="D204" s="172" t="s">
        <v>1361</v>
      </c>
      <c r="E204" s="173">
        <v>161.19999999999999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5">
        <v>0.17946000000000001</v>
      </c>
      <c r="O204" s="175">
        <f>ROUND(E204*N204,2)</f>
        <v>28.93</v>
      </c>
      <c r="P204" s="175">
        <v>0</v>
      </c>
      <c r="Q204" s="175">
        <f>ROUND(E204*P204,2)</f>
        <v>0</v>
      </c>
      <c r="R204" s="175" t="s">
        <v>1362</v>
      </c>
      <c r="S204" s="175" t="s">
        <v>1363</v>
      </c>
      <c r="T204" s="176" t="s">
        <v>1364</v>
      </c>
      <c r="U204" s="160">
        <v>8.7999999999999995E-2</v>
      </c>
      <c r="V204" s="160">
        <f>ROUND(E204*U204,2)</f>
        <v>14.19</v>
      </c>
      <c r="W204" s="160"/>
      <c r="X204" s="160" t="s">
        <v>1365</v>
      </c>
      <c r="Y204" s="151"/>
      <c r="Z204" s="151"/>
      <c r="AA204" s="151"/>
      <c r="AB204" s="151"/>
      <c r="AC204" s="151"/>
      <c r="AD204" s="151"/>
      <c r="AE204" s="151"/>
      <c r="AF204" s="151"/>
      <c r="AG204" s="151" t="s">
        <v>1366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188" t="s">
        <v>762</v>
      </c>
      <c r="D205" s="161"/>
      <c r="E205" s="162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1368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188" t="s">
        <v>763</v>
      </c>
      <c r="D206" s="161"/>
      <c r="E206" s="162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1368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188" t="s">
        <v>764</v>
      </c>
      <c r="D207" s="161"/>
      <c r="E207" s="162">
        <v>161.19999999999999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1368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22.5" outlineLevel="1">
      <c r="A208" s="178">
        <v>49</v>
      </c>
      <c r="B208" s="179" t="s">
        <v>1584</v>
      </c>
      <c r="C208" s="189" t="s">
        <v>1585</v>
      </c>
      <c r="D208" s="180" t="s">
        <v>1361</v>
      </c>
      <c r="E208" s="181">
        <v>97.2</v>
      </c>
      <c r="F208" s="182"/>
      <c r="G208" s="183">
        <f>ROUND(E208*F208,2)</f>
        <v>0</v>
      </c>
      <c r="H208" s="182"/>
      <c r="I208" s="183">
        <f>ROUND(E208*H208,2)</f>
        <v>0</v>
      </c>
      <c r="J208" s="182"/>
      <c r="K208" s="183">
        <f>ROUND(E208*J208,2)</f>
        <v>0</v>
      </c>
      <c r="L208" s="183">
        <v>21</v>
      </c>
      <c r="M208" s="183">
        <f>G208*(1+L208/100)</f>
        <v>0</v>
      </c>
      <c r="N208" s="183">
        <v>0.378</v>
      </c>
      <c r="O208" s="183">
        <f>ROUND(E208*N208,2)</f>
        <v>36.74</v>
      </c>
      <c r="P208" s="183">
        <v>0</v>
      </c>
      <c r="Q208" s="183">
        <f>ROUND(E208*P208,2)</f>
        <v>0</v>
      </c>
      <c r="R208" s="183" t="s">
        <v>1362</v>
      </c>
      <c r="S208" s="183" t="s">
        <v>1363</v>
      </c>
      <c r="T208" s="184" t="s">
        <v>1364</v>
      </c>
      <c r="U208" s="160">
        <v>2.5999999999999999E-2</v>
      </c>
      <c r="V208" s="160">
        <f>ROUND(E208*U208,2)</f>
        <v>2.5299999999999998</v>
      </c>
      <c r="W208" s="160"/>
      <c r="X208" s="160" t="s">
        <v>1365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1419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22.5" outlineLevel="1">
      <c r="A209" s="178">
        <v>50</v>
      </c>
      <c r="B209" s="179" t="s">
        <v>1582</v>
      </c>
      <c r="C209" s="189" t="s">
        <v>1583</v>
      </c>
      <c r="D209" s="180" t="s">
        <v>1361</v>
      </c>
      <c r="E209" s="181">
        <v>129.19999999999999</v>
      </c>
      <c r="F209" s="182"/>
      <c r="G209" s="183">
        <f>ROUND(E209*F209,2)</f>
        <v>0</v>
      </c>
      <c r="H209" s="182"/>
      <c r="I209" s="183">
        <f>ROUND(E209*H209,2)</f>
        <v>0</v>
      </c>
      <c r="J209" s="182"/>
      <c r="K209" s="183">
        <f>ROUND(E209*J209,2)</f>
        <v>0</v>
      </c>
      <c r="L209" s="183">
        <v>21</v>
      </c>
      <c r="M209" s="183">
        <f>G209*(1+L209/100)</f>
        <v>0</v>
      </c>
      <c r="N209" s="183">
        <v>0.2016</v>
      </c>
      <c r="O209" s="183">
        <f>ROUND(E209*N209,2)</f>
        <v>26.05</v>
      </c>
      <c r="P209" s="183">
        <v>0</v>
      </c>
      <c r="Q209" s="183">
        <f>ROUND(E209*P209,2)</f>
        <v>0</v>
      </c>
      <c r="R209" s="183" t="s">
        <v>1362</v>
      </c>
      <c r="S209" s="183" t="s">
        <v>1363</v>
      </c>
      <c r="T209" s="184" t="s">
        <v>1364</v>
      </c>
      <c r="U209" s="160">
        <v>2.4E-2</v>
      </c>
      <c r="V209" s="160">
        <f>ROUND(E209*U209,2)</f>
        <v>3.1</v>
      </c>
      <c r="W209" s="160"/>
      <c r="X209" s="160" t="s">
        <v>1365</v>
      </c>
      <c r="Y209" s="151"/>
      <c r="Z209" s="151"/>
      <c r="AA209" s="151"/>
      <c r="AB209" s="151"/>
      <c r="AC209" s="151"/>
      <c r="AD209" s="151"/>
      <c r="AE209" s="151"/>
      <c r="AF209" s="151"/>
      <c r="AG209" s="151" t="s">
        <v>1419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ht="22.5" outlineLevel="1">
      <c r="A210" s="178">
        <v>51</v>
      </c>
      <c r="B210" s="179" t="s">
        <v>1580</v>
      </c>
      <c r="C210" s="189" t="s">
        <v>1581</v>
      </c>
      <c r="D210" s="180" t="s">
        <v>1361</v>
      </c>
      <c r="E210" s="181">
        <v>161.19999999999999</v>
      </c>
      <c r="F210" s="182"/>
      <c r="G210" s="183">
        <f>ROUND(E210*F210,2)</f>
        <v>0</v>
      </c>
      <c r="H210" s="182"/>
      <c r="I210" s="183">
        <f>ROUND(E210*H210,2)</f>
        <v>0</v>
      </c>
      <c r="J210" s="182"/>
      <c r="K210" s="183">
        <f>ROUND(E210*J210,2)</f>
        <v>0</v>
      </c>
      <c r="L210" s="183">
        <v>21</v>
      </c>
      <c r="M210" s="183">
        <f>G210*(1+L210/100)</f>
        <v>0</v>
      </c>
      <c r="N210" s="183">
        <v>0.1764</v>
      </c>
      <c r="O210" s="183">
        <f>ROUND(E210*N210,2)</f>
        <v>28.44</v>
      </c>
      <c r="P210" s="183">
        <v>0</v>
      </c>
      <c r="Q210" s="183">
        <f>ROUND(E210*P210,2)</f>
        <v>0</v>
      </c>
      <c r="R210" s="183" t="s">
        <v>1362</v>
      </c>
      <c r="S210" s="183" t="s">
        <v>1363</v>
      </c>
      <c r="T210" s="184" t="s">
        <v>1364</v>
      </c>
      <c r="U210" s="160">
        <v>2.4E-2</v>
      </c>
      <c r="V210" s="160">
        <f>ROUND(E210*U210,2)</f>
        <v>3.87</v>
      </c>
      <c r="W210" s="160"/>
      <c r="X210" s="160" t="s">
        <v>1365</v>
      </c>
      <c r="Y210" s="151"/>
      <c r="Z210" s="151"/>
      <c r="AA210" s="151"/>
      <c r="AB210" s="151"/>
      <c r="AC210" s="151"/>
      <c r="AD210" s="151"/>
      <c r="AE210" s="151"/>
      <c r="AF210" s="151"/>
      <c r="AG210" s="151" t="s">
        <v>1419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ht="22.5" outlineLevel="1">
      <c r="A211" s="178">
        <v>52</v>
      </c>
      <c r="B211" s="179" t="s">
        <v>1578</v>
      </c>
      <c r="C211" s="189" t="s">
        <v>1579</v>
      </c>
      <c r="D211" s="180" t="s">
        <v>1361</v>
      </c>
      <c r="E211" s="181">
        <v>240</v>
      </c>
      <c r="F211" s="182"/>
      <c r="G211" s="183">
        <f>ROUND(E211*F211,2)</f>
        <v>0</v>
      </c>
      <c r="H211" s="182"/>
      <c r="I211" s="183">
        <f>ROUND(E211*H211,2)</f>
        <v>0</v>
      </c>
      <c r="J211" s="182"/>
      <c r="K211" s="183">
        <f>ROUND(E211*J211,2)</f>
        <v>0</v>
      </c>
      <c r="L211" s="183">
        <v>21</v>
      </c>
      <c r="M211" s="183">
        <f>G211*(1+L211/100)</f>
        <v>0</v>
      </c>
      <c r="N211" s="183">
        <v>0.126</v>
      </c>
      <c r="O211" s="183">
        <f>ROUND(E211*N211,2)</f>
        <v>30.24</v>
      </c>
      <c r="P211" s="183">
        <v>0</v>
      </c>
      <c r="Q211" s="183">
        <f>ROUND(E211*P211,2)</f>
        <v>0</v>
      </c>
      <c r="R211" s="183" t="s">
        <v>1362</v>
      </c>
      <c r="S211" s="183" t="s">
        <v>1363</v>
      </c>
      <c r="T211" s="184" t="s">
        <v>1364</v>
      </c>
      <c r="U211" s="160">
        <v>2.1000000000000001E-2</v>
      </c>
      <c r="V211" s="160">
        <f>ROUND(E211*U211,2)</f>
        <v>5.04</v>
      </c>
      <c r="W211" s="160"/>
      <c r="X211" s="160" t="s">
        <v>1365</v>
      </c>
      <c r="Y211" s="151"/>
      <c r="Z211" s="151"/>
      <c r="AA211" s="151"/>
      <c r="AB211" s="151"/>
      <c r="AC211" s="151"/>
      <c r="AD211" s="151"/>
      <c r="AE211" s="151"/>
      <c r="AF211" s="151"/>
      <c r="AG211" s="151" t="s">
        <v>1419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>
      <c r="A212" s="164" t="s">
        <v>1357</v>
      </c>
      <c r="B212" s="165" t="s">
        <v>1314</v>
      </c>
      <c r="C212" s="186" t="s">
        <v>1315</v>
      </c>
      <c r="D212" s="166"/>
      <c r="E212" s="167"/>
      <c r="F212" s="168"/>
      <c r="G212" s="168">
        <f>SUMIF(AG213:AG229,"&lt;&gt;NOR",G213:G229)</f>
        <v>0</v>
      </c>
      <c r="H212" s="168"/>
      <c r="I212" s="168">
        <f>SUM(I213:I229)</f>
        <v>0</v>
      </c>
      <c r="J212" s="168"/>
      <c r="K212" s="168">
        <f>SUM(K213:K229)</f>
        <v>0</v>
      </c>
      <c r="L212" s="168"/>
      <c r="M212" s="168">
        <f>SUM(M213:M229)</f>
        <v>0</v>
      </c>
      <c r="N212" s="168"/>
      <c r="O212" s="168">
        <f>SUM(O213:O229)</f>
        <v>0.33</v>
      </c>
      <c r="P212" s="168"/>
      <c r="Q212" s="168">
        <f>SUM(Q213:Q229)</f>
        <v>0</v>
      </c>
      <c r="R212" s="168"/>
      <c r="S212" s="168"/>
      <c r="T212" s="169"/>
      <c r="U212" s="163"/>
      <c r="V212" s="163">
        <f>SUM(V213:V229)</f>
        <v>36.020000000000003</v>
      </c>
      <c r="W212" s="163"/>
      <c r="X212" s="163"/>
      <c r="AG212" t="s">
        <v>1358</v>
      </c>
    </row>
    <row r="213" spans="1:60" ht="22.5" outlineLevel="1">
      <c r="A213" s="170">
        <v>53</v>
      </c>
      <c r="B213" s="171" t="s">
        <v>554</v>
      </c>
      <c r="C213" s="187" t="s">
        <v>555</v>
      </c>
      <c r="D213" s="172" t="s">
        <v>1407</v>
      </c>
      <c r="E213" s="173">
        <v>171</v>
      </c>
      <c r="F213" s="174"/>
      <c r="G213" s="175">
        <f>ROUND(E213*F213,2)</f>
        <v>0</v>
      </c>
      <c r="H213" s="174"/>
      <c r="I213" s="175">
        <f>ROUND(E213*H213,2)</f>
        <v>0</v>
      </c>
      <c r="J213" s="174"/>
      <c r="K213" s="175">
        <f>ROUND(E213*J213,2)</f>
        <v>0</v>
      </c>
      <c r="L213" s="175">
        <v>21</v>
      </c>
      <c r="M213" s="175">
        <f>G213*(1+L213/100)</f>
        <v>0</v>
      </c>
      <c r="N213" s="175">
        <v>0</v>
      </c>
      <c r="O213" s="175">
        <f>ROUND(E213*N213,2)</f>
        <v>0</v>
      </c>
      <c r="P213" s="175">
        <v>0</v>
      </c>
      <c r="Q213" s="175">
        <f>ROUND(E213*P213,2)</f>
        <v>0</v>
      </c>
      <c r="R213" s="175" t="s">
        <v>1538</v>
      </c>
      <c r="S213" s="175" t="s">
        <v>1363</v>
      </c>
      <c r="T213" s="176" t="s">
        <v>1364</v>
      </c>
      <c r="U213" s="160">
        <v>0.126</v>
      </c>
      <c r="V213" s="160">
        <f>ROUND(E213*U213,2)</f>
        <v>21.55</v>
      </c>
      <c r="W213" s="160"/>
      <c r="X213" s="160" t="s">
        <v>1365</v>
      </c>
      <c r="Y213" s="151"/>
      <c r="Z213" s="151"/>
      <c r="AA213" s="151"/>
      <c r="AB213" s="151"/>
      <c r="AC213" s="151"/>
      <c r="AD213" s="151"/>
      <c r="AE213" s="151"/>
      <c r="AF213" s="151"/>
      <c r="AG213" s="151" t="s">
        <v>1366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248" t="s">
        <v>1554</v>
      </c>
      <c r="D214" s="249"/>
      <c r="E214" s="249"/>
      <c r="F214" s="249"/>
      <c r="G214" s="249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1392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70">
        <v>54</v>
      </c>
      <c r="B215" s="171" t="s">
        <v>1623</v>
      </c>
      <c r="C215" s="187" t="s">
        <v>1624</v>
      </c>
      <c r="D215" s="172" t="s">
        <v>1407</v>
      </c>
      <c r="E215" s="173">
        <v>171</v>
      </c>
      <c r="F215" s="174"/>
      <c r="G215" s="175">
        <f>ROUND(E215*F215,2)</f>
        <v>0</v>
      </c>
      <c r="H215" s="174"/>
      <c r="I215" s="175">
        <f>ROUND(E215*H215,2)</f>
        <v>0</v>
      </c>
      <c r="J215" s="174"/>
      <c r="K215" s="175">
        <f>ROUND(E215*J215,2)</f>
        <v>0</v>
      </c>
      <c r="L215" s="175">
        <v>21</v>
      </c>
      <c r="M215" s="175">
        <f>G215*(1+L215/100)</f>
        <v>0</v>
      </c>
      <c r="N215" s="175">
        <v>0</v>
      </c>
      <c r="O215" s="175">
        <f>ROUND(E215*N215,2)</f>
        <v>0</v>
      </c>
      <c r="P215" s="175">
        <v>0</v>
      </c>
      <c r="Q215" s="175">
        <f>ROUND(E215*P215,2)</f>
        <v>0</v>
      </c>
      <c r="R215" s="175" t="s">
        <v>1538</v>
      </c>
      <c r="S215" s="175" t="s">
        <v>1363</v>
      </c>
      <c r="T215" s="176" t="s">
        <v>1364</v>
      </c>
      <c r="U215" s="160">
        <v>2.5999999999999999E-2</v>
      </c>
      <c r="V215" s="160">
        <f>ROUND(E215*U215,2)</f>
        <v>4.45</v>
      </c>
      <c r="W215" s="160"/>
      <c r="X215" s="160" t="s">
        <v>1365</v>
      </c>
      <c r="Y215" s="151"/>
      <c r="Z215" s="151"/>
      <c r="AA215" s="151"/>
      <c r="AB215" s="151"/>
      <c r="AC215" s="151"/>
      <c r="AD215" s="151"/>
      <c r="AE215" s="151"/>
      <c r="AF215" s="151"/>
      <c r="AG215" s="151" t="s">
        <v>1366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188" t="s">
        <v>831</v>
      </c>
      <c r="D216" s="161"/>
      <c r="E216" s="162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51"/>
      <c r="Z216" s="151"/>
      <c r="AA216" s="151"/>
      <c r="AB216" s="151"/>
      <c r="AC216" s="151"/>
      <c r="AD216" s="151"/>
      <c r="AE216" s="151"/>
      <c r="AF216" s="151"/>
      <c r="AG216" s="151" t="s">
        <v>1368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188" t="s">
        <v>832</v>
      </c>
      <c r="D217" s="161"/>
      <c r="E217" s="162">
        <v>171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1368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70">
        <v>55</v>
      </c>
      <c r="B218" s="171" t="s">
        <v>567</v>
      </c>
      <c r="C218" s="187" t="s">
        <v>568</v>
      </c>
      <c r="D218" s="172" t="s">
        <v>1407</v>
      </c>
      <c r="E218" s="173">
        <v>205.2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5">
        <v>8.0000000000000007E-5</v>
      </c>
      <c r="O218" s="175">
        <f>ROUND(E218*N218,2)</f>
        <v>0.02</v>
      </c>
      <c r="P218" s="175">
        <v>0</v>
      </c>
      <c r="Q218" s="175">
        <f>ROUND(E218*P218,2)</f>
        <v>0</v>
      </c>
      <c r="R218" s="175" t="s">
        <v>1538</v>
      </c>
      <c r="S218" s="175" t="s">
        <v>1363</v>
      </c>
      <c r="T218" s="176" t="s">
        <v>1364</v>
      </c>
      <c r="U218" s="160">
        <v>3.4000000000000002E-2</v>
      </c>
      <c r="V218" s="160">
        <f>ROUND(E218*U218,2)</f>
        <v>6.98</v>
      </c>
      <c r="W218" s="160"/>
      <c r="X218" s="160" t="s">
        <v>1365</v>
      </c>
      <c r="Y218" s="151"/>
      <c r="Z218" s="151"/>
      <c r="AA218" s="151"/>
      <c r="AB218" s="151"/>
      <c r="AC218" s="151"/>
      <c r="AD218" s="151"/>
      <c r="AE218" s="151"/>
      <c r="AF218" s="151"/>
      <c r="AG218" s="151" t="s">
        <v>1366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188" t="s">
        <v>833</v>
      </c>
      <c r="D219" s="161"/>
      <c r="E219" s="162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1368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188" t="s">
        <v>834</v>
      </c>
      <c r="D220" s="161"/>
      <c r="E220" s="162">
        <v>205.2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1368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22.5" outlineLevel="1">
      <c r="A221" s="170">
        <v>56</v>
      </c>
      <c r="B221" s="171" t="s">
        <v>574</v>
      </c>
      <c r="C221" s="187" t="s">
        <v>575</v>
      </c>
      <c r="D221" s="172" t="s">
        <v>1593</v>
      </c>
      <c r="E221" s="173">
        <v>4</v>
      </c>
      <c r="F221" s="174"/>
      <c r="G221" s="175">
        <f>ROUND(E221*F221,2)</f>
        <v>0</v>
      </c>
      <c r="H221" s="174"/>
      <c r="I221" s="175">
        <f>ROUND(E221*H221,2)</f>
        <v>0</v>
      </c>
      <c r="J221" s="174"/>
      <c r="K221" s="175">
        <f>ROUND(E221*J221,2)</f>
        <v>0</v>
      </c>
      <c r="L221" s="175">
        <v>21</v>
      </c>
      <c r="M221" s="175">
        <f>G221*(1+L221/100)</f>
        <v>0</v>
      </c>
      <c r="N221" s="175">
        <v>2.2000000000000001E-4</v>
      </c>
      <c r="O221" s="175">
        <f>ROUND(E221*N221,2)</f>
        <v>0</v>
      </c>
      <c r="P221" s="175">
        <v>0</v>
      </c>
      <c r="Q221" s="175">
        <f>ROUND(E221*P221,2)</f>
        <v>0</v>
      </c>
      <c r="R221" s="175" t="s">
        <v>1538</v>
      </c>
      <c r="S221" s="175" t="s">
        <v>1363</v>
      </c>
      <c r="T221" s="176" t="s">
        <v>1364</v>
      </c>
      <c r="U221" s="160">
        <v>0.75900000000000001</v>
      </c>
      <c r="V221" s="160">
        <f>ROUND(E221*U221,2)</f>
        <v>3.04</v>
      </c>
      <c r="W221" s="160"/>
      <c r="X221" s="160" t="s">
        <v>1365</v>
      </c>
      <c r="Y221" s="151"/>
      <c r="Z221" s="151"/>
      <c r="AA221" s="151"/>
      <c r="AB221" s="151"/>
      <c r="AC221" s="151"/>
      <c r="AD221" s="151"/>
      <c r="AE221" s="151"/>
      <c r="AF221" s="151"/>
      <c r="AG221" s="151" t="s">
        <v>1366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188" t="s">
        <v>835</v>
      </c>
      <c r="D222" s="161"/>
      <c r="E222" s="162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1368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188" t="s">
        <v>1301</v>
      </c>
      <c r="D223" s="161"/>
      <c r="E223" s="162">
        <v>4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1368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22.5" outlineLevel="1">
      <c r="A224" s="170">
        <v>57</v>
      </c>
      <c r="B224" s="171" t="s">
        <v>585</v>
      </c>
      <c r="C224" s="187" t="s">
        <v>586</v>
      </c>
      <c r="D224" s="172" t="s">
        <v>1407</v>
      </c>
      <c r="E224" s="173">
        <v>188.1</v>
      </c>
      <c r="F224" s="174"/>
      <c r="G224" s="175">
        <f>ROUND(E224*F224,2)</f>
        <v>0</v>
      </c>
      <c r="H224" s="174"/>
      <c r="I224" s="175">
        <f>ROUND(E224*H224,2)</f>
        <v>0</v>
      </c>
      <c r="J224" s="174"/>
      <c r="K224" s="175">
        <f>ROUND(E224*J224,2)</f>
        <v>0</v>
      </c>
      <c r="L224" s="175">
        <v>21</v>
      </c>
      <c r="M224" s="175">
        <f>G224*(1+L224/100)</f>
        <v>0</v>
      </c>
      <c r="N224" s="175">
        <v>1.4599999999999999E-3</v>
      </c>
      <c r="O224" s="175">
        <f>ROUND(E224*N224,2)</f>
        <v>0.27</v>
      </c>
      <c r="P224" s="175">
        <v>0</v>
      </c>
      <c r="Q224" s="175">
        <f>ROUND(E224*P224,2)</f>
        <v>0</v>
      </c>
      <c r="R224" s="175" t="s">
        <v>1520</v>
      </c>
      <c r="S224" s="175" t="s">
        <v>1539</v>
      </c>
      <c r="T224" s="176" t="s">
        <v>1364</v>
      </c>
      <c r="U224" s="160">
        <v>0</v>
      </c>
      <c r="V224" s="160">
        <f>ROUND(E224*U224,2)</f>
        <v>0</v>
      </c>
      <c r="W224" s="160"/>
      <c r="X224" s="160" t="s">
        <v>1521</v>
      </c>
      <c r="Y224" s="151"/>
      <c r="Z224" s="151"/>
      <c r="AA224" s="151"/>
      <c r="AB224" s="151"/>
      <c r="AC224" s="151"/>
      <c r="AD224" s="151"/>
      <c r="AE224" s="151"/>
      <c r="AF224" s="151"/>
      <c r="AG224" s="151" t="s">
        <v>1522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188" t="s">
        <v>836</v>
      </c>
      <c r="D225" s="161"/>
      <c r="E225" s="162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1368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188" t="s">
        <v>837</v>
      </c>
      <c r="D226" s="161"/>
      <c r="E226" s="162">
        <v>188.1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1368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ht="22.5" outlineLevel="1">
      <c r="A227" s="170">
        <v>58</v>
      </c>
      <c r="B227" s="171" t="s">
        <v>608</v>
      </c>
      <c r="C227" s="187" t="s">
        <v>609</v>
      </c>
      <c r="D227" s="172" t="s">
        <v>1593</v>
      </c>
      <c r="E227" s="173">
        <v>4</v>
      </c>
      <c r="F227" s="174"/>
      <c r="G227" s="175">
        <f>ROUND(E227*F227,2)</f>
        <v>0</v>
      </c>
      <c r="H227" s="174"/>
      <c r="I227" s="175">
        <f>ROUND(E227*H227,2)</f>
        <v>0</v>
      </c>
      <c r="J227" s="174"/>
      <c r="K227" s="175">
        <f>ROUND(E227*J227,2)</f>
        <v>0</v>
      </c>
      <c r="L227" s="175">
        <v>21</v>
      </c>
      <c r="M227" s="175">
        <f>G227*(1+L227/100)</f>
        <v>0</v>
      </c>
      <c r="N227" s="175">
        <v>1.11E-2</v>
      </c>
      <c r="O227" s="175">
        <f>ROUND(E227*N227,2)</f>
        <v>0.04</v>
      </c>
      <c r="P227" s="175">
        <v>0</v>
      </c>
      <c r="Q227" s="175">
        <f>ROUND(E227*P227,2)</f>
        <v>0</v>
      </c>
      <c r="R227" s="175" t="s">
        <v>1520</v>
      </c>
      <c r="S227" s="175" t="s">
        <v>1363</v>
      </c>
      <c r="T227" s="176" t="s">
        <v>1364</v>
      </c>
      <c r="U227" s="160">
        <v>0</v>
      </c>
      <c r="V227" s="160">
        <f>ROUND(E227*U227,2)</f>
        <v>0</v>
      </c>
      <c r="W227" s="160"/>
      <c r="X227" s="160" t="s">
        <v>1521</v>
      </c>
      <c r="Y227" s="151"/>
      <c r="Z227" s="151"/>
      <c r="AA227" s="151"/>
      <c r="AB227" s="151"/>
      <c r="AC227" s="151"/>
      <c r="AD227" s="151"/>
      <c r="AE227" s="151"/>
      <c r="AF227" s="151"/>
      <c r="AG227" s="151" t="s">
        <v>1522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188" t="s">
        <v>838</v>
      </c>
      <c r="D228" s="161"/>
      <c r="E228" s="162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1368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188" t="s">
        <v>1301</v>
      </c>
      <c r="D229" s="161"/>
      <c r="E229" s="162">
        <v>4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1368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>
      <c r="A230" s="164" t="s">
        <v>1357</v>
      </c>
      <c r="B230" s="165" t="s">
        <v>1316</v>
      </c>
      <c r="C230" s="186" t="s">
        <v>1317</v>
      </c>
      <c r="D230" s="166"/>
      <c r="E230" s="167"/>
      <c r="F230" s="168"/>
      <c r="G230" s="168">
        <f>SUMIF(AG231:AG243,"&lt;&gt;NOR",G231:G243)</f>
        <v>0</v>
      </c>
      <c r="H230" s="168"/>
      <c r="I230" s="168">
        <f>SUM(I231:I243)</f>
        <v>0</v>
      </c>
      <c r="J230" s="168"/>
      <c r="K230" s="168">
        <f>SUM(K231:K243)</f>
        <v>0</v>
      </c>
      <c r="L230" s="168"/>
      <c r="M230" s="168">
        <f>SUM(M231:M243)</f>
        <v>0</v>
      </c>
      <c r="N230" s="168"/>
      <c r="O230" s="168">
        <f>SUM(O231:O243)</f>
        <v>0.2</v>
      </c>
      <c r="P230" s="168"/>
      <c r="Q230" s="168">
        <f>SUM(Q231:Q243)</f>
        <v>0</v>
      </c>
      <c r="R230" s="168"/>
      <c r="S230" s="168"/>
      <c r="T230" s="169"/>
      <c r="U230" s="163"/>
      <c r="V230" s="163">
        <f>SUM(V231:V243)</f>
        <v>34.69</v>
      </c>
      <c r="W230" s="163"/>
      <c r="X230" s="163"/>
      <c r="AG230" t="s">
        <v>1358</v>
      </c>
    </row>
    <row r="231" spans="1:60" outlineLevel="1">
      <c r="A231" s="170">
        <v>59</v>
      </c>
      <c r="B231" s="171" t="s">
        <v>1662</v>
      </c>
      <c r="C231" s="187" t="s">
        <v>1663</v>
      </c>
      <c r="D231" s="172" t="s">
        <v>1407</v>
      </c>
      <c r="E231" s="173">
        <v>46</v>
      </c>
      <c r="F231" s="174"/>
      <c r="G231" s="175">
        <f>ROUND(E231*F231,2)</f>
        <v>0</v>
      </c>
      <c r="H231" s="174"/>
      <c r="I231" s="175">
        <f>ROUND(E231*H231,2)</f>
        <v>0</v>
      </c>
      <c r="J231" s="174"/>
      <c r="K231" s="175">
        <f>ROUND(E231*J231,2)</f>
        <v>0</v>
      </c>
      <c r="L231" s="175">
        <v>21</v>
      </c>
      <c r="M231" s="175">
        <f>G231*(1+L231/100)</f>
        <v>0</v>
      </c>
      <c r="N231" s="175">
        <v>4.3E-3</v>
      </c>
      <c r="O231" s="175">
        <f>ROUND(E231*N231,2)</f>
        <v>0.2</v>
      </c>
      <c r="P231" s="175">
        <v>0</v>
      </c>
      <c r="Q231" s="175">
        <f>ROUND(E231*P231,2)</f>
        <v>0</v>
      </c>
      <c r="R231" s="175" t="s">
        <v>1362</v>
      </c>
      <c r="S231" s="175" t="s">
        <v>1363</v>
      </c>
      <c r="T231" s="176" t="s">
        <v>1364</v>
      </c>
      <c r="U231" s="160">
        <v>0.20799999999999999</v>
      </c>
      <c r="V231" s="160">
        <f>ROUND(E231*U231,2)</f>
        <v>9.57</v>
      </c>
      <c r="W231" s="160"/>
      <c r="X231" s="160" t="s">
        <v>1365</v>
      </c>
      <c r="Y231" s="151"/>
      <c r="Z231" s="151"/>
      <c r="AA231" s="151"/>
      <c r="AB231" s="151"/>
      <c r="AC231" s="151"/>
      <c r="AD231" s="151"/>
      <c r="AE231" s="151"/>
      <c r="AF231" s="151"/>
      <c r="AG231" s="151" t="s">
        <v>1366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48" t="s">
        <v>1664</v>
      </c>
      <c r="D232" s="249"/>
      <c r="E232" s="249"/>
      <c r="F232" s="249"/>
      <c r="G232" s="249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1392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188" t="s">
        <v>839</v>
      </c>
      <c r="D233" s="161"/>
      <c r="E233" s="162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1368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188" t="s">
        <v>840</v>
      </c>
      <c r="D234" s="161"/>
      <c r="E234" s="162">
        <v>46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1368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70">
        <v>60</v>
      </c>
      <c r="B235" s="171" t="s">
        <v>1668</v>
      </c>
      <c r="C235" s="187" t="s">
        <v>1669</v>
      </c>
      <c r="D235" s="172" t="s">
        <v>1407</v>
      </c>
      <c r="E235" s="173">
        <v>160</v>
      </c>
      <c r="F235" s="174"/>
      <c r="G235" s="175">
        <f>ROUND(E235*F235,2)</f>
        <v>0</v>
      </c>
      <c r="H235" s="174"/>
      <c r="I235" s="175">
        <f>ROUND(E235*H235,2)</f>
        <v>0</v>
      </c>
      <c r="J235" s="174"/>
      <c r="K235" s="175">
        <f>ROUND(E235*J235,2)</f>
        <v>0</v>
      </c>
      <c r="L235" s="175">
        <v>21</v>
      </c>
      <c r="M235" s="175">
        <f>G235*(1+L235/100)</f>
        <v>0</v>
      </c>
      <c r="N235" s="175">
        <v>0</v>
      </c>
      <c r="O235" s="175">
        <f>ROUND(E235*N235,2)</f>
        <v>0</v>
      </c>
      <c r="P235" s="175">
        <v>0</v>
      </c>
      <c r="Q235" s="175">
        <f>ROUND(E235*P235,2)</f>
        <v>0</v>
      </c>
      <c r="R235" s="175" t="s">
        <v>1362</v>
      </c>
      <c r="S235" s="175" t="s">
        <v>1363</v>
      </c>
      <c r="T235" s="176" t="s">
        <v>1364</v>
      </c>
      <c r="U235" s="160">
        <v>0.12</v>
      </c>
      <c r="V235" s="160">
        <f>ROUND(E235*U235,2)</f>
        <v>19.2</v>
      </c>
      <c r="W235" s="160"/>
      <c r="X235" s="160" t="s">
        <v>1365</v>
      </c>
      <c r="Y235" s="151"/>
      <c r="Z235" s="151"/>
      <c r="AA235" s="151"/>
      <c r="AB235" s="151"/>
      <c r="AC235" s="151"/>
      <c r="AD235" s="151"/>
      <c r="AE235" s="151"/>
      <c r="AF235" s="151"/>
      <c r="AG235" s="151" t="s">
        <v>1366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248" t="s">
        <v>1670</v>
      </c>
      <c r="D236" s="249"/>
      <c r="E236" s="249"/>
      <c r="F236" s="249"/>
      <c r="G236" s="249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1392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188" t="s">
        <v>841</v>
      </c>
      <c r="D237" s="161"/>
      <c r="E237" s="162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1368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188" t="s">
        <v>842</v>
      </c>
      <c r="D238" s="161"/>
      <c r="E238" s="162">
        <v>160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51"/>
      <c r="Z238" s="151"/>
      <c r="AA238" s="151"/>
      <c r="AB238" s="151"/>
      <c r="AC238" s="151"/>
      <c r="AD238" s="151"/>
      <c r="AE238" s="151"/>
      <c r="AF238" s="151"/>
      <c r="AG238" s="151" t="s">
        <v>1368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70">
        <v>61</v>
      </c>
      <c r="B239" s="171" t="s">
        <v>1673</v>
      </c>
      <c r="C239" s="187" t="s">
        <v>1674</v>
      </c>
      <c r="D239" s="172" t="s">
        <v>1407</v>
      </c>
      <c r="E239" s="173">
        <v>160</v>
      </c>
      <c r="F239" s="174"/>
      <c r="G239" s="175">
        <f>ROUND(E239*F239,2)</f>
        <v>0</v>
      </c>
      <c r="H239" s="174"/>
      <c r="I239" s="175">
        <f>ROUND(E239*H239,2)</f>
        <v>0</v>
      </c>
      <c r="J239" s="174"/>
      <c r="K239" s="175">
        <f>ROUND(E239*J239,2)</f>
        <v>0</v>
      </c>
      <c r="L239" s="175">
        <v>21</v>
      </c>
      <c r="M239" s="175">
        <f>G239*(1+L239/100)</f>
        <v>0</v>
      </c>
      <c r="N239" s="175">
        <v>0</v>
      </c>
      <c r="O239" s="175">
        <f>ROUND(E239*N239,2)</f>
        <v>0</v>
      </c>
      <c r="P239" s="175">
        <v>0</v>
      </c>
      <c r="Q239" s="175">
        <f>ROUND(E239*P239,2)</f>
        <v>0</v>
      </c>
      <c r="R239" s="175" t="s">
        <v>1362</v>
      </c>
      <c r="S239" s="175" t="s">
        <v>1363</v>
      </c>
      <c r="T239" s="176" t="s">
        <v>1364</v>
      </c>
      <c r="U239" s="160">
        <v>3.6999999999999998E-2</v>
      </c>
      <c r="V239" s="160">
        <f>ROUND(E239*U239,2)</f>
        <v>5.92</v>
      </c>
      <c r="W239" s="160"/>
      <c r="X239" s="160" t="s">
        <v>1365</v>
      </c>
      <c r="Y239" s="151"/>
      <c r="Z239" s="151"/>
      <c r="AA239" s="151"/>
      <c r="AB239" s="151"/>
      <c r="AC239" s="151"/>
      <c r="AD239" s="151"/>
      <c r="AE239" s="151"/>
      <c r="AF239" s="151"/>
      <c r="AG239" s="151" t="s">
        <v>1366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48" t="s">
        <v>1675</v>
      </c>
      <c r="D240" s="249"/>
      <c r="E240" s="249"/>
      <c r="F240" s="249"/>
      <c r="G240" s="249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1392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188" t="s">
        <v>843</v>
      </c>
      <c r="D241" s="161"/>
      <c r="E241" s="162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1368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188" t="s">
        <v>839</v>
      </c>
      <c r="D242" s="161"/>
      <c r="E242" s="162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1368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188" t="s">
        <v>842</v>
      </c>
      <c r="D243" s="161"/>
      <c r="E243" s="162">
        <v>160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1368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>
      <c r="A244" s="164" t="s">
        <v>1357</v>
      </c>
      <c r="B244" s="165" t="s">
        <v>1320</v>
      </c>
      <c r="C244" s="186" t="s">
        <v>1321</v>
      </c>
      <c r="D244" s="166"/>
      <c r="E244" s="167"/>
      <c r="F244" s="168"/>
      <c r="G244" s="168">
        <f>SUMIF(AG245:AG246,"&lt;&gt;NOR",G245:G246)</f>
        <v>0</v>
      </c>
      <c r="H244" s="168"/>
      <c r="I244" s="168">
        <f>SUM(I245:I246)</f>
        <v>0</v>
      </c>
      <c r="J244" s="168"/>
      <c r="K244" s="168">
        <f>SUM(K245:K246)</f>
        <v>0</v>
      </c>
      <c r="L244" s="168"/>
      <c r="M244" s="168">
        <f>SUM(M245:M246)</f>
        <v>0</v>
      </c>
      <c r="N244" s="168"/>
      <c r="O244" s="168">
        <f>SUM(O245:O246)</f>
        <v>0</v>
      </c>
      <c r="P244" s="168"/>
      <c r="Q244" s="168">
        <f>SUM(Q245:Q246)</f>
        <v>0</v>
      </c>
      <c r="R244" s="168"/>
      <c r="S244" s="168"/>
      <c r="T244" s="169"/>
      <c r="U244" s="163"/>
      <c r="V244" s="163">
        <f>SUM(V245:V246)</f>
        <v>87.64</v>
      </c>
      <c r="W244" s="163"/>
      <c r="X244" s="163"/>
      <c r="AG244" t="s">
        <v>1358</v>
      </c>
    </row>
    <row r="245" spans="1:60" ht="22.5" outlineLevel="1">
      <c r="A245" s="170">
        <v>62</v>
      </c>
      <c r="B245" s="171" t="s">
        <v>1677</v>
      </c>
      <c r="C245" s="187" t="s">
        <v>1678</v>
      </c>
      <c r="D245" s="172" t="s">
        <v>1527</v>
      </c>
      <c r="E245" s="173">
        <v>414.39105999999998</v>
      </c>
      <c r="F245" s="174"/>
      <c r="G245" s="175">
        <f>ROUND(E245*F245,2)</f>
        <v>0</v>
      </c>
      <c r="H245" s="174"/>
      <c r="I245" s="175">
        <f>ROUND(E245*H245,2)</f>
        <v>0</v>
      </c>
      <c r="J245" s="174"/>
      <c r="K245" s="175">
        <f>ROUND(E245*J245,2)</f>
        <v>0</v>
      </c>
      <c r="L245" s="175">
        <v>21</v>
      </c>
      <c r="M245" s="175">
        <f>G245*(1+L245/100)</f>
        <v>0</v>
      </c>
      <c r="N245" s="175">
        <v>0</v>
      </c>
      <c r="O245" s="175">
        <f>ROUND(E245*N245,2)</f>
        <v>0</v>
      </c>
      <c r="P245" s="175">
        <v>0</v>
      </c>
      <c r="Q245" s="175">
        <f>ROUND(E245*P245,2)</f>
        <v>0</v>
      </c>
      <c r="R245" s="175" t="s">
        <v>1538</v>
      </c>
      <c r="S245" s="175" t="s">
        <v>1363</v>
      </c>
      <c r="T245" s="176" t="s">
        <v>1364</v>
      </c>
      <c r="U245" s="160">
        <v>0.21149999999999999</v>
      </c>
      <c r="V245" s="160">
        <f>ROUND(E245*U245,2)</f>
        <v>87.64</v>
      </c>
      <c r="W245" s="160"/>
      <c r="X245" s="160" t="s">
        <v>1365</v>
      </c>
      <c r="Y245" s="151"/>
      <c r="Z245" s="151"/>
      <c r="AA245" s="151"/>
      <c r="AB245" s="151"/>
      <c r="AC245" s="151"/>
      <c r="AD245" s="151"/>
      <c r="AE245" s="151"/>
      <c r="AF245" s="151"/>
      <c r="AG245" s="151" t="s">
        <v>1366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48" t="s">
        <v>1679</v>
      </c>
      <c r="D246" s="249"/>
      <c r="E246" s="249"/>
      <c r="F246" s="249"/>
      <c r="G246" s="249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51"/>
      <c r="Z246" s="151"/>
      <c r="AA246" s="151"/>
      <c r="AB246" s="151"/>
      <c r="AC246" s="151"/>
      <c r="AD246" s="151"/>
      <c r="AE246" s="151"/>
      <c r="AF246" s="151"/>
      <c r="AG246" s="151" t="s">
        <v>1392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>
      <c r="A247" s="164" t="s">
        <v>1357</v>
      </c>
      <c r="B247" s="165" t="s">
        <v>1324</v>
      </c>
      <c r="C247" s="186" t="s">
        <v>1325</v>
      </c>
      <c r="D247" s="166"/>
      <c r="E247" s="167"/>
      <c r="F247" s="168"/>
      <c r="G247" s="168">
        <f>SUMIF(AG248:AG249,"&lt;&gt;NOR",G248:G249)</f>
        <v>0</v>
      </c>
      <c r="H247" s="168"/>
      <c r="I247" s="168">
        <f>SUM(I248:I249)</f>
        <v>0</v>
      </c>
      <c r="J247" s="168"/>
      <c r="K247" s="168">
        <f>SUM(K248:K249)</f>
        <v>0</v>
      </c>
      <c r="L247" s="168"/>
      <c r="M247" s="168">
        <f>SUM(M248:M249)</f>
        <v>0</v>
      </c>
      <c r="N247" s="168"/>
      <c r="O247" s="168">
        <f>SUM(O248:O249)</f>
        <v>0</v>
      </c>
      <c r="P247" s="168"/>
      <c r="Q247" s="168">
        <f>SUM(Q248:Q249)</f>
        <v>0</v>
      </c>
      <c r="R247" s="168"/>
      <c r="S247" s="168"/>
      <c r="T247" s="169"/>
      <c r="U247" s="163"/>
      <c r="V247" s="163">
        <f>SUM(V248:V249)</f>
        <v>0</v>
      </c>
      <c r="W247" s="163"/>
      <c r="X247" s="163"/>
      <c r="AG247" t="s">
        <v>1358</v>
      </c>
    </row>
    <row r="248" spans="1:60" outlineLevel="1">
      <c r="A248" s="178">
        <v>63</v>
      </c>
      <c r="B248" s="179" t="s">
        <v>631</v>
      </c>
      <c r="C248" s="189" t="s">
        <v>632</v>
      </c>
      <c r="D248" s="180" t="s">
        <v>1593</v>
      </c>
      <c r="E248" s="181">
        <v>4</v>
      </c>
      <c r="F248" s="182"/>
      <c r="G248" s="183">
        <f>ROUND(E248*F248,2)</f>
        <v>0</v>
      </c>
      <c r="H248" s="182"/>
      <c r="I248" s="183">
        <f>ROUND(E248*H248,2)</f>
        <v>0</v>
      </c>
      <c r="J248" s="182"/>
      <c r="K248" s="183">
        <f>ROUND(E248*J248,2)</f>
        <v>0</v>
      </c>
      <c r="L248" s="183">
        <v>21</v>
      </c>
      <c r="M248" s="183">
        <f>G248*(1+L248/100)</f>
        <v>0</v>
      </c>
      <c r="N248" s="183">
        <v>0</v>
      </c>
      <c r="O248" s="183">
        <f>ROUND(E248*N248,2)</f>
        <v>0</v>
      </c>
      <c r="P248" s="183">
        <v>0</v>
      </c>
      <c r="Q248" s="183">
        <f>ROUND(E248*P248,2)</f>
        <v>0</v>
      </c>
      <c r="R248" s="183"/>
      <c r="S248" s="183" t="s">
        <v>582</v>
      </c>
      <c r="T248" s="184" t="s">
        <v>625</v>
      </c>
      <c r="U248" s="160">
        <v>0</v>
      </c>
      <c r="V248" s="160">
        <f>ROUND(E248*U248,2)</f>
        <v>0</v>
      </c>
      <c r="W248" s="160"/>
      <c r="X248" s="160" t="s">
        <v>1365</v>
      </c>
      <c r="Y248" s="151"/>
      <c r="Z248" s="151"/>
      <c r="AA248" s="151"/>
      <c r="AB248" s="151"/>
      <c r="AC248" s="151"/>
      <c r="AD248" s="151"/>
      <c r="AE248" s="151"/>
      <c r="AF248" s="151"/>
      <c r="AG248" s="151" t="s">
        <v>1366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78">
        <v>64</v>
      </c>
      <c r="B249" s="179" t="s">
        <v>633</v>
      </c>
      <c r="C249" s="189" t="s">
        <v>634</v>
      </c>
      <c r="D249" s="180" t="s">
        <v>1407</v>
      </c>
      <c r="E249" s="181">
        <v>171</v>
      </c>
      <c r="F249" s="182"/>
      <c r="G249" s="183">
        <f>ROUND(E249*F249,2)</f>
        <v>0</v>
      </c>
      <c r="H249" s="182"/>
      <c r="I249" s="183">
        <f>ROUND(E249*H249,2)</f>
        <v>0</v>
      </c>
      <c r="J249" s="182"/>
      <c r="K249" s="183">
        <f>ROUND(E249*J249,2)</f>
        <v>0</v>
      </c>
      <c r="L249" s="183">
        <v>21</v>
      </c>
      <c r="M249" s="183">
        <f>G249*(1+L249/100)</f>
        <v>0</v>
      </c>
      <c r="N249" s="183">
        <v>0</v>
      </c>
      <c r="O249" s="183">
        <f>ROUND(E249*N249,2)</f>
        <v>0</v>
      </c>
      <c r="P249" s="183">
        <v>0</v>
      </c>
      <c r="Q249" s="183">
        <f>ROUND(E249*P249,2)</f>
        <v>0</v>
      </c>
      <c r="R249" s="183"/>
      <c r="S249" s="183" t="s">
        <v>1363</v>
      </c>
      <c r="T249" s="184" t="s">
        <v>625</v>
      </c>
      <c r="U249" s="160">
        <v>0</v>
      </c>
      <c r="V249" s="160">
        <f>ROUND(E249*U249,2)</f>
        <v>0</v>
      </c>
      <c r="W249" s="160"/>
      <c r="X249" s="160" t="s">
        <v>1365</v>
      </c>
      <c r="Y249" s="151"/>
      <c r="Z249" s="151"/>
      <c r="AA249" s="151"/>
      <c r="AB249" s="151"/>
      <c r="AC249" s="151"/>
      <c r="AD249" s="151"/>
      <c r="AE249" s="151"/>
      <c r="AF249" s="151"/>
      <c r="AG249" s="151" t="s">
        <v>1366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>
      <c r="A250" s="164" t="s">
        <v>1357</v>
      </c>
      <c r="B250" s="165" t="s">
        <v>1326</v>
      </c>
      <c r="C250" s="186" t="s">
        <v>1327</v>
      </c>
      <c r="D250" s="166"/>
      <c r="E250" s="167"/>
      <c r="F250" s="168"/>
      <c r="G250" s="168">
        <f>SUMIF(AG251:AG274,"&lt;&gt;NOR",G251:G274)</f>
        <v>0</v>
      </c>
      <c r="H250" s="168"/>
      <c r="I250" s="168">
        <f>SUM(I251:I274)</f>
        <v>0</v>
      </c>
      <c r="J250" s="168"/>
      <c r="K250" s="168">
        <f>SUM(K251:K274)</f>
        <v>0</v>
      </c>
      <c r="L250" s="168"/>
      <c r="M250" s="168">
        <f>SUM(M251:M274)</f>
        <v>0</v>
      </c>
      <c r="N250" s="168"/>
      <c r="O250" s="168">
        <f>SUM(O251:O274)</f>
        <v>0</v>
      </c>
      <c r="P250" s="168"/>
      <c r="Q250" s="168">
        <f>SUM(Q251:Q274)</f>
        <v>0</v>
      </c>
      <c r="R250" s="168"/>
      <c r="S250" s="168"/>
      <c r="T250" s="169"/>
      <c r="U250" s="163"/>
      <c r="V250" s="163">
        <f>SUM(V251:V274)</f>
        <v>48.28</v>
      </c>
      <c r="W250" s="163"/>
      <c r="X250" s="163"/>
      <c r="AG250" t="s">
        <v>1358</v>
      </c>
    </row>
    <row r="251" spans="1:60" outlineLevel="1">
      <c r="A251" s="170">
        <v>65</v>
      </c>
      <c r="B251" s="171" t="s">
        <v>1680</v>
      </c>
      <c r="C251" s="187" t="s">
        <v>1681</v>
      </c>
      <c r="D251" s="172" t="s">
        <v>1527</v>
      </c>
      <c r="E251" s="173">
        <v>210.06521000000001</v>
      </c>
      <c r="F251" s="174"/>
      <c r="G251" s="175">
        <f>ROUND(E251*F251,2)</f>
        <v>0</v>
      </c>
      <c r="H251" s="174"/>
      <c r="I251" s="175">
        <f>ROUND(E251*H251,2)</f>
        <v>0</v>
      </c>
      <c r="J251" s="174"/>
      <c r="K251" s="175">
        <f>ROUND(E251*J251,2)</f>
        <v>0</v>
      </c>
      <c r="L251" s="175">
        <v>21</v>
      </c>
      <c r="M251" s="175">
        <f>G251*(1+L251/100)</f>
        <v>0</v>
      </c>
      <c r="N251" s="175">
        <v>0</v>
      </c>
      <c r="O251" s="175">
        <f>ROUND(E251*N251,2)</f>
        <v>0</v>
      </c>
      <c r="P251" s="175">
        <v>0</v>
      </c>
      <c r="Q251" s="175">
        <f>ROUND(E251*P251,2)</f>
        <v>0</v>
      </c>
      <c r="R251" s="175" t="s">
        <v>1682</v>
      </c>
      <c r="S251" s="175" t="s">
        <v>1683</v>
      </c>
      <c r="T251" s="176" t="s">
        <v>1683</v>
      </c>
      <c r="U251" s="160">
        <v>0</v>
      </c>
      <c r="V251" s="160">
        <f>ROUND(E251*U251,2)</f>
        <v>0</v>
      </c>
      <c r="W251" s="160"/>
      <c r="X251" s="160" t="s">
        <v>1365</v>
      </c>
      <c r="Y251" s="151"/>
      <c r="Z251" s="151"/>
      <c r="AA251" s="151"/>
      <c r="AB251" s="151"/>
      <c r="AC251" s="151"/>
      <c r="AD251" s="151"/>
      <c r="AE251" s="151"/>
      <c r="AF251" s="151"/>
      <c r="AG251" s="151" t="s">
        <v>1366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188" t="s">
        <v>844</v>
      </c>
      <c r="D252" s="161"/>
      <c r="E252" s="162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1368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188" t="s">
        <v>845</v>
      </c>
      <c r="D253" s="161"/>
      <c r="E253" s="162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51"/>
      <c r="Z253" s="151"/>
      <c r="AA253" s="151"/>
      <c r="AB253" s="151"/>
      <c r="AC253" s="151"/>
      <c r="AD253" s="151"/>
      <c r="AE253" s="151"/>
      <c r="AF253" s="151"/>
      <c r="AG253" s="151" t="s">
        <v>1368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188" t="s">
        <v>846</v>
      </c>
      <c r="D254" s="161"/>
      <c r="E254" s="162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51"/>
      <c r="Z254" s="151"/>
      <c r="AA254" s="151"/>
      <c r="AB254" s="151"/>
      <c r="AC254" s="151"/>
      <c r="AD254" s="151"/>
      <c r="AE254" s="151"/>
      <c r="AF254" s="151"/>
      <c r="AG254" s="151" t="s">
        <v>1368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188" t="s">
        <v>847</v>
      </c>
      <c r="D255" s="161"/>
      <c r="E255" s="162">
        <v>123.30521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51"/>
      <c r="Z255" s="151"/>
      <c r="AA255" s="151"/>
      <c r="AB255" s="151"/>
      <c r="AC255" s="151"/>
      <c r="AD255" s="151"/>
      <c r="AE255" s="151"/>
      <c r="AF255" s="151"/>
      <c r="AG255" s="151" t="s">
        <v>1368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188" t="s">
        <v>848</v>
      </c>
      <c r="D256" s="161"/>
      <c r="E256" s="162">
        <v>86.76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51"/>
      <c r="Z256" s="151"/>
      <c r="AA256" s="151"/>
      <c r="AB256" s="151"/>
      <c r="AC256" s="151"/>
      <c r="AD256" s="151"/>
      <c r="AE256" s="151"/>
      <c r="AF256" s="151"/>
      <c r="AG256" s="151" t="s">
        <v>1368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70">
        <v>66</v>
      </c>
      <c r="B257" s="171" t="s">
        <v>1689</v>
      </c>
      <c r="C257" s="187" t="s">
        <v>1690</v>
      </c>
      <c r="D257" s="172" t="s">
        <v>1527</v>
      </c>
      <c r="E257" s="173">
        <v>73.963999999999999</v>
      </c>
      <c r="F257" s="174"/>
      <c r="G257" s="175">
        <f>ROUND(E257*F257,2)</f>
        <v>0</v>
      </c>
      <c r="H257" s="174"/>
      <c r="I257" s="175">
        <f>ROUND(E257*H257,2)</f>
        <v>0</v>
      </c>
      <c r="J257" s="174"/>
      <c r="K257" s="175">
        <f>ROUND(E257*J257,2)</f>
        <v>0</v>
      </c>
      <c r="L257" s="175">
        <v>21</v>
      </c>
      <c r="M257" s="175">
        <f>G257*(1+L257/100)</f>
        <v>0</v>
      </c>
      <c r="N257" s="175">
        <v>0</v>
      </c>
      <c r="O257" s="175">
        <f>ROUND(E257*N257,2)</f>
        <v>0</v>
      </c>
      <c r="P257" s="175">
        <v>0</v>
      </c>
      <c r="Q257" s="175">
        <f>ROUND(E257*P257,2)</f>
        <v>0</v>
      </c>
      <c r="R257" s="175" t="s">
        <v>1682</v>
      </c>
      <c r="S257" s="175" t="s">
        <v>1683</v>
      </c>
      <c r="T257" s="176" t="s">
        <v>1683</v>
      </c>
      <c r="U257" s="160">
        <v>0</v>
      </c>
      <c r="V257" s="160">
        <f>ROUND(E257*U257,2)</f>
        <v>0</v>
      </c>
      <c r="W257" s="160"/>
      <c r="X257" s="160" t="s">
        <v>1365</v>
      </c>
      <c r="Y257" s="151"/>
      <c r="Z257" s="151"/>
      <c r="AA257" s="151"/>
      <c r="AB257" s="151"/>
      <c r="AC257" s="151"/>
      <c r="AD257" s="151"/>
      <c r="AE257" s="151"/>
      <c r="AF257" s="151"/>
      <c r="AG257" s="151" t="s">
        <v>1366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188" t="s">
        <v>849</v>
      </c>
      <c r="D258" s="161"/>
      <c r="E258" s="162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51"/>
      <c r="Z258" s="151"/>
      <c r="AA258" s="151"/>
      <c r="AB258" s="151"/>
      <c r="AC258" s="151"/>
      <c r="AD258" s="151"/>
      <c r="AE258" s="151"/>
      <c r="AF258" s="151"/>
      <c r="AG258" s="151" t="s">
        <v>1368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58"/>
      <c r="B259" s="159"/>
      <c r="C259" s="188" t="s">
        <v>850</v>
      </c>
      <c r="D259" s="161"/>
      <c r="E259" s="162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51"/>
      <c r="Z259" s="151"/>
      <c r="AA259" s="151"/>
      <c r="AB259" s="151"/>
      <c r="AC259" s="151"/>
      <c r="AD259" s="151"/>
      <c r="AE259" s="151"/>
      <c r="AF259" s="151"/>
      <c r="AG259" s="151" t="s">
        <v>1368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188" t="s">
        <v>851</v>
      </c>
      <c r="D260" s="161"/>
      <c r="E260" s="162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51"/>
      <c r="Z260" s="151"/>
      <c r="AA260" s="151"/>
      <c r="AB260" s="151"/>
      <c r="AC260" s="151"/>
      <c r="AD260" s="151"/>
      <c r="AE260" s="151"/>
      <c r="AF260" s="151"/>
      <c r="AG260" s="151" t="s">
        <v>1368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188" t="s">
        <v>852</v>
      </c>
      <c r="D261" s="161"/>
      <c r="E261" s="162">
        <v>73.963999999999999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51"/>
      <c r="Z261" s="151"/>
      <c r="AA261" s="151"/>
      <c r="AB261" s="151"/>
      <c r="AC261" s="151"/>
      <c r="AD261" s="151"/>
      <c r="AE261" s="151"/>
      <c r="AF261" s="151"/>
      <c r="AG261" s="151" t="s">
        <v>1368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33.75" outlineLevel="1">
      <c r="A262" s="170">
        <v>67</v>
      </c>
      <c r="B262" s="171" t="s">
        <v>1695</v>
      </c>
      <c r="C262" s="187" t="s">
        <v>1696</v>
      </c>
      <c r="D262" s="172" t="s">
        <v>1527</v>
      </c>
      <c r="E262" s="173">
        <v>284.02920999999998</v>
      </c>
      <c r="F262" s="174"/>
      <c r="G262" s="175">
        <f>ROUND(E262*F262,2)</f>
        <v>0</v>
      </c>
      <c r="H262" s="174"/>
      <c r="I262" s="175">
        <f>ROUND(E262*H262,2)</f>
        <v>0</v>
      </c>
      <c r="J262" s="174"/>
      <c r="K262" s="175">
        <f>ROUND(E262*J262,2)</f>
        <v>0</v>
      </c>
      <c r="L262" s="175">
        <v>21</v>
      </c>
      <c r="M262" s="175">
        <f>G262*(1+L262/100)</f>
        <v>0</v>
      </c>
      <c r="N262" s="175">
        <v>0</v>
      </c>
      <c r="O262" s="175">
        <f>ROUND(E262*N262,2)</f>
        <v>0</v>
      </c>
      <c r="P262" s="175">
        <v>0</v>
      </c>
      <c r="Q262" s="175">
        <f>ROUND(E262*P262,2)</f>
        <v>0</v>
      </c>
      <c r="R262" s="175" t="s">
        <v>1697</v>
      </c>
      <c r="S262" s="175" t="s">
        <v>1363</v>
      </c>
      <c r="T262" s="176" t="s">
        <v>1364</v>
      </c>
      <c r="U262" s="160">
        <v>0</v>
      </c>
      <c r="V262" s="160">
        <f>ROUND(E262*U262,2)</f>
        <v>0</v>
      </c>
      <c r="W262" s="160"/>
      <c r="X262" s="160" t="s">
        <v>1365</v>
      </c>
      <c r="Y262" s="151"/>
      <c r="Z262" s="151"/>
      <c r="AA262" s="151"/>
      <c r="AB262" s="151"/>
      <c r="AC262" s="151"/>
      <c r="AD262" s="151"/>
      <c r="AE262" s="151"/>
      <c r="AF262" s="151"/>
      <c r="AG262" s="151" t="s">
        <v>1366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48" t="s">
        <v>1698</v>
      </c>
      <c r="D263" s="249"/>
      <c r="E263" s="249"/>
      <c r="F263" s="249"/>
      <c r="G263" s="249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51"/>
      <c r="Z263" s="151"/>
      <c r="AA263" s="151"/>
      <c r="AB263" s="151"/>
      <c r="AC263" s="151"/>
      <c r="AD263" s="151"/>
      <c r="AE263" s="151"/>
      <c r="AF263" s="151"/>
      <c r="AG263" s="151" t="s">
        <v>1392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188" t="s">
        <v>853</v>
      </c>
      <c r="D264" s="161"/>
      <c r="E264" s="162">
        <v>73.963999999999999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51"/>
      <c r="Z264" s="151"/>
      <c r="AA264" s="151"/>
      <c r="AB264" s="151"/>
      <c r="AC264" s="151"/>
      <c r="AD264" s="151"/>
      <c r="AE264" s="151"/>
      <c r="AF264" s="151"/>
      <c r="AG264" s="151" t="s">
        <v>1368</v>
      </c>
      <c r="AH264" s="151">
        <v>5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188" t="s">
        <v>854</v>
      </c>
      <c r="D265" s="161"/>
      <c r="E265" s="162">
        <v>210.06521000000001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51"/>
      <c r="Z265" s="151"/>
      <c r="AA265" s="151"/>
      <c r="AB265" s="151"/>
      <c r="AC265" s="151"/>
      <c r="AD265" s="151"/>
      <c r="AE265" s="151"/>
      <c r="AF265" s="151"/>
      <c r="AG265" s="151" t="s">
        <v>1368</v>
      </c>
      <c r="AH265" s="151">
        <v>5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ht="33.75" outlineLevel="1">
      <c r="A266" s="170">
        <v>68</v>
      </c>
      <c r="B266" s="171" t="s">
        <v>1701</v>
      </c>
      <c r="C266" s="187" t="s">
        <v>1702</v>
      </c>
      <c r="D266" s="172" t="s">
        <v>1527</v>
      </c>
      <c r="E266" s="173">
        <v>12781.31445</v>
      </c>
      <c r="F266" s="174"/>
      <c r="G266" s="175">
        <f>ROUND(E266*F266,2)</f>
        <v>0</v>
      </c>
      <c r="H266" s="174"/>
      <c r="I266" s="175">
        <f>ROUND(E266*H266,2)</f>
        <v>0</v>
      </c>
      <c r="J266" s="174"/>
      <c r="K266" s="175">
        <f>ROUND(E266*J266,2)</f>
        <v>0</v>
      </c>
      <c r="L266" s="175">
        <v>21</v>
      </c>
      <c r="M266" s="175">
        <f>G266*(1+L266/100)</f>
        <v>0</v>
      </c>
      <c r="N266" s="175">
        <v>0</v>
      </c>
      <c r="O266" s="175">
        <f>ROUND(E266*N266,2)</f>
        <v>0</v>
      </c>
      <c r="P266" s="175">
        <v>0</v>
      </c>
      <c r="Q266" s="175">
        <f>ROUND(E266*P266,2)</f>
        <v>0</v>
      </c>
      <c r="R266" s="175" t="s">
        <v>1697</v>
      </c>
      <c r="S266" s="175" t="s">
        <v>1363</v>
      </c>
      <c r="T266" s="176" t="s">
        <v>1364</v>
      </c>
      <c r="U266" s="160">
        <v>0</v>
      </c>
      <c r="V266" s="160">
        <f>ROUND(E266*U266,2)</f>
        <v>0</v>
      </c>
      <c r="W266" s="160"/>
      <c r="X266" s="160" t="s">
        <v>1365</v>
      </c>
      <c r="Y266" s="151"/>
      <c r="Z266" s="151"/>
      <c r="AA266" s="151"/>
      <c r="AB266" s="151"/>
      <c r="AC266" s="151"/>
      <c r="AD266" s="151"/>
      <c r="AE266" s="151"/>
      <c r="AF266" s="151"/>
      <c r="AG266" s="151" t="s">
        <v>1366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248" t="s">
        <v>1698</v>
      </c>
      <c r="D267" s="249"/>
      <c r="E267" s="249"/>
      <c r="F267" s="249"/>
      <c r="G267" s="249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1392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188" t="s">
        <v>855</v>
      </c>
      <c r="D268" s="161"/>
      <c r="E268" s="162">
        <v>12781.31445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1368</v>
      </c>
      <c r="AH268" s="151">
        <v>5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70">
        <v>69</v>
      </c>
      <c r="B269" s="171" t="s">
        <v>1704</v>
      </c>
      <c r="C269" s="187" t="s">
        <v>1705</v>
      </c>
      <c r="D269" s="172" t="s">
        <v>1527</v>
      </c>
      <c r="E269" s="173">
        <v>284.02920999999998</v>
      </c>
      <c r="F269" s="174"/>
      <c r="G269" s="175">
        <f>ROUND(E269*F269,2)</f>
        <v>0</v>
      </c>
      <c r="H269" s="174"/>
      <c r="I269" s="175">
        <f>ROUND(E269*H269,2)</f>
        <v>0</v>
      </c>
      <c r="J269" s="174"/>
      <c r="K269" s="175">
        <f>ROUND(E269*J269,2)</f>
        <v>0</v>
      </c>
      <c r="L269" s="175">
        <v>21</v>
      </c>
      <c r="M269" s="175">
        <f>G269*(1+L269/100)</f>
        <v>0</v>
      </c>
      <c r="N269" s="175">
        <v>0</v>
      </c>
      <c r="O269" s="175">
        <f>ROUND(E269*N269,2)</f>
        <v>0</v>
      </c>
      <c r="P269" s="175">
        <v>0</v>
      </c>
      <c r="Q269" s="175">
        <f>ROUND(E269*P269,2)</f>
        <v>0</v>
      </c>
      <c r="R269" s="175" t="s">
        <v>1706</v>
      </c>
      <c r="S269" s="175" t="s">
        <v>1363</v>
      </c>
      <c r="T269" s="176" t="s">
        <v>1364</v>
      </c>
      <c r="U269" s="160">
        <v>0.16400000000000001</v>
      </c>
      <c r="V269" s="160">
        <f>ROUND(E269*U269,2)</f>
        <v>46.58</v>
      </c>
      <c r="W269" s="160"/>
      <c r="X269" s="160" t="s">
        <v>1365</v>
      </c>
      <c r="Y269" s="151"/>
      <c r="Z269" s="151"/>
      <c r="AA269" s="151"/>
      <c r="AB269" s="151"/>
      <c r="AC269" s="151"/>
      <c r="AD269" s="151"/>
      <c r="AE269" s="151"/>
      <c r="AF269" s="151"/>
      <c r="AG269" s="151" t="s">
        <v>1366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ht="22.5" outlineLevel="1">
      <c r="A270" s="158"/>
      <c r="B270" s="159"/>
      <c r="C270" s="248" t="s">
        <v>1707</v>
      </c>
      <c r="D270" s="249"/>
      <c r="E270" s="249"/>
      <c r="F270" s="249"/>
      <c r="G270" s="249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51"/>
      <c r="Z270" s="151"/>
      <c r="AA270" s="151"/>
      <c r="AB270" s="151"/>
      <c r="AC270" s="151"/>
      <c r="AD270" s="151"/>
      <c r="AE270" s="151"/>
      <c r="AF270" s="151"/>
      <c r="AG270" s="151" t="s">
        <v>1392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77" t="str">
        <f>C270</f>
        <v>se složením a hrubým urovnáním nebo s přeložením na jiný dopravní prostředek kromě lodi, vč. příplatku za každých dalších i započatých 1000 m přes 1000 m,</v>
      </c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188" t="s">
        <v>856</v>
      </c>
      <c r="D271" s="161"/>
      <c r="E271" s="162">
        <v>284.02920999999998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1368</v>
      </c>
      <c r="AH271" s="151">
        <v>5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70">
        <v>70</v>
      </c>
      <c r="B272" s="171" t="s">
        <v>1709</v>
      </c>
      <c r="C272" s="187" t="s">
        <v>1710</v>
      </c>
      <c r="D272" s="172" t="s">
        <v>1527</v>
      </c>
      <c r="E272" s="173">
        <v>284.02920999999998</v>
      </c>
      <c r="F272" s="174"/>
      <c r="G272" s="175">
        <f>ROUND(E272*F272,2)</f>
        <v>0</v>
      </c>
      <c r="H272" s="174"/>
      <c r="I272" s="175">
        <f>ROUND(E272*H272,2)</f>
        <v>0</v>
      </c>
      <c r="J272" s="174"/>
      <c r="K272" s="175">
        <f>ROUND(E272*J272,2)</f>
        <v>0</v>
      </c>
      <c r="L272" s="175">
        <v>21</v>
      </c>
      <c r="M272" s="175">
        <f>G272*(1+L272/100)</f>
        <v>0</v>
      </c>
      <c r="N272" s="175">
        <v>0</v>
      </c>
      <c r="O272" s="175">
        <f>ROUND(E272*N272,2)</f>
        <v>0</v>
      </c>
      <c r="P272" s="175">
        <v>0</v>
      </c>
      <c r="Q272" s="175">
        <f>ROUND(E272*P272,2)</f>
        <v>0</v>
      </c>
      <c r="R272" s="175" t="s">
        <v>1711</v>
      </c>
      <c r="S272" s="175" t="s">
        <v>1363</v>
      </c>
      <c r="T272" s="176" t="s">
        <v>1364</v>
      </c>
      <c r="U272" s="160">
        <v>6.0000000000000001E-3</v>
      </c>
      <c r="V272" s="160">
        <f>ROUND(E272*U272,2)</f>
        <v>1.7</v>
      </c>
      <c r="W272" s="160"/>
      <c r="X272" s="160" t="s">
        <v>1365</v>
      </c>
      <c r="Y272" s="151"/>
      <c r="Z272" s="151"/>
      <c r="AA272" s="151"/>
      <c r="AB272" s="151"/>
      <c r="AC272" s="151"/>
      <c r="AD272" s="151"/>
      <c r="AE272" s="151"/>
      <c r="AF272" s="151"/>
      <c r="AG272" s="151" t="s">
        <v>1366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48" t="s">
        <v>1712</v>
      </c>
      <c r="D273" s="249"/>
      <c r="E273" s="249"/>
      <c r="F273" s="249"/>
      <c r="G273" s="249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51"/>
      <c r="Z273" s="151"/>
      <c r="AA273" s="151"/>
      <c r="AB273" s="151"/>
      <c r="AC273" s="151"/>
      <c r="AD273" s="151"/>
      <c r="AE273" s="151"/>
      <c r="AF273" s="151"/>
      <c r="AG273" s="151" t="s">
        <v>1392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188" t="s">
        <v>856</v>
      </c>
      <c r="D274" s="161"/>
      <c r="E274" s="162">
        <v>284.02920999999998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1368</v>
      </c>
      <c r="AH274" s="151">
        <v>5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>
      <c r="A275" s="3"/>
      <c r="B275" s="4"/>
      <c r="C275" s="190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AE275">
        <v>15</v>
      </c>
      <c r="AF275">
        <v>21</v>
      </c>
      <c r="AG275" t="s">
        <v>1344</v>
      </c>
    </row>
    <row r="276" spans="1:60">
      <c r="A276" s="154"/>
      <c r="B276" s="155" t="s">
        <v>1235</v>
      </c>
      <c r="C276" s="191"/>
      <c r="D276" s="156"/>
      <c r="E276" s="157"/>
      <c r="F276" s="157"/>
      <c r="G276" s="185">
        <f>G8+G149+G161+G167+G212+G230+G244+G247+G250</f>
        <v>0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AE276">
        <f>SUMIF(L7:L274,AE275,G7:G274)</f>
        <v>0</v>
      </c>
      <c r="AF276">
        <f>SUMIF(L7:L274,AF275,G7:G274)</f>
        <v>0</v>
      </c>
      <c r="AG276" t="s">
        <v>1713</v>
      </c>
    </row>
    <row r="277" spans="1:60">
      <c r="C277" s="192"/>
      <c r="D277" s="10"/>
      <c r="AG277" t="s">
        <v>1714</v>
      </c>
    </row>
    <row r="278" spans="1:60">
      <c r="D278" s="10"/>
    </row>
    <row r="279" spans="1:60">
      <c r="D279" s="10"/>
    </row>
    <row r="280" spans="1:60">
      <c r="D280" s="10"/>
    </row>
    <row r="281" spans="1:60">
      <c r="D281" s="10"/>
    </row>
    <row r="282" spans="1:60">
      <c r="D282" s="10"/>
    </row>
    <row r="283" spans="1:60">
      <c r="D283" s="10"/>
    </row>
    <row r="284" spans="1:60">
      <c r="D284" s="10"/>
    </row>
    <row r="285" spans="1:60">
      <c r="D285" s="10"/>
    </row>
    <row r="286" spans="1:60">
      <c r="D286" s="10"/>
    </row>
    <row r="287" spans="1:60">
      <c r="D287" s="10"/>
    </row>
    <row r="288" spans="1:60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39">
    <mergeCell ref="C64:G64"/>
    <mergeCell ref="C70:G70"/>
    <mergeCell ref="C74:G74"/>
    <mergeCell ref="C40:G40"/>
    <mergeCell ref="A1:G1"/>
    <mergeCell ref="C2:G2"/>
    <mergeCell ref="C3:G3"/>
    <mergeCell ref="C4:G4"/>
    <mergeCell ref="C31:G31"/>
    <mergeCell ref="C42:G42"/>
    <mergeCell ref="C44:G44"/>
    <mergeCell ref="C46:G46"/>
    <mergeCell ref="C50:G50"/>
    <mergeCell ref="C54:G54"/>
    <mergeCell ref="C60:G60"/>
    <mergeCell ref="C188:G188"/>
    <mergeCell ref="C94:G94"/>
    <mergeCell ref="C99:G99"/>
    <mergeCell ref="C114:G114"/>
    <mergeCell ref="C115:G115"/>
    <mergeCell ref="C122:G122"/>
    <mergeCell ref="C127:G127"/>
    <mergeCell ref="C131:G131"/>
    <mergeCell ref="C151:G151"/>
    <mergeCell ref="C155:G155"/>
    <mergeCell ref="C163:G163"/>
    <mergeCell ref="C183:G183"/>
    <mergeCell ref="C79:G79"/>
    <mergeCell ref="C83:G83"/>
    <mergeCell ref="C88:G88"/>
    <mergeCell ref="C267:G267"/>
    <mergeCell ref="C270:G270"/>
    <mergeCell ref="C273:G273"/>
    <mergeCell ref="C214:G214"/>
    <mergeCell ref="C232:G232"/>
    <mergeCell ref="C236:G236"/>
    <mergeCell ref="C240:G240"/>
    <mergeCell ref="C246:G246"/>
    <mergeCell ref="C263:G263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1281</v>
      </c>
      <c r="C4" s="256" t="s">
        <v>1282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SUMIF(AG9:AG159,"&lt;&gt;NOR",G9:G159)</f>
        <v>0</v>
      </c>
      <c r="H8" s="168"/>
      <c r="I8" s="168">
        <f>SUM(I9:I159)</f>
        <v>0</v>
      </c>
      <c r="J8" s="168"/>
      <c r="K8" s="168">
        <f>SUM(K9:K159)</f>
        <v>0</v>
      </c>
      <c r="L8" s="168"/>
      <c r="M8" s="168">
        <f>SUM(M9:M159)</f>
        <v>0</v>
      </c>
      <c r="N8" s="168"/>
      <c r="O8" s="168">
        <f>SUM(O9:O159)</f>
        <v>215.95999999999998</v>
      </c>
      <c r="P8" s="168"/>
      <c r="Q8" s="168">
        <f>SUM(Q9:Q159)</f>
        <v>189.73</v>
      </c>
      <c r="R8" s="168"/>
      <c r="S8" s="168"/>
      <c r="T8" s="169"/>
      <c r="U8" s="163"/>
      <c r="V8" s="163">
        <f>SUM(V9:V159)</f>
        <v>1041.8599999999999</v>
      </c>
      <c r="W8" s="163"/>
      <c r="X8" s="163"/>
      <c r="AG8" t="s">
        <v>1358</v>
      </c>
    </row>
    <row r="9" spans="1:60" ht="33.75" outlineLevel="1">
      <c r="A9" s="170">
        <v>1</v>
      </c>
      <c r="B9" s="171" t="s">
        <v>1959</v>
      </c>
      <c r="C9" s="187" t="s">
        <v>1960</v>
      </c>
      <c r="D9" s="172" t="s">
        <v>1361</v>
      </c>
      <c r="E9" s="173">
        <v>18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0.40799999999999997</v>
      </c>
      <c r="Q9" s="175">
        <f>ROUND(E9*P9,2)</f>
        <v>7.34</v>
      </c>
      <c r="R9" s="175" t="s">
        <v>1362</v>
      </c>
      <c r="S9" s="175" t="s">
        <v>1363</v>
      </c>
      <c r="T9" s="176" t="s">
        <v>1364</v>
      </c>
      <c r="U9" s="160">
        <v>6.2E-2</v>
      </c>
      <c r="V9" s="160">
        <f>ROUND(E9*U9,2)</f>
        <v>1.1200000000000001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48" t="s">
        <v>1961</v>
      </c>
      <c r="D10" s="249"/>
      <c r="E10" s="249"/>
      <c r="F10" s="249"/>
      <c r="G10" s="24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1392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50" t="s">
        <v>1962</v>
      </c>
      <c r="D11" s="251"/>
      <c r="E11" s="251"/>
      <c r="F11" s="251"/>
      <c r="G11" s="251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1493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188" t="s">
        <v>857</v>
      </c>
      <c r="D12" s="161"/>
      <c r="E12" s="162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1368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188" t="s">
        <v>1289</v>
      </c>
      <c r="D13" s="161"/>
      <c r="E13" s="162">
        <v>18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1368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70">
        <v>2</v>
      </c>
      <c r="B14" s="171" t="s">
        <v>1964</v>
      </c>
      <c r="C14" s="187" t="s">
        <v>1965</v>
      </c>
      <c r="D14" s="172" t="s">
        <v>1361</v>
      </c>
      <c r="E14" s="173">
        <v>35.6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0</v>
      </c>
      <c r="O14" s="175">
        <f>ROUND(E14*N14,2)</f>
        <v>0</v>
      </c>
      <c r="P14" s="175">
        <v>0.77</v>
      </c>
      <c r="Q14" s="175">
        <f>ROUND(E14*P14,2)</f>
        <v>27.41</v>
      </c>
      <c r="R14" s="175" t="s">
        <v>1362</v>
      </c>
      <c r="S14" s="175" t="s">
        <v>1363</v>
      </c>
      <c r="T14" s="176" t="s">
        <v>1364</v>
      </c>
      <c r="U14" s="160">
        <v>1.1505000000000001</v>
      </c>
      <c r="V14" s="160">
        <f>ROUND(E14*U14,2)</f>
        <v>40.96</v>
      </c>
      <c r="W14" s="160"/>
      <c r="X14" s="160" t="s">
        <v>1365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1366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1373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858</v>
      </c>
      <c r="D16" s="161"/>
      <c r="E16" s="162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1368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188" t="s">
        <v>859</v>
      </c>
      <c r="D17" s="161"/>
      <c r="E17" s="162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1368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188" t="s">
        <v>860</v>
      </c>
      <c r="D18" s="161"/>
      <c r="E18" s="162">
        <v>35.6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1368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>
      <c r="A19" s="170">
        <v>3</v>
      </c>
      <c r="B19" s="171" t="s">
        <v>1359</v>
      </c>
      <c r="C19" s="187" t="s">
        <v>1360</v>
      </c>
      <c r="D19" s="172" t="s">
        <v>1361</v>
      </c>
      <c r="E19" s="173">
        <v>53.6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0.55000000000000004</v>
      </c>
      <c r="Q19" s="175">
        <f>ROUND(E19*P19,2)</f>
        <v>29.48</v>
      </c>
      <c r="R19" s="175" t="s">
        <v>1362</v>
      </c>
      <c r="S19" s="175" t="s">
        <v>1363</v>
      </c>
      <c r="T19" s="176" t="s">
        <v>1364</v>
      </c>
      <c r="U19" s="160">
        <v>9.4500000000000001E-2</v>
      </c>
      <c r="V19" s="160">
        <f>ROUND(E19*U19,2)</f>
        <v>5.07</v>
      </c>
      <c r="W19" s="160"/>
      <c r="X19" s="160" t="s">
        <v>1365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1366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861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858</v>
      </c>
      <c r="D21" s="161"/>
      <c r="E21" s="162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1368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188" t="s">
        <v>859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1368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862</v>
      </c>
      <c r="D23" s="161"/>
      <c r="E23" s="162">
        <v>53.6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>
      <c r="A24" s="170">
        <v>4</v>
      </c>
      <c r="B24" s="171" t="s">
        <v>1374</v>
      </c>
      <c r="C24" s="187" t="s">
        <v>1375</v>
      </c>
      <c r="D24" s="172" t="s">
        <v>1361</v>
      </c>
      <c r="E24" s="173">
        <v>93.2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0.154</v>
      </c>
      <c r="Q24" s="175">
        <f>ROUND(E24*P24,2)</f>
        <v>14.35</v>
      </c>
      <c r="R24" s="175" t="s">
        <v>1362</v>
      </c>
      <c r="S24" s="175" t="s">
        <v>1363</v>
      </c>
      <c r="T24" s="176" t="s">
        <v>1364</v>
      </c>
      <c r="U24" s="160">
        <v>5.3800000000000001E-2</v>
      </c>
      <c r="V24" s="160">
        <f>ROUND(E24*U24,2)</f>
        <v>5.01</v>
      </c>
      <c r="W24" s="160"/>
      <c r="X24" s="160" t="s">
        <v>1365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1366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188" t="s">
        <v>863</v>
      </c>
      <c r="D25" s="161"/>
      <c r="E25" s="162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1368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188" t="s">
        <v>864</v>
      </c>
      <c r="D26" s="161"/>
      <c r="E26" s="162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1368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865</v>
      </c>
      <c r="D27" s="161"/>
      <c r="E27" s="162">
        <v>93.2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>
      <c r="A28" s="170">
        <v>5</v>
      </c>
      <c r="B28" s="171" t="s">
        <v>1379</v>
      </c>
      <c r="C28" s="187" t="s">
        <v>1380</v>
      </c>
      <c r="D28" s="172" t="s">
        <v>1361</v>
      </c>
      <c r="E28" s="173">
        <v>74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0.17599999999999999</v>
      </c>
      <c r="Q28" s="175">
        <f>ROUND(E28*P28,2)</f>
        <v>13.02</v>
      </c>
      <c r="R28" s="175" t="s">
        <v>1362</v>
      </c>
      <c r="S28" s="175" t="s">
        <v>1363</v>
      </c>
      <c r="T28" s="176" t="s">
        <v>1364</v>
      </c>
      <c r="U28" s="160">
        <v>5.9200000000000003E-2</v>
      </c>
      <c r="V28" s="160">
        <f>ROUND(E28*U28,2)</f>
        <v>4.38</v>
      </c>
      <c r="W28" s="160"/>
      <c r="X28" s="160" t="s">
        <v>1365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1366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188" t="s">
        <v>866</v>
      </c>
      <c r="D29" s="161"/>
      <c r="E29" s="162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1368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188" t="s">
        <v>867</v>
      </c>
      <c r="D30" s="161"/>
      <c r="E30" s="162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1368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188" t="s">
        <v>868</v>
      </c>
      <c r="D31" s="161"/>
      <c r="E31" s="162">
        <v>74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1368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>
      <c r="A32" s="170">
        <v>6</v>
      </c>
      <c r="B32" s="171" t="s">
        <v>1384</v>
      </c>
      <c r="C32" s="187" t="s">
        <v>1385</v>
      </c>
      <c r="D32" s="172" t="s">
        <v>1361</v>
      </c>
      <c r="E32" s="173">
        <v>54.8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0.38313999999999998</v>
      </c>
      <c r="Q32" s="175">
        <f>ROUND(E32*P32,2)</f>
        <v>21</v>
      </c>
      <c r="R32" s="175" t="s">
        <v>1362</v>
      </c>
      <c r="S32" s="175" t="s">
        <v>1363</v>
      </c>
      <c r="T32" s="176" t="s">
        <v>1364</v>
      </c>
      <c r="U32" s="160">
        <v>1.7000000000000001E-2</v>
      </c>
      <c r="V32" s="160">
        <f>ROUND(E32*U32,2)</f>
        <v>0.93</v>
      </c>
      <c r="W32" s="160"/>
      <c r="X32" s="160" t="s">
        <v>1365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1366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188" t="s">
        <v>869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1368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188" t="s">
        <v>870</v>
      </c>
      <c r="D34" s="161"/>
      <c r="E34" s="162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1368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188" t="s">
        <v>871</v>
      </c>
      <c r="D35" s="161"/>
      <c r="E35" s="162">
        <v>54.8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1368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70">
        <v>7</v>
      </c>
      <c r="B36" s="171" t="s">
        <v>1723</v>
      </c>
      <c r="C36" s="187" t="s">
        <v>1724</v>
      </c>
      <c r="D36" s="172" t="s">
        <v>1361</v>
      </c>
      <c r="E36" s="173">
        <v>144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5">
        <v>0</v>
      </c>
      <c r="O36" s="175">
        <f>ROUND(E36*N36,2)</f>
        <v>0</v>
      </c>
      <c r="P36" s="175">
        <v>0.11</v>
      </c>
      <c r="Q36" s="175">
        <f>ROUND(E36*P36,2)</f>
        <v>15.84</v>
      </c>
      <c r="R36" s="175" t="s">
        <v>1362</v>
      </c>
      <c r="S36" s="175" t="s">
        <v>1363</v>
      </c>
      <c r="T36" s="176" t="s">
        <v>1364</v>
      </c>
      <c r="U36" s="160">
        <v>0.08</v>
      </c>
      <c r="V36" s="160">
        <f>ROUND(E36*U36,2)</f>
        <v>11.52</v>
      </c>
      <c r="W36" s="160"/>
      <c r="X36" s="160" t="s">
        <v>1365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1366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58"/>
      <c r="B37" s="159"/>
      <c r="C37" s="248" t="s">
        <v>1391</v>
      </c>
      <c r="D37" s="249"/>
      <c r="E37" s="249"/>
      <c r="F37" s="249"/>
      <c r="G37" s="249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1392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7" t="str">
        <f>C37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188" t="s">
        <v>872</v>
      </c>
      <c r="D38" s="161"/>
      <c r="E38" s="162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1368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188" t="s">
        <v>873</v>
      </c>
      <c r="D39" s="161"/>
      <c r="E39" s="162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1368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188" t="s">
        <v>1835</v>
      </c>
      <c r="D40" s="161"/>
      <c r="E40" s="162">
        <v>144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1368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8">
        <v>8</v>
      </c>
      <c r="B41" s="179" t="s">
        <v>1415</v>
      </c>
      <c r="C41" s="189" t="s">
        <v>1416</v>
      </c>
      <c r="D41" s="180" t="s">
        <v>1361</v>
      </c>
      <c r="E41" s="181">
        <v>54.8</v>
      </c>
      <c r="F41" s="182"/>
      <c r="G41" s="183">
        <f>ROUND(E41*F41,2)</f>
        <v>0</v>
      </c>
      <c r="H41" s="182"/>
      <c r="I41" s="183">
        <f>ROUND(E41*H41,2)</f>
        <v>0</v>
      </c>
      <c r="J41" s="182"/>
      <c r="K41" s="183">
        <f>ROUND(E41*J41,2)</f>
        <v>0</v>
      </c>
      <c r="L41" s="183">
        <v>21</v>
      </c>
      <c r="M41" s="183">
        <f>G41*(1+L41/100)</f>
        <v>0</v>
      </c>
      <c r="N41" s="183">
        <v>0</v>
      </c>
      <c r="O41" s="183">
        <f>ROUND(E41*N41,2)</f>
        <v>0</v>
      </c>
      <c r="P41" s="183">
        <v>0.33</v>
      </c>
      <c r="Q41" s="183">
        <f>ROUND(E41*P41,2)</f>
        <v>18.079999999999998</v>
      </c>
      <c r="R41" s="183" t="s">
        <v>1362</v>
      </c>
      <c r="S41" s="183" t="s">
        <v>1363</v>
      </c>
      <c r="T41" s="184" t="s">
        <v>1364</v>
      </c>
      <c r="U41" s="160">
        <v>0.06</v>
      </c>
      <c r="V41" s="160">
        <f>ROUND(E41*U41,2)</f>
        <v>3.29</v>
      </c>
      <c r="W41" s="160"/>
      <c r="X41" s="160" t="s">
        <v>1365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1366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>
      <c r="A42" s="178">
        <v>9</v>
      </c>
      <c r="B42" s="179" t="s">
        <v>1417</v>
      </c>
      <c r="C42" s="189" t="s">
        <v>1418</v>
      </c>
      <c r="D42" s="180" t="s">
        <v>1361</v>
      </c>
      <c r="E42" s="181">
        <v>74</v>
      </c>
      <c r="F42" s="182"/>
      <c r="G42" s="183">
        <f>ROUND(E42*F42,2)</f>
        <v>0</v>
      </c>
      <c r="H42" s="182"/>
      <c r="I42" s="183">
        <f>ROUND(E42*H42,2)</f>
        <v>0</v>
      </c>
      <c r="J42" s="182"/>
      <c r="K42" s="183">
        <f>ROUND(E42*J42,2)</f>
        <v>0</v>
      </c>
      <c r="L42" s="183">
        <v>21</v>
      </c>
      <c r="M42" s="183">
        <f>G42*(1+L42/100)</f>
        <v>0</v>
      </c>
      <c r="N42" s="183">
        <v>0</v>
      </c>
      <c r="O42" s="183">
        <f>ROUND(E42*N42,2)</f>
        <v>0</v>
      </c>
      <c r="P42" s="183">
        <v>0.17599999999999999</v>
      </c>
      <c r="Q42" s="183">
        <f>ROUND(E42*P42,2)</f>
        <v>13.02</v>
      </c>
      <c r="R42" s="183" t="s">
        <v>1362</v>
      </c>
      <c r="S42" s="183" t="s">
        <v>1363</v>
      </c>
      <c r="T42" s="184" t="s">
        <v>1364</v>
      </c>
      <c r="U42" s="160">
        <v>0.04</v>
      </c>
      <c r="V42" s="160">
        <f>ROUND(E42*U42,2)</f>
        <v>2.96</v>
      </c>
      <c r="W42" s="160"/>
      <c r="X42" s="160" t="s">
        <v>1365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1419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>
      <c r="A43" s="178">
        <v>10</v>
      </c>
      <c r="B43" s="179" t="s">
        <v>1420</v>
      </c>
      <c r="C43" s="189" t="s">
        <v>1421</v>
      </c>
      <c r="D43" s="180" t="s">
        <v>1361</v>
      </c>
      <c r="E43" s="181">
        <v>93.2</v>
      </c>
      <c r="F43" s="182"/>
      <c r="G43" s="183">
        <f>ROUND(E43*F43,2)</f>
        <v>0</v>
      </c>
      <c r="H43" s="182"/>
      <c r="I43" s="183">
        <f>ROUND(E43*H43,2)</f>
        <v>0</v>
      </c>
      <c r="J43" s="182"/>
      <c r="K43" s="183">
        <f>ROUND(E43*J43,2)</f>
        <v>0</v>
      </c>
      <c r="L43" s="183">
        <v>21</v>
      </c>
      <c r="M43" s="183">
        <f>G43*(1+L43/100)</f>
        <v>0</v>
      </c>
      <c r="N43" s="183">
        <v>0</v>
      </c>
      <c r="O43" s="183">
        <f>ROUND(E43*N43,2)</f>
        <v>0</v>
      </c>
      <c r="P43" s="183">
        <v>0.154</v>
      </c>
      <c r="Q43" s="183">
        <f>ROUND(E43*P43,2)</f>
        <v>14.35</v>
      </c>
      <c r="R43" s="183" t="s">
        <v>1362</v>
      </c>
      <c r="S43" s="183" t="s">
        <v>1363</v>
      </c>
      <c r="T43" s="184" t="s">
        <v>1364</v>
      </c>
      <c r="U43" s="160">
        <v>3.5900000000000001E-2</v>
      </c>
      <c r="V43" s="160">
        <f>ROUND(E43*U43,2)</f>
        <v>3.35</v>
      </c>
      <c r="W43" s="160"/>
      <c r="X43" s="160" t="s">
        <v>1365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1419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78">
        <v>11</v>
      </c>
      <c r="B44" s="179" t="s">
        <v>1422</v>
      </c>
      <c r="C44" s="189" t="s">
        <v>1423</v>
      </c>
      <c r="D44" s="180" t="s">
        <v>1361</v>
      </c>
      <c r="E44" s="181">
        <v>144</v>
      </c>
      <c r="F44" s="182"/>
      <c r="G44" s="183">
        <f>ROUND(E44*F44,2)</f>
        <v>0</v>
      </c>
      <c r="H44" s="182"/>
      <c r="I44" s="183">
        <f>ROUND(E44*H44,2)</f>
        <v>0</v>
      </c>
      <c r="J44" s="182"/>
      <c r="K44" s="183">
        <f>ROUND(E44*J44,2)</f>
        <v>0</v>
      </c>
      <c r="L44" s="183">
        <v>21</v>
      </c>
      <c r="M44" s="183">
        <f>G44*(1+L44/100)</f>
        <v>0</v>
      </c>
      <c r="N44" s="183">
        <v>0</v>
      </c>
      <c r="O44" s="183">
        <f>ROUND(E44*N44,2)</f>
        <v>0</v>
      </c>
      <c r="P44" s="183">
        <v>0.11</v>
      </c>
      <c r="Q44" s="183">
        <f>ROUND(E44*P44,2)</f>
        <v>15.84</v>
      </c>
      <c r="R44" s="183" t="s">
        <v>1362</v>
      </c>
      <c r="S44" s="183" t="s">
        <v>1363</v>
      </c>
      <c r="T44" s="184" t="s">
        <v>1364</v>
      </c>
      <c r="U44" s="160">
        <v>2.5899999999999999E-2</v>
      </c>
      <c r="V44" s="160">
        <f>ROUND(E44*U44,2)</f>
        <v>3.73</v>
      </c>
      <c r="W44" s="160"/>
      <c r="X44" s="160" t="s">
        <v>1365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1419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>
      <c r="A45" s="170">
        <v>12</v>
      </c>
      <c r="B45" s="171" t="s">
        <v>1396</v>
      </c>
      <c r="C45" s="187" t="s">
        <v>1397</v>
      </c>
      <c r="D45" s="172" t="s">
        <v>1398</v>
      </c>
      <c r="E45" s="173">
        <v>144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 t="s">
        <v>1399</v>
      </c>
      <c r="S45" s="175" t="s">
        <v>1363</v>
      </c>
      <c r="T45" s="176" t="s">
        <v>1364</v>
      </c>
      <c r="U45" s="160">
        <v>0.20300000000000001</v>
      </c>
      <c r="V45" s="160">
        <f>ROUND(E45*U45,2)</f>
        <v>29.23</v>
      </c>
      <c r="W45" s="160"/>
      <c r="X45" s="160" t="s">
        <v>1365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1366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>
      <c r="A46" s="158"/>
      <c r="B46" s="159"/>
      <c r="C46" s="248" t="s">
        <v>1400</v>
      </c>
      <c r="D46" s="249"/>
      <c r="E46" s="249"/>
      <c r="F46" s="249"/>
      <c r="G46" s="249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1392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77" t="str">
        <f>C46</f>
        <v>na vzdálenost od hladiny vody v jímce po výšku roviny proložené osou nejvyššího bodu výtlačného potrubí. Včetně odpadní potrubí v délce do 20 m.</v>
      </c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70">
        <v>13</v>
      </c>
      <c r="B47" s="171" t="s">
        <v>1401</v>
      </c>
      <c r="C47" s="187" t="s">
        <v>1402</v>
      </c>
      <c r="D47" s="172" t="s">
        <v>1403</v>
      </c>
      <c r="E47" s="173">
        <v>6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5" t="s">
        <v>1399</v>
      </c>
      <c r="S47" s="175" t="s">
        <v>1363</v>
      </c>
      <c r="T47" s="176" t="s">
        <v>1364</v>
      </c>
      <c r="U47" s="160">
        <v>0</v>
      </c>
      <c r="V47" s="160">
        <f>ROUND(E47*U47,2)</f>
        <v>0</v>
      </c>
      <c r="W47" s="160"/>
      <c r="X47" s="160" t="s">
        <v>1365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1366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>
      <c r="A48" s="158"/>
      <c r="B48" s="159"/>
      <c r="C48" s="248" t="s">
        <v>1404</v>
      </c>
      <c r="D48" s="249"/>
      <c r="E48" s="249"/>
      <c r="F48" s="249"/>
      <c r="G48" s="249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1392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77" t="str">
        <f>C48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48" s="151"/>
      <c r="BC48" s="151"/>
      <c r="BD48" s="151"/>
      <c r="BE48" s="151"/>
      <c r="BF48" s="151"/>
      <c r="BG48" s="151"/>
      <c r="BH48" s="151"/>
    </row>
    <row r="49" spans="1:60" ht="22.5" outlineLevel="1">
      <c r="A49" s="170">
        <v>14</v>
      </c>
      <c r="B49" s="171" t="s">
        <v>1405</v>
      </c>
      <c r="C49" s="187" t="s">
        <v>1406</v>
      </c>
      <c r="D49" s="172" t="s">
        <v>1407</v>
      </c>
      <c r="E49" s="173">
        <v>6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1.0699999999999999E-2</v>
      </c>
      <c r="O49" s="175">
        <f>ROUND(E49*N49,2)</f>
        <v>0.06</v>
      </c>
      <c r="P49" s="175">
        <v>0</v>
      </c>
      <c r="Q49" s="175">
        <f>ROUND(E49*P49,2)</f>
        <v>0</v>
      </c>
      <c r="R49" s="175" t="s">
        <v>1399</v>
      </c>
      <c r="S49" s="175" t="s">
        <v>1363</v>
      </c>
      <c r="T49" s="176" t="s">
        <v>1364</v>
      </c>
      <c r="U49" s="160">
        <v>0.90800000000000003</v>
      </c>
      <c r="V49" s="160">
        <f>ROUND(E49*U49,2)</f>
        <v>5.45</v>
      </c>
      <c r="W49" s="160"/>
      <c r="X49" s="160" t="s">
        <v>1365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1366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>
      <c r="A50" s="158"/>
      <c r="B50" s="159"/>
      <c r="C50" s="248" t="s">
        <v>1408</v>
      </c>
      <c r="D50" s="249"/>
      <c r="E50" s="249"/>
      <c r="F50" s="249"/>
      <c r="G50" s="249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7" t="str">
        <f>C50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0" s="151"/>
      <c r="BC50" s="151"/>
      <c r="BD50" s="151"/>
      <c r="BE50" s="151"/>
      <c r="BF50" s="151"/>
      <c r="BG50" s="151"/>
      <c r="BH50" s="151"/>
    </row>
    <row r="51" spans="1:60" outlineLevel="1">
      <c r="A51" s="170">
        <v>15</v>
      </c>
      <c r="B51" s="171" t="s">
        <v>1983</v>
      </c>
      <c r="C51" s="187" t="s">
        <v>1984</v>
      </c>
      <c r="D51" s="172" t="s">
        <v>1407</v>
      </c>
      <c r="E51" s="173">
        <v>2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5">
        <v>3.9739999999999998E-2</v>
      </c>
      <c r="O51" s="175">
        <f>ROUND(E51*N51,2)</f>
        <v>0.08</v>
      </c>
      <c r="P51" s="175">
        <v>0</v>
      </c>
      <c r="Q51" s="175">
        <f>ROUND(E51*P51,2)</f>
        <v>0</v>
      </c>
      <c r="R51" s="175" t="s">
        <v>1399</v>
      </c>
      <c r="S51" s="175" t="s">
        <v>1363</v>
      </c>
      <c r="T51" s="176" t="s">
        <v>1364</v>
      </c>
      <c r="U51" s="160">
        <v>0.753</v>
      </c>
      <c r="V51" s="160">
        <f>ROUND(E51*U51,2)</f>
        <v>1.51</v>
      </c>
      <c r="W51" s="160"/>
      <c r="X51" s="160" t="s">
        <v>1365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1366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>
      <c r="A52" s="158"/>
      <c r="B52" s="159"/>
      <c r="C52" s="248" t="s">
        <v>1408</v>
      </c>
      <c r="D52" s="249"/>
      <c r="E52" s="249"/>
      <c r="F52" s="249"/>
      <c r="G52" s="249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1392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77" t="str">
        <f>C52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2" s="151"/>
      <c r="BC52" s="151"/>
      <c r="BD52" s="151"/>
      <c r="BE52" s="151"/>
      <c r="BF52" s="151"/>
      <c r="BG52" s="151"/>
      <c r="BH52" s="151"/>
    </row>
    <row r="53" spans="1:60" outlineLevel="1">
      <c r="A53" s="170">
        <v>16</v>
      </c>
      <c r="B53" s="171" t="s">
        <v>1409</v>
      </c>
      <c r="C53" s="187" t="s">
        <v>1410</v>
      </c>
      <c r="D53" s="172" t="s">
        <v>1411</v>
      </c>
      <c r="E53" s="173">
        <v>67.510000000000005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1399</v>
      </c>
      <c r="S53" s="175" t="s">
        <v>1363</v>
      </c>
      <c r="T53" s="176" t="s">
        <v>1364</v>
      </c>
      <c r="U53" s="160">
        <v>9.7000000000000003E-2</v>
      </c>
      <c r="V53" s="160">
        <f>ROUND(E53*U53,2)</f>
        <v>6.55</v>
      </c>
      <c r="W53" s="160"/>
      <c r="X53" s="160" t="s">
        <v>1365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1366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48" t="s">
        <v>1412</v>
      </c>
      <c r="D54" s="249"/>
      <c r="E54" s="249"/>
      <c r="F54" s="249"/>
      <c r="G54" s="249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1392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77" t="str">
        <f>C54</f>
        <v>nebo lesní půdy, s vodorovným přemístěním na hromady v místě upotřebení nebo na dočasné či trvalé skládky se složením</v>
      </c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188" t="s">
        <v>874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1368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875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876</v>
      </c>
      <c r="D57" s="161"/>
      <c r="E57" s="162">
        <v>67.510000000000005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0">
        <v>17</v>
      </c>
      <c r="B58" s="171" t="s">
        <v>1424</v>
      </c>
      <c r="C58" s="187" t="s">
        <v>1425</v>
      </c>
      <c r="D58" s="172" t="s">
        <v>1411</v>
      </c>
      <c r="E58" s="173">
        <v>14.96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5" t="s">
        <v>1399</v>
      </c>
      <c r="S58" s="175" t="s">
        <v>1363</v>
      </c>
      <c r="T58" s="176" t="s">
        <v>1364</v>
      </c>
      <c r="U58" s="160">
        <v>1.7629999999999999</v>
      </c>
      <c r="V58" s="160">
        <f>ROUND(E58*U58,2)</f>
        <v>26.37</v>
      </c>
      <c r="W58" s="160"/>
      <c r="X58" s="160" t="s">
        <v>1365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1366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48" t="s">
        <v>1426</v>
      </c>
      <c r="D59" s="249"/>
      <c r="E59" s="249"/>
      <c r="F59" s="249"/>
      <c r="G59" s="249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1392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77" t="str">
        <f>C59</f>
        <v>Příplatek k cenám hloubených vykopávek za ztížení vykopávky v blízkosti podzemního vedení nebo výbušnin pro jakoukoliv třídu horniny.</v>
      </c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188" t="s">
        <v>877</v>
      </c>
      <c r="D60" s="161"/>
      <c r="E60" s="162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1368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188" t="s">
        <v>878</v>
      </c>
      <c r="D61" s="161"/>
      <c r="E61" s="162">
        <v>14.96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1368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0">
        <v>18</v>
      </c>
      <c r="B62" s="171" t="s">
        <v>1429</v>
      </c>
      <c r="C62" s="187" t="s">
        <v>1430</v>
      </c>
      <c r="D62" s="172" t="s">
        <v>1411</v>
      </c>
      <c r="E62" s="173">
        <v>211.905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5" t="s">
        <v>1399</v>
      </c>
      <c r="S62" s="175" t="s">
        <v>1363</v>
      </c>
      <c r="T62" s="176" t="s">
        <v>1364</v>
      </c>
      <c r="U62" s="160">
        <v>0.156</v>
      </c>
      <c r="V62" s="160">
        <f>ROUND(E62*U62,2)</f>
        <v>33.06</v>
      </c>
      <c r="W62" s="160"/>
      <c r="X62" s="160" t="s">
        <v>1365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1366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33.75" outlineLevel="1">
      <c r="A63" s="158"/>
      <c r="B63" s="159"/>
      <c r="C63" s="248" t="s">
        <v>1431</v>
      </c>
      <c r="D63" s="249"/>
      <c r="E63" s="249"/>
      <c r="F63" s="249"/>
      <c r="G63" s="249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1392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77" t="str">
        <f>C63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188" t="s">
        <v>1432</v>
      </c>
      <c r="D64" s="161"/>
      <c r="E64" s="162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1368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188" t="s">
        <v>879</v>
      </c>
      <c r="D65" s="161"/>
      <c r="E65" s="162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1368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188" t="s">
        <v>880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1368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881</v>
      </c>
      <c r="D67" s="161"/>
      <c r="E67" s="162">
        <v>211.905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70">
        <v>19</v>
      </c>
      <c r="B68" s="171" t="s">
        <v>1436</v>
      </c>
      <c r="C68" s="187" t="s">
        <v>1437</v>
      </c>
      <c r="D68" s="172" t="s">
        <v>1411</v>
      </c>
      <c r="E68" s="173">
        <v>63.5715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5" t="s">
        <v>1399</v>
      </c>
      <c r="S68" s="175" t="s">
        <v>1363</v>
      </c>
      <c r="T68" s="176" t="s">
        <v>1364</v>
      </c>
      <c r="U68" s="160">
        <v>8.4000000000000005E-2</v>
      </c>
      <c r="V68" s="160">
        <f>ROUND(E68*U68,2)</f>
        <v>5.34</v>
      </c>
      <c r="W68" s="160"/>
      <c r="X68" s="160" t="s">
        <v>1365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1366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33.75" outlineLevel="1">
      <c r="A69" s="158"/>
      <c r="B69" s="159"/>
      <c r="C69" s="248" t="s">
        <v>1431</v>
      </c>
      <c r="D69" s="249"/>
      <c r="E69" s="249"/>
      <c r="F69" s="249"/>
      <c r="G69" s="249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1392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77" t="str">
        <f>C69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188" t="s">
        <v>882</v>
      </c>
      <c r="D70" s="161"/>
      <c r="E70" s="162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1368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883</v>
      </c>
      <c r="D71" s="161"/>
      <c r="E71" s="162">
        <v>63.5715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70">
        <v>20</v>
      </c>
      <c r="B72" s="171" t="s">
        <v>1440</v>
      </c>
      <c r="C72" s="187" t="s">
        <v>1441</v>
      </c>
      <c r="D72" s="172" t="s">
        <v>1411</v>
      </c>
      <c r="E72" s="173">
        <v>141.27000000000001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5" t="s">
        <v>1399</v>
      </c>
      <c r="S72" s="175" t="s">
        <v>1363</v>
      </c>
      <c r="T72" s="176" t="s">
        <v>1364</v>
      </c>
      <c r="U72" s="160">
        <v>0.29099999999999998</v>
      </c>
      <c r="V72" s="160">
        <f>ROUND(E72*U72,2)</f>
        <v>41.11</v>
      </c>
      <c r="W72" s="160"/>
      <c r="X72" s="160" t="s">
        <v>1365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1366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33.75" outlineLevel="1">
      <c r="A73" s="158"/>
      <c r="B73" s="159"/>
      <c r="C73" s="248" t="s">
        <v>1431</v>
      </c>
      <c r="D73" s="249"/>
      <c r="E73" s="249"/>
      <c r="F73" s="249"/>
      <c r="G73" s="249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1392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77" t="str">
        <f>C73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188" t="s">
        <v>1442</v>
      </c>
      <c r="D74" s="161"/>
      <c r="E74" s="162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1368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188" t="s">
        <v>884</v>
      </c>
      <c r="D75" s="161"/>
      <c r="E75" s="162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1368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188" t="s">
        <v>885</v>
      </c>
      <c r="D76" s="161"/>
      <c r="E76" s="162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1368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188" t="s">
        <v>886</v>
      </c>
      <c r="D77" s="161"/>
      <c r="E77" s="162">
        <v>141.27000000000001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1368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0">
        <v>21</v>
      </c>
      <c r="B78" s="171" t="s">
        <v>1446</v>
      </c>
      <c r="C78" s="187" t="s">
        <v>1447</v>
      </c>
      <c r="D78" s="172" t="s">
        <v>1411</v>
      </c>
      <c r="E78" s="173">
        <v>42.381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5" t="s">
        <v>1399</v>
      </c>
      <c r="S78" s="175" t="s">
        <v>1363</v>
      </c>
      <c r="T78" s="176" t="s">
        <v>1364</v>
      </c>
      <c r="U78" s="160">
        <v>0.14829999999999999</v>
      </c>
      <c r="V78" s="160">
        <f>ROUND(E78*U78,2)</f>
        <v>6.29</v>
      </c>
      <c r="W78" s="160"/>
      <c r="X78" s="160" t="s">
        <v>1365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1366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33.75" outlineLevel="1">
      <c r="A79" s="158"/>
      <c r="B79" s="159"/>
      <c r="C79" s="248" t="s">
        <v>1431</v>
      </c>
      <c r="D79" s="249"/>
      <c r="E79" s="249"/>
      <c r="F79" s="249"/>
      <c r="G79" s="249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1392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77" t="str">
        <f>C79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887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888</v>
      </c>
      <c r="D81" s="161"/>
      <c r="E81" s="162">
        <v>42.381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0">
        <v>22</v>
      </c>
      <c r="B82" s="171" t="s">
        <v>487</v>
      </c>
      <c r="C82" s="187" t="s">
        <v>488</v>
      </c>
      <c r="D82" s="172" t="s">
        <v>1361</v>
      </c>
      <c r="E82" s="173">
        <v>742.9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1.99E-3</v>
      </c>
      <c r="O82" s="175">
        <f>ROUND(E82*N82,2)</f>
        <v>1.48</v>
      </c>
      <c r="P82" s="175">
        <v>0</v>
      </c>
      <c r="Q82" s="175">
        <f>ROUND(E82*P82,2)</f>
        <v>0</v>
      </c>
      <c r="R82" s="175" t="s">
        <v>1399</v>
      </c>
      <c r="S82" s="175" t="s">
        <v>1363</v>
      </c>
      <c r="T82" s="176" t="s">
        <v>1364</v>
      </c>
      <c r="U82" s="160">
        <v>0.40200000000000002</v>
      </c>
      <c r="V82" s="160">
        <f>ROUND(E82*U82,2)</f>
        <v>298.64999999999998</v>
      </c>
      <c r="W82" s="160"/>
      <c r="X82" s="160" t="s">
        <v>1365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1366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48" t="s">
        <v>1452</v>
      </c>
      <c r="D83" s="249"/>
      <c r="E83" s="249"/>
      <c r="F83" s="249"/>
      <c r="G83" s="249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1392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889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1368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890</v>
      </c>
      <c r="D85" s="161"/>
      <c r="E85" s="162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188" t="s">
        <v>891</v>
      </c>
      <c r="D86" s="161"/>
      <c r="E86" s="162">
        <v>742.9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1368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70">
        <v>23</v>
      </c>
      <c r="B87" s="171" t="s">
        <v>494</v>
      </c>
      <c r="C87" s="187" t="s">
        <v>495</v>
      </c>
      <c r="D87" s="172" t="s">
        <v>1361</v>
      </c>
      <c r="E87" s="173">
        <v>742.9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5" t="s">
        <v>1399</v>
      </c>
      <c r="S87" s="175" t="s">
        <v>1363</v>
      </c>
      <c r="T87" s="176" t="s">
        <v>1364</v>
      </c>
      <c r="U87" s="160">
        <v>0.17799999999999999</v>
      </c>
      <c r="V87" s="160">
        <f>ROUND(E87*U87,2)</f>
        <v>132.24</v>
      </c>
      <c r="W87" s="160"/>
      <c r="X87" s="160" t="s">
        <v>1365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1366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48" t="s">
        <v>1458</v>
      </c>
      <c r="D88" s="249"/>
      <c r="E88" s="249"/>
      <c r="F88" s="249"/>
      <c r="G88" s="249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1392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188" t="s">
        <v>892</v>
      </c>
      <c r="D89" s="161"/>
      <c r="E89" s="162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1368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188" t="s">
        <v>891</v>
      </c>
      <c r="D90" s="161"/>
      <c r="E90" s="162">
        <v>742.9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1368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0">
        <v>24</v>
      </c>
      <c r="B91" s="171" t="s">
        <v>1460</v>
      </c>
      <c r="C91" s="187" t="s">
        <v>1461</v>
      </c>
      <c r="D91" s="172" t="s">
        <v>1411</v>
      </c>
      <c r="E91" s="173">
        <v>194.24625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5" t="s">
        <v>1399</v>
      </c>
      <c r="S91" s="175" t="s">
        <v>1363</v>
      </c>
      <c r="T91" s="176" t="s">
        <v>1364</v>
      </c>
      <c r="U91" s="160">
        <v>0.34499999999999997</v>
      </c>
      <c r="V91" s="160">
        <f>ROUND(E91*U91,2)</f>
        <v>67.010000000000005</v>
      </c>
      <c r="W91" s="160"/>
      <c r="X91" s="160" t="s">
        <v>1365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1366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48" t="s">
        <v>1462</v>
      </c>
      <c r="D92" s="249"/>
      <c r="E92" s="249"/>
      <c r="F92" s="249"/>
      <c r="G92" s="249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1392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77" t="str">
        <f>C92</f>
        <v>bez naložení do dopravní nádoby, ale s vyprázdněním dopravní nádoby na hromadu nebo na dopravní prostředek,</v>
      </c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188" t="s">
        <v>893</v>
      </c>
      <c r="D93" s="161"/>
      <c r="E93" s="162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1368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188" t="s">
        <v>894</v>
      </c>
      <c r="D94" s="161"/>
      <c r="E94" s="162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1368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188" t="s">
        <v>895</v>
      </c>
      <c r="D95" s="161"/>
      <c r="E95" s="162">
        <v>194.24625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1368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>
      <c r="A96" s="170">
        <v>25</v>
      </c>
      <c r="B96" s="171" t="s">
        <v>1466</v>
      </c>
      <c r="C96" s="187" t="s">
        <v>1467</v>
      </c>
      <c r="D96" s="172" t="s">
        <v>1411</v>
      </c>
      <c r="E96" s="173">
        <v>242.53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75">
        <v>0</v>
      </c>
      <c r="O96" s="175">
        <f>ROUND(E96*N96,2)</f>
        <v>0</v>
      </c>
      <c r="P96" s="175">
        <v>0</v>
      </c>
      <c r="Q96" s="175">
        <f>ROUND(E96*P96,2)</f>
        <v>0</v>
      </c>
      <c r="R96" s="175" t="s">
        <v>1399</v>
      </c>
      <c r="S96" s="175" t="s">
        <v>1363</v>
      </c>
      <c r="T96" s="176" t="s">
        <v>1364</v>
      </c>
      <c r="U96" s="160">
        <v>1.0999999999999999E-2</v>
      </c>
      <c r="V96" s="160">
        <f>ROUND(E96*U96,2)</f>
        <v>2.67</v>
      </c>
      <c r="W96" s="160"/>
      <c r="X96" s="160" t="s">
        <v>1365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1366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48" t="s">
        <v>1468</v>
      </c>
      <c r="D97" s="249"/>
      <c r="E97" s="249"/>
      <c r="F97" s="249"/>
      <c r="G97" s="249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1392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188" t="s">
        <v>1469</v>
      </c>
      <c r="D98" s="161"/>
      <c r="E98" s="162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1368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188" t="s">
        <v>896</v>
      </c>
      <c r="D99" s="161"/>
      <c r="E99" s="162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1368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188" t="s">
        <v>897</v>
      </c>
      <c r="D100" s="161"/>
      <c r="E100" s="162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1368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188" t="s">
        <v>898</v>
      </c>
      <c r="D101" s="161"/>
      <c r="E101" s="162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1368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188" t="s">
        <v>899</v>
      </c>
      <c r="D102" s="161"/>
      <c r="E102" s="162">
        <v>242.53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1368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>
      <c r="A103" s="170">
        <v>26</v>
      </c>
      <c r="B103" s="171" t="s">
        <v>1466</v>
      </c>
      <c r="C103" s="187" t="s">
        <v>1467</v>
      </c>
      <c r="D103" s="172" t="s">
        <v>1411</v>
      </c>
      <c r="E103" s="173">
        <v>149.11500000000001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5" t="s">
        <v>1399</v>
      </c>
      <c r="S103" s="175" t="s">
        <v>1363</v>
      </c>
      <c r="T103" s="176" t="s">
        <v>1364</v>
      </c>
      <c r="U103" s="160">
        <v>1.0999999999999999E-2</v>
      </c>
      <c r="V103" s="160">
        <f>ROUND(E103*U103,2)</f>
        <v>1.64</v>
      </c>
      <c r="W103" s="160"/>
      <c r="X103" s="160" t="s">
        <v>1365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48" t="s">
        <v>1468</v>
      </c>
      <c r="D104" s="249"/>
      <c r="E104" s="249"/>
      <c r="F104" s="249"/>
      <c r="G104" s="249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1392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188" t="s">
        <v>1473</v>
      </c>
      <c r="D105" s="161"/>
      <c r="E105" s="162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1368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188" t="s">
        <v>900</v>
      </c>
      <c r="D106" s="161"/>
      <c r="E106" s="162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1368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188" t="s">
        <v>901</v>
      </c>
      <c r="D107" s="161"/>
      <c r="E107" s="162">
        <v>149.11500000000001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1368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33.75" outlineLevel="1">
      <c r="A108" s="170">
        <v>27</v>
      </c>
      <c r="B108" s="171" t="s">
        <v>1476</v>
      </c>
      <c r="C108" s="187" t="s">
        <v>1477</v>
      </c>
      <c r="D108" s="172" t="s">
        <v>1411</v>
      </c>
      <c r="E108" s="173">
        <v>5964.6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5" t="s">
        <v>1399</v>
      </c>
      <c r="S108" s="175" t="s">
        <v>1363</v>
      </c>
      <c r="T108" s="176" t="s">
        <v>1364</v>
      </c>
      <c r="U108" s="160">
        <v>0</v>
      </c>
      <c r="V108" s="160">
        <f>ROUND(E108*U108,2)</f>
        <v>0</v>
      </c>
      <c r="W108" s="160"/>
      <c r="X108" s="160" t="s">
        <v>1365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48" t="s">
        <v>1468</v>
      </c>
      <c r="D109" s="249"/>
      <c r="E109" s="249"/>
      <c r="F109" s="249"/>
      <c r="G109" s="249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1392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188" t="s">
        <v>1473</v>
      </c>
      <c r="D110" s="161"/>
      <c r="E110" s="162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1368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188" t="s">
        <v>902</v>
      </c>
      <c r="D111" s="161"/>
      <c r="E111" s="162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1368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188" t="s">
        <v>903</v>
      </c>
      <c r="D112" s="161"/>
      <c r="E112" s="162">
        <v>5964.6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1368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>
      <c r="A113" s="170">
        <v>28</v>
      </c>
      <c r="B113" s="171" t="s">
        <v>1816</v>
      </c>
      <c r="C113" s="187" t="s">
        <v>1817</v>
      </c>
      <c r="D113" s="172" t="s">
        <v>1411</v>
      </c>
      <c r="E113" s="173">
        <v>242.53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5" t="s">
        <v>1399</v>
      </c>
      <c r="S113" s="175" t="s">
        <v>1363</v>
      </c>
      <c r="T113" s="176" t="s">
        <v>1364</v>
      </c>
      <c r="U113" s="160">
        <v>5.2999999999999999E-2</v>
      </c>
      <c r="V113" s="160">
        <f>ROUND(E113*U113,2)</f>
        <v>12.85</v>
      </c>
      <c r="W113" s="160"/>
      <c r="X113" s="160" t="s">
        <v>1365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1366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188" t="s">
        <v>904</v>
      </c>
      <c r="D114" s="161"/>
      <c r="E114" s="162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1368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188" t="s">
        <v>899</v>
      </c>
      <c r="D115" s="161"/>
      <c r="E115" s="162">
        <v>242.53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1368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>
      <c r="A116" s="170">
        <v>29</v>
      </c>
      <c r="B116" s="171" t="s">
        <v>1482</v>
      </c>
      <c r="C116" s="187" t="s">
        <v>1483</v>
      </c>
      <c r="D116" s="172" t="s">
        <v>1411</v>
      </c>
      <c r="E116" s="173">
        <v>149.11500000000001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5" t="s">
        <v>1399</v>
      </c>
      <c r="S116" s="175" t="s">
        <v>1363</v>
      </c>
      <c r="T116" s="176" t="s">
        <v>1364</v>
      </c>
      <c r="U116" s="160">
        <v>8.9999999999999993E-3</v>
      </c>
      <c r="V116" s="160">
        <f>ROUND(E116*U116,2)</f>
        <v>1.34</v>
      </c>
      <c r="W116" s="160"/>
      <c r="X116" s="160" t="s">
        <v>1365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188" t="s">
        <v>905</v>
      </c>
      <c r="D117" s="161"/>
      <c r="E117" s="162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1368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188" t="s">
        <v>906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1368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1486</v>
      </c>
      <c r="D119" s="161"/>
      <c r="E119" s="162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1368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188" t="s">
        <v>907</v>
      </c>
      <c r="D120" s="161"/>
      <c r="E120" s="162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1368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188" t="s">
        <v>908</v>
      </c>
      <c r="D121" s="161"/>
      <c r="E121" s="162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1368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188" t="s">
        <v>901</v>
      </c>
      <c r="D122" s="161"/>
      <c r="E122" s="162">
        <v>149.11500000000001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1368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>
      <c r="A123" s="170">
        <v>30</v>
      </c>
      <c r="B123" s="171" t="s">
        <v>1489</v>
      </c>
      <c r="C123" s="187" t="s">
        <v>1490</v>
      </c>
      <c r="D123" s="172" t="s">
        <v>1411</v>
      </c>
      <c r="E123" s="173">
        <v>249.3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5" t="s">
        <v>1399</v>
      </c>
      <c r="S123" s="175" t="s">
        <v>1363</v>
      </c>
      <c r="T123" s="176" t="s">
        <v>1364</v>
      </c>
      <c r="U123" s="160">
        <v>0.20200000000000001</v>
      </c>
      <c r="V123" s="160">
        <f>ROUND(E123*U123,2)</f>
        <v>50.36</v>
      </c>
      <c r="W123" s="160"/>
      <c r="X123" s="160" t="s">
        <v>1365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1366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48" t="s">
        <v>1491</v>
      </c>
      <c r="D124" s="249"/>
      <c r="E124" s="249"/>
      <c r="F124" s="249"/>
      <c r="G124" s="249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1392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50" t="s">
        <v>1492</v>
      </c>
      <c r="D125" s="251"/>
      <c r="E125" s="251"/>
      <c r="F125" s="251"/>
      <c r="G125" s="251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1493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188" t="s">
        <v>909</v>
      </c>
      <c r="D126" s="161"/>
      <c r="E126" s="162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1368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188" t="s">
        <v>910</v>
      </c>
      <c r="D127" s="161"/>
      <c r="E127" s="162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1368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188" t="s">
        <v>911</v>
      </c>
      <c r="D128" s="161"/>
      <c r="E128" s="162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1368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188" t="s">
        <v>912</v>
      </c>
      <c r="D129" s="161"/>
      <c r="E129" s="162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1368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188" t="s">
        <v>913</v>
      </c>
      <c r="D130" s="161"/>
      <c r="E130" s="162">
        <v>249.3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1368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70">
        <v>31</v>
      </c>
      <c r="B131" s="171" t="s">
        <v>1499</v>
      </c>
      <c r="C131" s="187" t="s">
        <v>1500</v>
      </c>
      <c r="D131" s="172" t="s">
        <v>1411</v>
      </c>
      <c r="E131" s="173">
        <v>83.1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5" t="s">
        <v>1399</v>
      </c>
      <c r="S131" s="175" t="s">
        <v>1363</v>
      </c>
      <c r="T131" s="176" t="s">
        <v>1364</v>
      </c>
      <c r="U131" s="160">
        <v>1.587</v>
      </c>
      <c r="V131" s="160">
        <f>ROUND(E131*U131,2)</f>
        <v>131.88</v>
      </c>
      <c r="W131" s="160"/>
      <c r="X131" s="160" t="s">
        <v>1365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1366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ht="22.5" outlineLevel="1">
      <c r="A132" s="158"/>
      <c r="B132" s="159"/>
      <c r="C132" s="248" t="s">
        <v>1501</v>
      </c>
      <c r="D132" s="249"/>
      <c r="E132" s="249"/>
      <c r="F132" s="249"/>
      <c r="G132" s="249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1392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77" t="str">
        <f>C132</f>
        <v>sypaninou z vhodných hornin tř. 1 - 4 nebo materiálem připraveným podél výkopu ve vzdálenosti do 3 m od jeho kraje, pro jakoukoliv hloubku výkopu a jakoukoliv míru zhutnění,</v>
      </c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188" t="s">
        <v>914</v>
      </c>
      <c r="D133" s="161"/>
      <c r="E133" s="162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1368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188" t="s">
        <v>915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1368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916</v>
      </c>
      <c r="D135" s="161"/>
      <c r="E135" s="162">
        <v>83.1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70">
        <v>32</v>
      </c>
      <c r="B136" s="171" t="s">
        <v>1505</v>
      </c>
      <c r="C136" s="187" t="s">
        <v>1506</v>
      </c>
      <c r="D136" s="172" t="s">
        <v>1361</v>
      </c>
      <c r="E136" s="173">
        <v>337.55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5">
        <v>0</v>
      </c>
      <c r="O136" s="175">
        <f>ROUND(E136*N136,2)</f>
        <v>0</v>
      </c>
      <c r="P136" s="175">
        <v>0</v>
      </c>
      <c r="Q136" s="175">
        <f>ROUND(E136*P136,2)</f>
        <v>0</v>
      </c>
      <c r="R136" s="175" t="s">
        <v>1507</v>
      </c>
      <c r="S136" s="175" t="s">
        <v>1363</v>
      </c>
      <c r="T136" s="176" t="s">
        <v>1364</v>
      </c>
      <c r="U136" s="160">
        <v>0.06</v>
      </c>
      <c r="V136" s="160">
        <f>ROUND(E136*U136,2)</f>
        <v>20.25</v>
      </c>
      <c r="W136" s="160"/>
      <c r="X136" s="160" t="s">
        <v>1365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1366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48" t="s">
        <v>1508</v>
      </c>
      <c r="D137" s="249"/>
      <c r="E137" s="249"/>
      <c r="F137" s="249"/>
      <c r="G137" s="249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1392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917</v>
      </c>
      <c r="D138" s="161"/>
      <c r="E138" s="162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188" t="s">
        <v>918</v>
      </c>
      <c r="D139" s="161"/>
      <c r="E139" s="162">
        <v>337.55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1368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ht="22.5" outlineLevel="1">
      <c r="A140" s="170">
        <v>33</v>
      </c>
      <c r="B140" s="171" t="s">
        <v>1511</v>
      </c>
      <c r="C140" s="187" t="s">
        <v>1512</v>
      </c>
      <c r="D140" s="172" t="s">
        <v>1361</v>
      </c>
      <c r="E140" s="173">
        <v>337.55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0</v>
      </c>
      <c r="O140" s="175">
        <f>ROUND(E140*N140,2)</f>
        <v>0</v>
      </c>
      <c r="P140" s="175">
        <v>0</v>
      </c>
      <c r="Q140" s="175">
        <f>ROUND(E140*P140,2)</f>
        <v>0</v>
      </c>
      <c r="R140" s="175" t="s">
        <v>1399</v>
      </c>
      <c r="S140" s="175" t="s">
        <v>1363</v>
      </c>
      <c r="T140" s="176" t="s">
        <v>1364</v>
      </c>
      <c r="U140" s="160">
        <v>0.254</v>
      </c>
      <c r="V140" s="160">
        <f>ROUND(E140*U140,2)</f>
        <v>85.74</v>
      </c>
      <c r="W140" s="160"/>
      <c r="X140" s="160" t="s">
        <v>1365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1366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>
      <c r="A141" s="158"/>
      <c r="B141" s="159"/>
      <c r="C141" s="248" t="s">
        <v>1513</v>
      </c>
      <c r="D141" s="249"/>
      <c r="E141" s="249"/>
      <c r="F141" s="249"/>
      <c r="G141" s="249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1392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77" t="str">
        <f>C141</f>
        <v>s případným nutným přemístěním hromad nebo dočasných skládek na místo potřeby ze vzdálenosti do 30 m, v rovině nebo ve svahu do 1 : 5,</v>
      </c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188" t="s">
        <v>919</v>
      </c>
      <c r="D142" s="161"/>
      <c r="E142" s="162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1368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188" t="s">
        <v>920</v>
      </c>
      <c r="D143" s="161"/>
      <c r="E143" s="162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1368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188" t="s">
        <v>918</v>
      </c>
      <c r="D144" s="161"/>
      <c r="E144" s="162">
        <v>337.55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1368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70">
        <v>34</v>
      </c>
      <c r="B145" s="171" t="s">
        <v>1515</v>
      </c>
      <c r="C145" s="187" t="s">
        <v>1516</v>
      </c>
      <c r="D145" s="172" t="s">
        <v>1411</v>
      </c>
      <c r="E145" s="173">
        <v>149.11500000000001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5">
        <v>0</v>
      </c>
      <c r="O145" s="175">
        <f>ROUND(E145*N145,2)</f>
        <v>0</v>
      </c>
      <c r="P145" s="175">
        <v>0</v>
      </c>
      <c r="Q145" s="175">
        <f>ROUND(E145*P145,2)</f>
        <v>0</v>
      </c>
      <c r="R145" s="175" t="s">
        <v>1399</v>
      </c>
      <c r="S145" s="175" t="s">
        <v>1363</v>
      </c>
      <c r="T145" s="176" t="s">
        <v>1364</v>
      </c>
      <c r="U145" s="160">
        <v>0</v>
      </c>
      <c r="V145" s="160">
        <f>ROUND(E145*U145,2)</f>
        <v>0</v>
      </c>
      <c r="W145" s="160"/>
      <c r="X145" s="160" t="s">
        <v>1365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1366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188" t="s">
        <v>900</v>
      </c>
      <c r="D146" s="161"/>
      <c r="E146" s="162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1368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188" t="s">
        <v>901</v>
      </c>
      <c r="D147" s="161"/>
      <c r="E147" s="162">
        <v>149.11500000000001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1368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70">
        <v>35</v>
      </c>
      <c r="B148" s="171" t="s">
        <v>1517</v>
      </c>
      <c r="C148" s="187" t="s">
        <v>1518</v>
      </c>
      <c r="D148" s="172" t="s">
        <v>1519</v>
      </c>
      <c r="E148" s="173">
        <v>8.4387500000000006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5">
        <v>1E-3</v>
      </c>
      <c r="O148" s="175">
        <f>ROUND(E148*N148,2)</f>
        <v>0.01</v>
      </c>
      <c r="P148" s="175">
        <v>0</v>
      </c>
      <c r="Q148" s="175">
        <f>ROUND(E148*P148,2)</f>
        <v>0</v>
      </c>
      <c r="R148" s="175" t="s">
        <v>1520</v>
      </c>
      <c r="S148" s="175" t="s">
        <v>1363</v>
      </c>
      <c r="T148" s="176" t="s">
        <v>1364</v>
      </c>
      <c r="U148" s="160">
        <v>0</v>
      </c>
      <c r="V148" s="160">
        <f>ROUND(E148*U148,2)</f>
        <v>0</v>
      </c>
      <c r="W148" s="160"/>
      <c r="X148" s="160" t="s">
        <v>1521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1522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188" t="s">
        <v>921</v>
      </c>
      <c r="D149" s="161"/>
      <c r="E149" s="162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1368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188" t="s">
        <v>922</v>
      </c>
      <c r="D150" s="161"/>
      <c r="E150" s="162">
        <v>8.4387500000000006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1368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70">
        <v>36</v>
      </c>
      <c r="B151" s="171" t="s">
        <v>1525</v>
      </c>
      <c r="C151" s="187" t="s">
        <v>1526</v>
      </c>
      <c r="D151" s="172" t="s">
        <v>1527</v>
      </c>
      <c r="E151" s="173">
        <v>138.77699999999999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5">
        <v>1</v>
      </c>
      <c r="O151" s="175">
        <f>ROUND(E151*N151,2)</f>
        <v>138.78</v>
      </c>
      <c r="P151" s="175">
        <v>0</v>
      </c>
      <c r="Q151" s="175">
        <f>ROUND(E151*P151,2)</f>
        <v>0</v>
      </c>
      <c r="R151" s="175" t="s">
        <v>1520</v>
      </c>
      <c r="S151" s="175" t="s">
        <v>1363</v>
      </c>
      <c r="T151" s="176" t="s">
        <v>1364</v>
      </c>
      <c r="U151" s="160">
        <v>0</v>
      </c>
      <c r="V151" s="160">
        <f>ROUND(E151*U151,2)</f>
        <v>0</v>
      </c>
      <c r="W151" s="160"/>
      <c r="X151" s="160" t="s">
        <v>1521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1522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188" t="s">
        <v>1528</v>
      </c>
      <c r="D152" s="161"/>
      <c r="E152" s="162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1368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188" t="s">
        <v>923</v>
      </c>
      <c r="D153" s="161"/>
      <c r="E153" s="162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1368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188" t="s">
        <v>924</v>
      </c>
      <c r="D154" s="161"/>
      <c r="E154" s="162">
        <v>138.77699999999999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1368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70">
        <v>37</v>
      </c>
      <c r="B155" s="171" t="s">
        <v>1531</v>
      </c>
      <c r="C155" s="187" t="s">
        <v>1532</v>
      </c>
      <c r="D155" s="172" t="s">
        <v>1527</v>
      </c>
      <c r="E155" s="173">
        <v>75.550799999999995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5">
        <v>1</v>
      </c>
      <c r="O155" s="175">
        <f>ROUND(E155*N155,2)</f>
        <v>75.55</v>
      </c>
      <c r="P155" s="175">
        <v>0</v>
      </c>
      <c r="Q155" s="175">
        <f>ROUND(E155*P155,2)</f>
        <v>0</v>
      </c>
      <c r="R155" s="175" t="s">
        <v>1520</v>
      </c>
      <c r="S155" s="175" t="s">
        <v>1363</v>
      </c>
      <c r="T155" s="176" t="s">
        <v>1364</v>
      </c>
      <c r="U155" s="160">
        <v>0</v>
      </c>
      <c r="V155" s="160">
        <f>ROUND(E155*U155,2)</f>
        <v>0</v>
      </c>
      <c r="W155" s="160"/>
      <c r="X155" s="160" t="s">
        <v>1521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1522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188" t="s">
        <v>1486</v>
      </c>
      <c r="D156" s="161"/>
      <c r="E156" s="162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1368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188" t="s">
        <v>925</v>
      </c>
      <c r="D157" s="161"/>
      <c r="E157" s="162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1368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188" t="s">
        <v>926</v>
      </c>
      <c r="D158" s="161"/>
      <c r="E158" s="162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1368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188" t="s">
        <v>927</v>
      </c>
      <c r="D159" s="161"/>
      <c r="E159" s="162">
        <v>75.550799999999995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1368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>
      <c r="A160" s="164" t="s">
        <v>1357</v>
      </c>
      <c r="B160" s="165" t="s">
        <v>1297</v>
      </c>
      <c r="C160" s="186" t="s">
        <v>1311</v>
      </c>
      <c r="D160" s="166"/>
      <c r="E160" s="167"/>
      <c r="F160" s="168"/>
      <c r="G160" s="168">
        <f>SUMIF(AG161:AG171,"&lt;&gt;NOR",G161:G171)</f>
        <v>0</v>
      </c>
      <c r="H160" s="168"/>
      <c r="I160" s="168">
        <f>SUM(I161:I171)</f>
        <v>0</v>
      </c>
      <c r="J160" s="168"/>
      <c r="K160" s="168">
        <f>SUM(K161:K171)</f>
        <v>0</v>
      </c>
      <c r="L160" s="168"/>
      <c r="M160" s="168">
        <f>SUM(M161:M171)</f>
        <v>0</v>
      </c>
      <c r="N160" s="168"/>
      <c r="O160" s="168">
        <f>SUM(O161:O171)</f>
        <v>32.090000000000003</v>
      </c>
      <c r="P160" s="168"/>
      <c r="Q160" s="168">
        <f>SUM(Q161:Q171)</f>
        <v>0</v>
      </c>
      <c r="R160" s="168"/>
      <c r="S160" s="168"/>
      <c r="T160" s="169"/>
      <c r="U160" s="163"/>
      <c r="V160" s="163">
        <f>SUM(V161:V171)</f>
        <v>40.89</v>
      </c>
      <c r="W160" s="163"/>
      <c r="X160" s="163"/>
      <c r="AG160" t="s">
        <v>1358</v>
      </c>
    </row>
    <row r="161" spans="1:60" outlineLevel="1">
      <c r="A161" s="170">
        <v>38</v>
      </c>
      <c r="B161" s="171" t="s">
        <v>1536</v>
      </c>
      <c r="C161" s="187" t="s">
        <v>1537</v>
      </c>
      <c r="D161" s="172" t="s">
        <v>1407</v>
      </c>
      <c r="E161" s="173">
        <v>137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5">
        <v>0.23382</v>
      </c>
      <c r="O161" s="175">
        <f>ROUND(E161*N161,2)</f>
        <v>32.03</v>
      </c>
      <c r="P161" s="175">
        <v>0</v>
      </c>
      <c r="Q161" s="175">
        <f>ROUND(E161*P161,2)</f>
        <v>0</v>
      </c>
      <c r="R161" s="175" t="s">
        <v>1538</v>
      </c>
      <c r="S161" s="175" t="s">
        <v>1539</v>
      </c>
      <c r="T161" s="176" t="s">
        <v>1364</v>
      </c>
      <c r="U161" s="160">
        <v>0.216</v>
      </c>
      <c r="V161" s="160">
        <f>ROUND(E161*U161,2)</f>
        <v>29.59</v>
      </c>
      <c r="W161" s="160"/>
      <c r="X161" s="160" t="s">
        <v>1365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1366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48" t="s">
        <v>1540</v>
      </c>
      <c r="D162" s="249"/>
      <c r="E162" s="249"/>
      <c r="F162" s="249"/>
      <c r="G162" s="249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1392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77" t="str">
        <f>C162</f>
        <v>se zřízením štěrkopískového lože pod trubky a s jejich obsypem v průměrném celkovém množství do 0,15 m3/m v otevřeném příkopu,</v>
      </c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188" t="s">
        <v>928</v>
      </c>
      <c r="D163" s="161"/>
      <c r="E163" s="162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1368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188" t="s">
        <v>929</v>
      </c>
      <c r="D164" s="161"/>
      <c r="E164" s="162">
        <v>137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1368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70">
        <v>39</v>
      </c>
      <c r="B165" s="171" t="s">
        <v>1541</v>
      </c>
      <c r="C165" s="187" t="s">
        <v>1542</v>
      </c>
      <c r="D165" s="172" t="s">
        <v>1361</v>
      </c>
      <c r="E165" s="173">
        <v>150.69999999999999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5">
        <v>1.8000000000000001E-4</v>
      </c>
      <c r="O165" s="175">
        <f>ROUND(E165*N165,2)</f>
        <v>0.03</v>
      </c>
      <c r="P165" s="175">
        <v>0</v>
      </c>
      <c r="Q165" s="175">
        <f>ROUND(E165*P165,2)</f>
        <v>0</v>
      </c>
      <c r="R165" s="175" t="s">
        <v>1543</v>
      </c>
      <c r="S165" s="175" t="s">
        <v>1363</v>
      </c>
      <c r="T165" s="176" t="s">
        <v>1364</v>
      </c>
      <c r="U165" s="160">
        <v>7.4999999999999997E-2</v>
      </c>
      <c r="V165" s="160">
        <f>ROUND(E165*U165,2)</f>
        <v>11.3</v>
      </c>
      <c r="W165" s="160"/>
      <c r="X165" s="160" t="s">
        <v>1365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1366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48" t="s">
        <v>1544</v>
      </c>
      <c r="D166" s="249"/>
      <c r="E166" s="249"/>
      <c r="F166" s="249"/>
      <c r="G166" s="249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1392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188" t="s">
        <v>930</v>
      </c>
      <c r="D167" s="161"/>
      <c r="E167" s="162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1368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188" t="s">
        <v>931</v>
      </c>
      <c r="D168" s="161"/>
      <c r="E168" s="162">
        <v>150.69999999999999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1368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22.5" outlineLevel="1">
      <c r="A169" s="170">
        <v>40</v>
      </c>
      <c r="B169" s="171" t="s">
        <v>1548</v>
      </c>
      <c r="C169" s="187" t="s">
        <v>1549</v>
      </c>
      <c r="D169" s="172" t="s">
        <v>1361</v>
      </c>
      <c r="E169" s="173">
        <v>165.77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5">
        <v>2.0000000000000001E-4</v>
      </c>
      <c r="O169" s="175">
        <f>ROUND(E169*N169,2)</f>
        <v>0.03</v>
      </c>
      <c r="P169" s="175">
        <v>0</v>
      </c>
      <c r="Q169" s="175">
        <f>ROUND(E169*P169,2)</f>
        <v>0</v>
      </c>
      <c r="R169" s="175" t="s">
        <v>1520</v>
      </c>
      <c r="S169" s="175" t="s">
        <v>1363</v>
      </c>
      <c r="T169" s="176" t="s">
        <v>1364</v>
      </c>
      <c r="U169" s="160">
        <v>0</v>
      </c>
      <c r="V169" s="160">
        <f>ROUND(E169*U169,2)</f>
        <v>0</v>
      </c>
      <c r="W169" s="160"/>
      <c r="X169" s="160" t="s">
        <v>1521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1522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188" t="s">
        <v>932</v>
      </c>
      <c r="D170" s="161"/>
      <c r="E170" s="162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1368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188" t="s">
        <v>933</v>
      </c>
      <c r="D171" s="161"/>
      <c r="E171" s="162">
        <v>165.77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1368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>
      <c r="A172" s="164" t="s">
        <v>1357</v>
      </c>
      <c r="B172" s="165" t="s">
        <v>1301</v>
      </c>
      <c r="C172" s="186" t="s">
        <v>1312</v>
      </c>
      <c r="D172" s="166"/>
      <c r="E172" s="167"/>
      <c r="F172" s="168"/>
      <c r="G172" s="168">
        <f>SUMIF(AG173:AG177,"&lt;&gt;NOR",G173:G177)</f>
        <v>0</v>
      </c>
      <c r="H172" s="168"/>
      <c r="I172" s="168">
        <f>SUM(I173:I177)</f>
        <v>0</v>
      </c>
      <c r="J172" s="168"/>
      <c r="K172" s="168">
        <f>SUM(K173:K177)</f>
        <v>0</v>
      </c>
      <c r="L172" s="168"/>
      <c r="M172" s="168">
        <f>SUM(M173:M177)</f>
        <v>0</v>
      </c>
      <c r="N172" s="168"/>
      <c r="O172" s="168">
        <f>SUM(O173:O177)</f>
        <v>39.28</v>
      </c>
      <c r="P172" s="168"/>
      <c r="Q172" s="168">
        <f>SUM(Q173:Q177)</f>
        <v>0</v>
      </c>
      <c r="R172" s="168"/>
      <c r="S172" s="168"/>
      <c r="T172" s="169"/>
      <c r="U172" s="163"/>
      <c r="V172" s="163">
        <f>SUM(V173:V177)</f>
        <v>27.36</v>
      </c>
      <c r="W172" s="163"/>
      <c r="X172" s="163"/>
      <c r="AG172" t="s">
        <v>1358</v>
      </c>
    </row>
    <row r="173" spans="1:60" outlineLevel="1">
      <c r="A173" s="170">
        <v>41</v>
      </c>
      <c r="B173" s="171" t="s">
        <v>1552</v>
      </c>
      <c r="C173" s="187" t="s">
        <v>1553</v>
      </c>
      <c r="D173" s="172" t="s">
        <v>1411</v>
      </c>
      <c r="E173" s="173">
        <v>20.774999999999999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5">
        <v>1.8907700000000001</v>
      </c>
      <c r="O173" s="175">
        <f>ROUND(E173*N173,2)</f>
        <v>39.28</v>
      </c>
      <c r="P173" s="175">
        <v>0</v>
      </c>
      <c r="Q173" s="175">
        <f>ROUND(E173*P173,2)</f>
        <v>0</v>
      </c>
      <c r="R173" s="175" t="s">
        <v>1538</v>
      </c>
      <c r="S173" s="175" t="s">
        <v>1363</v>
      </c>
      <c r="T173" s="176" t="s">
        <v>1364</v>
      </c>
      <c r="U173" s="160">
        <v>1.3169999999999999</v>
      </c>
      <c r="V173" s="160">
        <f>ROUND(E173*U173,2)</f>
        <v>27.36</v>
      </c>
      <c r="W173" s="160"/>
      <c r="X173" s="160" t="s">
        <v>1365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1366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48" t="s">
        <v>1554</v>
      </c>
      <c r="D174" s="249"/>
      <c r="E174" s="249"/>
      <c r="F174" s="249"/>
      <c r="G174" s="249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1392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188" t="s">
        <v>934</v>
      </c>
      <c r="D175" s="161"/>
      <c r="E175" s="162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1368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188" t="s">
        <v>935</v>
      </c>
      <c r="D176" s="161"/>
      <c r="E176" s="162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1368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188" t="s">
        <v>936</v>
      </c>
      <c r="D177" s="161"/>
      <c r="E177" s="162">
        <v>20.774999999999999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1368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>
      <c r="A178" s="164" t="s">
        <v>1357</v>
      </c>
      <c r="B178" s="165" t="s">
        <v>1303</v>
      </c>
      <c r="C178" s="186" t="s">
        <v>1313</v>
      </c>
      <c r="D178" s="166"/>
      <c r="E178" s="167"/>
      <c r="F178" s="168"/>
      <c r="G178" s="168">
        <f>SUMIF(AG179:AG227,"&lt;&gt;NOR",G179:G227)</f>
        <v>0</v>
      </c>
      <c r="H178" s="168"/>
      <c r="I178" s="168">
        <f>SUM(I179:I227)</f>
        <v>0</v>
      </c>
      <c r="J178" s="168"/>
      <c r="K178" s="168">
        <f>SUM(K179:K227)</f>
        <v>0</v>
      </c>
      <c r="L178" s="168"/>
      <c r="M178" s="168">
        <f>SUM(M179:M227)</f>
        <v>0</v>
      </c>
      <c r="N178" s="168"/>
      <c r="O178" s="168">
        <f>SUM(O179:O227)</f>
        <v>202.56</v>
      </c>
      <c r="P178" s="168"/>
      <c r="Q178" s="168">
        <f>SUM(Q179:Q227)</f>
        <v>0</v>
      </c>
      <c r="R178" s="168"/>
      <c r="S178" s="168"/>
      <c r="T178" s="169"/>
      <c r="U178" s="163"/>
      <c r="V178" s="163">
        <f>SUM(V179:V227)</f>
        <v>42.17</v>
      </c>
      <c r="W178" s="163"/>
      <c r="X178" s="163"/>
      <c r="AG178" t="s">
        <v>1358</v>
      </c>
    </row>
    <row r="179" spans="1:60" ht="22.5" outlineLevel="1">
      <c r="A179" s="170">
        <v>42</v>
      </c>
      <c r="B179" s="171" t="s">
        <v>1558</v>
      </c>
      <c r="C179" s="187" t="s">
        <v>1559</v>
      </c>
      <c r="D179" s="172" t="s">
        <v>1361</v>
      </c>
      <c r="E179" s="173">
        <v>35.6</v>
      </c>
      <c r="F179" s="174"/>
      <c r="G179" s="175">
        <f>ROUND(E179*F179,2)</f>
        <v>0</v>
      </c>
      <c r="H179" s="174"/>
      <c r="I179" s="175">
        <f>ROUND(E179*H179,2)</f>
        <v>0</v>
      </c>
      <c r="J179" s="174"/>
      <c r="K179" s="175">
        <f>ROUND(E179*J179,2)</f>
        <v>0</v>
      </c>
      <c r="L179" s="175">
        <v>21</v>
      </c>
      <c r="M179" s="175">
        <f>G179*(1+L179/100)</f>
        <v>0</v>
      </c>
      <c r="N179" s="175">
        <v>0.378</v>
      </c>
      <c r="O179" s="175">
        <f>ROUND(E179*N179,2)</f>
        <v>13.46</v>
      </c>
      <c r="P179" s="175">
        <v>0</v>
      </c>
      <c r="Q179" s="175">
        <f>ROUND(E179*P179,2)</f>
        <v>0</v>
      </c>
      <c r="R179" s="175" t="s">
        <v>1362</v>
      </c>
      <c r="S179" s="175" t="s">
        <v>1363</v>
      </c>
      <c r="T179" s="176" t="s">
        <v>1364</v>
      </c>
      <c r="U179" s="160">
        <v>2.5999999999999999E-2</v>
      </c>
      <c r="V179" s="160">
        <f>ROUND(E179*U179,2)</f>
        <v>0.93</v>
      </c>
      <c r="W179" s="160"/>
      <c r="X179" s="160" t="s">
        <v>1365</v>
      </c>
      <c r="Y179" s="151"/>
      <c r="Z179" s="151"/>
      <c r="AA179" s="151"/>
      <c r="AB179" s="151"/>
      <c r="AC179" s="151"/>
      <c r="AD179" s="151"/>
      <c r="AE179" s="151"/>
      <c r="AF179" s="151"/>
      <c r="AG179" s="151" t="s">
        <v>1366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188" t="s">
        <v>1373</v>
      </c>
      <c r="D180" s="161"/>
      <c r="E180" s="162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1368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188" t="s">
        <v>858</v>
      </c>
      <c r="D181" s="161"/>
      <c r="E181" s="162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1368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188" t="s">
        <v>859</v>
      </c>
      <c r="D182" s="161"/>
      <c r="E182" s="162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1368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188" t="s">
        <v>860</v>
      </c>
      <c r="D183" s="161"/>
      <c r="E183" s="162">
        <v>35.6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1368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ht="22.5" outlineLevel="1">
      <c r="A184" s="170">
        <v>43</v>
      </c>
      <c r="B184" s="171" t="s">
        <v>1560</v>
      </c>
      <c r="C184" s="187" t="s">
        <v>1561</v>
      </c>
      <c r="D184" s="172" t="s">
        <v>1361</v>
      </c>
      <c r="E184" s="173">
        <v>35.6</v>
      </c>
      <c r="F184" s="174"/>
      <c r="G184" s="175">
        <f>ROUND(E184*F184,2)</f>
        <v>0</v>
      </c>
      <c r="H184" s="174"/>
      <c r="I184" s="175">
        <f>ROUND(E184*H184,2)</f>
        <v>0</v>
      </c>
      <c r="J184" s="174"/>
      <c r="K184" s="175">
        <f>ROUND(E184*J184,2)</f>
        <v>0</v>
      </c>
      <c r="L184" s="175">
        <v>21</v>
      </c>
      <c r="M184" s="175">
        <f>G184*(1+L184/100)</f>
        <v>0</v>
      </c>
      <c r="N184" s="175">
        <v>0.441</v>
      </c>
      <c r="O184" s="175">
        <f>ROUND(E184*N184,2)</f>
        <v>15.7</v>
      </c>
      <c r="P184" s="175">
        <v>0</v>
      </c>
      <c r="Q184" s="175">
        <f>ROUND(E184*P184,2)</f>
        <v>0</v>
      </c>
      <c r="R184" s="175" t="s">
        <v>1362</v>
      </c>
      <c r="S184" s="175" t="s">
        <v>1363</v>
      </c>
      <c r="T184" s="176" t="s">
        <v>1364</v>
      </c>
      <c r="U184" s="160">
        <v>2.9000000000000001E-2</v>
      </c>
      <c r="V184" s="160">
        <f>ROUND(E184*U184,2)</f>
        <v>1.03</v>
      </c>
      <c r="W184" s="160"/>
      <c r="X184" s="160" t="s">
        <v>1365</v>
      </c>
      <c r="Y184" s="151"/>
      <c r="Z184" s="151"/>
      <c r="AA184" s="151"/>
      <c r="AB184" s="151"/>
      <c r="AC184" s="151"/>
      <c r="AD184" s="151"/>
      <c r="AE184" s="151"/>
      <c r="AF184" s="151"/>
      <c r="AG184" s="151" t="s">
        <v>1366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188" t="s">
        <v>1373</v>
      </c>
      <c r="D185" s="161"/>
      <c r="E185" s="162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1368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188" t="s">
        <v>858</v>
      </c>
      <c r="D186" s="161"/>
      <c r="E186" s="162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1368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188" t="s">
        <v>859</v>
      </c>
      <c r="D187" s="161"/>
      <c r="E187" s="162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1368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188" t="s">
        <v>860</v>
      </c>
      <c r="D188" s="161"/>
      <c r="E188" s="162">
        <v>35.6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1368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ht="22.5" outlineLevel="1">
      <c r="A189" s="170">
        <v>44</v>
      </c>
      <c r="B189" s="171" t="s">
        <v>1562</v>
      </c>
      <c r="C189" s="187" t="s">
        <v>1563</v>
      </c>
      <c r="D189" s="172" t="s">
        <v>1361</v>
      </c>
      <c r="E189" s="173">
        <v>53.6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5">
        <v>0.55125000000000002</v>
      </c>
      <c r="O189" s="175">
        <f>ROUND(E189*N189,2)</f>
        <v>29.55</v>
      </c>
      <c r="P189" s="175">
        <v>0</v>
      </c>
      <c r="Q189" s="175">
        <f>ROUND(E189*P189,2)</f>
        <v>0</v>
      </c>
      <c r="R189" s="175" t="s">
        <v>1362</v>
      </c>
      <c r="S189" s="175" t="s">
        <v>1363</v>
      </c>
      <c r="T189" s="176" t="s">
        <v>1364</v>
      </c>
      <c r="U189" s="160">
        <v>2.7E-2</v>
      </c>
      <c r="V189" s="160">
        <f>ROUND(E189*U189,2)</f>
        <v>1.45</v>
      </c>
      <c r="W189" s="160"/>
      <c r="X189" s="160" t="s">
        <v>1365</v>
      </c>
      <c r="Y189" s="151"/>
      <c r="Z189" s="151"/>
      <c r="AA189" s="151"/>
      <c r="AB189" s="151"/>
      <c r="AC189" s="151"/>
      <c r="AD189" s="151"/>
      <c r="AE189" s="151"/>
      <c r="AF189" s="151"/>
      <c r="AG189" s="151" t="s">
        <v>1366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188" t="s">
        <v>861</v>
      </c>
      <c r="D190" s="161"/>
      <c r="E190" s="162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1368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188" t="s">
        <v>858</v>
      </c>
      <c r="D191" s="161"/>
      <c r="E191" s="162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1368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188" t="s">
        <v>859</v>
      </c>
      <c r="D192" s="161"/>
      <c r="E192" s="162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1368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188" t="s">
        <v>862</v>
      </c>
      <c r="D193" s="161"/>
      <c r="E193" s="162">
        <v>53.6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1368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ht="22.5" outlineLevel="1">
      <c r="A194" s="170">
        <v>45</v>
      </c>
      <c r="B194" s="171" t="s">
        <v>1564</v>
      </c>
      <c r="C194" s="187" t="s">
        <v>1565</v>
      </c>
      <c r="D194" s="172" t="s">
        <v>1361</v>
      </c>
      <c r="E194" s="173">
        <v>74</v>
      </c>
      <c r="F194" s="174"/>
      <c r="G194" s="175">
        <f>ROUND(E194*F194,2)</f>
        <v>0</v>
      </c>
      <c r="H194" s="174"/>
      <c r="I194" s="175">
        <f>ROUND(E194*H194,2)</f>
        <v>0</v>
      </c>
      <c r="J194" s="174"/>
      <c r="K194" s="175">
        <f>ROUND(E194*J194,2)</f>
        <v>0</v>
      </c>
      <c r="L194" s="175">
        <v>21</v>
      </c>
      <c r="M194" s="175">
        <f>G194*(1+L194/100)</f>
        <v>0</v>
      </c>
      <c r="N194" s="175">
        <v>0.21099999999999999</v>
      </c>
      <c r="O194" s="175">
        <f>ROUND(E194*N194,2)</f>
        <v>15.61</v>
      </c>
      <c r="P194" s="175">
        <v>0</v>
      </c>
      <c r="Q194" s="175">
        <f>ROUND(E194*P194,2)</f>
        <v>0</v>
      </c>
      <c r="R194" s="175" t="s">
        <v>1362</v>
      </c>
      <c r="S194" s="175" t="s">
        <v>1363</v>
      </c>
      <c r="T194" s="176" t="s">
        <v>1364</v>
      </c>
      <c r="U194" s="160">
        <v>7.1999999999999995E-2</v>
      </c>
      <c r="V194" s="160">
        <f>ROUND(E194*U194,2)</f>
        <v>5.33</v>
      </c>
      <c r="W194" s="160"/>
      <c r="X194" s="160" t="s">
        <v>1365</v>
      </c>
      <c r="Y194" s="151"/>
      <c r="Z194" s="151"/>
      <c r="AA194" s="151"/>
      <c r="AB194" s="151"/>
      <c r="AC194" s="151"/>
      <c r="AD194" s="151"/>
      <c r="AE194" s="151"/>
      <c r="AF194" s="151"/>
      <c r="AG194" s="151" t="s">
        <v>1366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48" t="s">
        <v>1566</v>
      </c>
      <c r="D195" s="249"/>
      <c r="E195" s="249"/>
      <c r="F195" s="249"/>
      <c r="G195" s="249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1392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188" t="s">
        <v>866</v>
      </c>
      <c r="D196" s="161"/>
      <c r="E196" s="162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1368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188" t="s">
        <v>867</v>
      </c>
      <c r="D197" s="161"/>
      <c r="E197" s="162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1368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188" t="s">
        <v>868</v>
      </c>
      <c r="D198" s="161"/>
      <c r="E198" s="162">
        <v>74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1368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70">
        <v>46</v>
      </c>
      <c r="B199" s="171" t="s">
        <v>1567</v>
      </c>
      <c r="C199" s="187" t="s">
        <v>1568</v>
      </c>
      <c r="D199" s="172" t="s">
        <v>1361</v>
      </c>
      <c r="E199" s="173">
        <v>54.8</v>
      </c>
      <c r="F199" s="174"/>
      <c r="G199" s="175">
        <f>ROUND(E199*F199,2)</f>
        <v>0</v>
      </c>
      <c r="H199" s="174"/>
      <c r="I199" s="175">
        <f>ROUND(E199*H199,2)</f>
        <v>0</v>
      </c>
      <c r="J199" s="174"/>
      <c r="K199" s="175">
        <f>ROUND(E199*J199,2)</f>
        <v>0</v>
      </c>
      <c r="L199" s="175">
        <v>21</v>
      </c>
      <c r="M199" s="175">
        <f>G199*(1+L199/100)</f>
        <v>0</v>
      </c>
      <c r="N199" s="175">
        <v>0.38313999999999998</v>
      </c>
      <c r="O199" s="175">
        <f>ROUND(E199*N199,2)</f>
        <v>21</v>
      </c>
      <c r="P199" s="175">
        <v>0</v>
      </c>
      <c r="Q199" s="175">
        <f>ROUND(E199*P199,2)</f>
        <v>0</v>
      </c>
      <c r="R199" s="175" t="s">
        <v>1362</v>
      </c>
      <c r="S199" s="175" t="s">
        <v>1363</v>
      </c>
      <c r="T199" s="176" t="s">
        <v>1364</v>
      </c>
      <c r="U199" s="160">
        <v>2.5999999999999999E-2</v>
      </c>
      <c r="V199" s="160">
        <f>ROUND(E199*U199,2)</f>
        <v>1.42</v>
      </c>
      <c r="W199" s="160"/>
      <c r="X199" s="160" t="s">
        <v>1365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1366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48" t="s">
        <v>1569</v>
      </c>
      <c r="D200" s="249"/>
      <c r="E200" s="249"/>
      <c r="F200" s="249"/>
      <c r="G200" s="249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1392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188" t="s">
        <v>869</v>
      </c>
      <c r="D201" s="161"/>
      <c r="E201" s="162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1368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188" t="s">
        <v>870</v>
      </c>
      <c r="D202" s="161"/>
      <c r="E202" s="162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1368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188" t="s">
        <v>871</v>
      </c>
      <c r="D203" s="161"/>
      <c r="E203" s="162">
        <v>54.8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1368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>
      <c r="A204" s="170">
        <v>47</v>
      </c>
      <c r="B204" s="171" t="s">
        <v>1570</v>
      </c>
      <c r="C204" s="187" t="s">
        <v>1571</v>
      </c>
      <c r="D204" s="172" t="s">
        <v>1361</v>
      </c>
      <c r="E204" s="173">
        <v>93.2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5">
        <v>6.0999999999999997E-4</v>
      </c>
      <c r="O204" s="175">
        <f>ROUND(E204*N204,2)</f>
        <v>0.06</v>
      </c>
      <c r="P204" s="175">
        <v>0</v>
      </c>
      <c r="Q204" s="175">
        <f>ROUND(E204*P204,2)</f>
        <v>0</v>
      </c>
      <c r="R204" s="175" t="s">
        <v>1362</v>
      </c>
      <c r="S204" s="175" t="s">
        <v>1363</v>
      </c>
      <c r="T204" s="176" t="s">
        <v>1364</v>
      </c>
      <c r="U204" s="160">
        <v>2E-3</v>
      </c>
      <c r="V204" s="160">
        <f>ROUND(E204*U204,2)</f>
        <v>0.19</v>
      </c>
      <c r="W204" s="160"/>
      <c r="X204" s="160" t="s">
        <v>1365</v>
      </c>
      <c r="Y204" s="151"/>
      <c r="Z204" s="151"/>
      <c r="AA204" s="151"/>
      <c r="AB204" s="151"/>
      <c r="AC204" s="151"/>
      <c r="AD204" s="151"/>
      <c r="AE204" s="151"/>
      <c r="AF204" s="151"/>
      <c r="AG204" s="151" t="s">
        <v>1366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188" t="s">
        <v>863</v>
      </c>
      <c r="D205" s="161"/>
      <c r="E205" s="162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1368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188" t="s">
        <v>864</v>
      </c>
      <c r="D206" s="161"/>
      <c r="E206" s="162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1368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188" t="s">
        <v>865</v>
      </c>
      <c r="D207" s="161"/>
      <c r="E207" s="162">
        <v>93.2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1368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22.5" outlineLevel="1">
      <c r="A208" s="170">
        <v>48</v>
      </c>
      <c r="B208" s="171" t="s">
        <v>1572</v>
      </c>
      <c r="C208" s="187" t="s">
        <v>1573</v>
      </c>
      <c r="D208" s="172" t="s">
        <v>1361</v>
      </c>
      <c r="E208" s="173">
        <v>144</v>
      </c>
      <c r="F208" s="174"/>
      <c r="G208" s="175">
        <f>ROUND(E208*F208,2)</f>
        <v>0</v>
      </c>
      <c r="H208" s="174"/>
      <c r="I208" s="175">
        <f>ROUND(E208*H208,2)</f>
        <v>0</v>
      </c>
      <c r="J208" s="174"/>
      <c r="K208" s="175">
        <f>ROUND(E208*J208,2)</f>
        <v>0</v>
      </c>
      <c r="L208" s="175">
        <v>21</v>
      </c>
      <c r="M208" s="175">
        <f>G208*(1+L208/100)</f>
        <v>0</v>
      </c>
      <c r="N208" s="175">
        <v>5.0000000000000001E-4</v>
      </c>
      <c r="O208" s="175">
        <f>ROUND(E208*N208,2)</f>
        <v>7.0000000000000007E-2</v>
      </c>
      <c r="P208" s="175">
        <v>0</v>
      </c>
      <c r="Q208" s="175">
        <f>ROUND(E208*P208,2)</f>
        <v>0</v>
      </c>
      <c r="R208" s="175" t="s">
        <v>1362</v>
      </c>
      <c r="S208" s="175" t="s">
        <v>1363</v>
      </c>
      <c r="T208" s="176" t="s">
        <v>1364</v>
      </c>
      <c r="U208" s="160">
        <v>2E-3</v>
      </c>
      <c r="V208" s="160">
        <f>ROUND(E208*U208,2)</f>
        <v>0.28999999999999998</v>
      </c>
      <c r="W208" s="160"/>
      <c r="X208" s="160" t="s">
        <v>1365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1366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188" t="s">
        <v>872</v>
      </c>
      <c r="D209" s="161"/>
      <c r="E209" s="162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1368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188" t="s">
        <v>873</v>
      </c>
      <c r="D210" s="161"/>
      <c r="E210" s="162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1368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188" t="s">
        <v>1835</v>
      </c>
      <c r="D211" s="161"/>
      <c r="E211" s="162">
        <v>144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1368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22.5" outlineLevel="1">
      <c r="A212" s="170">
        <v>49</v>
      </c>
      <c r="B212" s="171" t="s">
        <v>1574</v>
      </c>
      <c r="C212" s="187" t="s">
        <v>1575</v>
      </c>
      <c r="D212" s="172" t="s">
        <v>1361</v>
      </c>
      <c r="E212" s="173">
        <v>144</v>
      </c>
      <c r="F212" s="174"/>
      <c r="G212" s="175">
        <f>ROUND(E212*F212,2)</f>
        <v>0</v>
      </c>
      <c r="H212" s="174"/>
      <c r="I212" s="175">
        <f>ROUND(E212*H212,2)</f>
        <v>0</v>
      </c>
      <c r="J212" s="174"/>
      <c r="K212" s="175">
        <f>ROUND(E212*J212,2)</f>
        <v>0</v>
      </c>
      <c r="L212" s="175">
        <v>21</v>
      </c>
      <c r="M212" s="175">
        <f>G212*(1+L212/100)</f>
        <v>0</v>
      </c>
      <c r="N212" s="175">
        <v>0.12966</v>
      </c>
      <c r="O212" s="175">
        <f>ROUND(E212*N212,2)</f>
        <v>18.670000000000002</v>
      </c>
      <c r="P212" s="175">
        <v>0</v>
      </c>
      <c r="Q212" s="175">
        <f>ROUND(E212*P212,2)</f>
        <v>0</v>
      </c>
      <c r="R212" s="175" t="s">
        <v>1362</v>
      </c>
      <c r="S212" s="175" t="s">
        <v>1363</v>
      </c>
      <c r="T212" s="176" t="s">
        <v>1364</v>
      </c>
      <c r="U212" s="160">
        <v>7.1999999999999995E-2</v>
      </c>
      <c r="V212" s="160">
        <f>ROUND(E212*U212,2)</f>
        <v>10.37</v>
      </c>
      <c r="W212" s="160"/>
      <c r="X212" s="160" t="s">
        <v>1365</v>
      </c>
      <c r="Y212" s="151"/>
      <c r="Z212" s="151"/>
      <c r="AA212" s="151"/>
      <c r="AB212" s="151"/>
      <c r="AC212" s="151"/>
      <c r="AD212" s="151"/>
      <c r="AE212" s="151"/>
      <c r="AF212" s="151"/>
      <c r="AG212" s="151" t="s">
        <v>1366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188" t="s">
        <v>872</v>
      </c>
      <c r="D213" s="161"/>
      <c r="E213" s="162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1368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188" t="s">
        <v>873</v>
      </c>
      <c r="D214" s="161"/>
      <c r="E214" s="162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1368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188" t="s">
        <v>1835</v>
      </c>
      <c r="D215" s="161"/>
      <c r="E215" s="162">
        <v>144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1368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ht="22.5" outlineLevel="1">
      <c r="A216" s="170">
        <v>50</v>
      </c>
      <c r="B216" s="171" t="s">
        <v>1576</v>
      </c>
      <c r="C216" s="187" t="s">
        <v>1577</v>
      </c>
      <c r="D216" s="172" t="s">
        <v>1361</v>
      </c>
      <c r="E216" s="173">
        <v>93.2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5">
        <f>G216*(1+L216/100)</f>
        <v>0</v>
      </c>
      <c r="N216" s="175">
        <v>0.17946000000000001</v>
      </c>
      <c r="O216" s="175">
        <f>ROUND(E216*N216,2)</f>
        <v>16.73</v>
      </c>
      <c r="P216" s="175">
        <v>0</v>
      </c>
      <c r="Q216" s="175">
        <f>ROUND(E216*P216,2)</f>
        <v>0</v>
      </c>
      <c r="R216" s="175" t="s">
        <v>1362</v>
      </c>
      <c r="S216" s="175" t="s">
        <v>1363</v>
      </c>
      <c r="T216" s="176" t="s">
        <v>1364</v>
      </c>
      <c r="U216" s="160">
        <v>8.7999999999999995E-2</v>
      </c>
      <c r="V216" s="160">
        <f>ROUND(E216*U216,2)</f>
        <v>8.1999999999999993</v>
      </c>
      <c r="W216" s="160"/>
      <c r="X216" s="160" t="s">
        <v>1365</v>
      </c>
      <c r="Y216" s="151"/>
      <c r="Z216" s="151"/>
      <c r="AA216" s="151"/>
      <c r="AB216" s="151"/>
      <c r="AC216" s="151"/>
      <c r="AD216" s="151"/>
      <c r="AE216" s="151"/>
      <c r="AF216" s="151"/>
      <c r="AG216" s="151" t="s">
        <v>1366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188" t="s">
        <v>863</v>
      </c>
      <c r="D217" s="161"/>
      <c r="E217" s="162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1368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188" t="s">
        <v>864</v>
      </c>
      <c r="D218" s="161"/>
      <c r="E218" s="162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1"/>
      <c r="Z218" s="151"/>
      <c r="AA218" s="151"/>
      <c r="AB218" s="151"/>
      <c r="AC218" s="151"/>
      <c r="AD218" s="151"/>
      <c r="AE218" s="151"/>
      <c r="AF218" s="151"/>
      <c r="AG218" s="151" t="s">
        <v>1368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188" t="s">
        <v>865</v>
      </c>
      <c r="D219" s="161"/>
      <c r="E219" s="162">
        <v>93.2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1368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70">
        <v>51</v>
      </c>
      <c r="B220" s="171" t="s">
        <v>2058</v>
      </c>
      <c r="C220" s="187" t="s">
        <v>2059</v>
      </c>
      <c r="D220" s="172" t="s">
        <v>1361</v>
      </c>
      <c r="E220" s="173">
        <v>18</v>
      </c>
      <c r="F220" s="174"/>
      <c r="G220" s="175">
        <f>ROUND(E220*F220,2)</f>
        <v>0</v>
      </c>
      <c r="H220" s="174"/>
      <c r="I220" s="175">
        <f>ROUND(E220*H220,2)</f>
        <v>0</v>
      </c>
      <c r="J220" s="174"/>
      <c r="K220" s="175">
        <f>ROUND(E220*J220,2)</f>
        <v>0</v>
      </c>
      <c r="L220" s="175">
        <v>21</v>
      </c>
      <c r="M220" s="175">
        <f>G220*(1+L220/100)</f>
        <v>0</v>
      </c>
      <c r="N220" s="175">
        <v>8.3500000000000005E-2</v>
      </c>
      <c r="O220" s="175">
        <f>ROUND(E220*N220,2)</f>
        <v>1.5</v>
      </c>
      <c r="P220" s="175">
        <v>0</v>
      </c>
      <c r="Q220" s="175">
        <f>ROUND(E220*P220,2)</f>
        <v>0</v>
      </c>
      <c r="R220" s="175" t="s">
        <v>1362</v>
      </c>
      <c r="S220" s="175" t="s">
        <v>1363</v>
      </c>
      <c r="T220" s="176" t="s">
        <v>1364</v>
      </c>
      <c r="U220" s="160">
        <v>0.25</v>
      </c>
      <c r="V220" s="160">
        <f>ROUND(E220*U220,2)</f>
        <v>4.5</v>
      </c>
      <c r="W220" s="160"/>
      <c r="X220" s="160" t="s">
        <v>1365</v>
      </c>
      <c r="Y220" s="151"/>
      <c r="Z220" s="151"/>
      <c r="AA220" s="151"/>
      <c r="AB220" s="151"/>
      <c r="AC220" s="151"/>
      <c r="AD220" s="151"/>
      <c r="AE220" s="151"/>
      <c r="AF220" s="151"/>
      <c r="AG220" s="151" t="s">
        <v>1366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248" t="s">
        <v>2060</v>
      </c>
      <c r="D221" s="249"/>
      <c r="E221" s="249"/>
      <c r="F221" s="249"/>
      <c r="G221" s="249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1392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188" t="s">
        <v>857</v>
      </c>
      <c r="D222" s="161"/>
      <c r="E222" s="162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1368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188" t="s">
        <v>1289</v>
      </c>
      <c r="D223" s="161"/>
      <c r="E223" s="162">
        <v>18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1368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22.5" outlineLevel="1">
      <c r="A224" s="178">
        <v>52</v>
      </c>
      <c r="B224" s="179" t="s">
        <v>1584</v>
      </c>
      <c r="C224" s="189" t="s">
        <v>1585</v>
      </c>
      <c r="D224" s="180" t="s">
        <v>1361</v>
      </c>
      <c r="E224" s="181">
        <v>54.8</v>
      </c>
      <c r="F224" s="182"/>
      <c r="G224" s="183">
        <f>ROUND(E224*F224,2)</f>
        <v>0</v>
      </c>
      <c r="H224" s="182"/>
      <c r="I224" s="183">
        <f>ROUND(E224*H224,2)</f>
        <v>0</v>
      </c>
      <c r="J224" s="182"/>
      <c r="K224" s="183">
        <f>ROUND(E224*J224,2)</f>
        <v>0</v>
      </c>
      <c r="L224" s="183">
        <v>21</v>
      </c>
      <c r="M224" s="183">
        <f>G224*(1+L224/100)</f>
        <v>0</v>
      </c>
      <c r="N224" s="183">
        <v>0.378</v>
      </c>
      <c r="O224" s="183">
        <f>ROUND(E224*N224,2)</f>
        <v>20.71</v>
      </c>
      <c r="P224" s="183">
        <v>0</v>
      </c>
      <c r="Q224" s="183">
        <f>ROUND(E224*P224,2)</f>
        <v>0</v>
      </c>
      <c r="R224" s="183" t="s">
        <v>1362</v>
      </c>
      <c r="S224" s="183" t="s">
        <v>1363</v>
      </c>
      <c r="T224" s="184" t="s">
        <v>1364</v>
      </c>
      <c r="U224" s="160">
        <v>2.5999999999999999E-2</v>
      </c>
      <c r="V224" s="160">
        <f>ROUND(E224*U224,2)</f>
        <v>1.42</v>
      </c>
      <c r="W224" s="160"/>
      <c r="X224" s="160" t="s">
        <v>1365</v>
      </c>
      <c r="Y224" s="151"/>
      <c r="Z224" s="151"/>
      <c r="AA224" s="151"/>
      <c r="AB224" s="151"/>
      <c r="AC224" s="151"/>
      <c r="AD224" s="151"/>
      <c r="AE224" s="151"/>
      <c r="AF224" s="151"/>
      <c r="AG224" s="151" t="s">
        <v>1419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ht="22.5" outlineLevel="1">
      <c r="A225" s="178">
        <v>53</v>
      </c>
      <c r="B225" s="179" t="s">
        <v>1582</v>
      </c>
      <c r="C225" s="189" t="s">
        <v>1583</v>
      </c>
      <c r="D225" s="180" t="s">
        <v>1361</v>
      </c>
      <c r="E225" s="181">
        <v>74</v>
      </c>
      <c r="F225" s="182"/>
      <c r="G225" s="183">
        <f>ROUND(E225*F225,2)</f>
        <v>0</v>
      </c>
      <c r="H225" s="182"/>
      <c r="I225" s="183">
        <f>ROUND(E225*H225,2)</f>
        <v>0</v>
      </c>
      <c r="J225" s="182"/>
      <c r="K225" s="183">
        <f>ROUND(E225*J225,2)</f>
        <v>0</v>
      </c>
      <c r="L225" s="183">
        <v>21</v>
      </c>
      <c r="M225" s="183">
        <f>G225*(1+L225/100)</f>
        <v>0</v>
      </c>
      <c r="N225" s="183">
        <v>0.2016</v>
      </c>
      <c r="O225" s="183">
        <f>ROUND(E225*N225,2)</f>
        <v>14.92</v>
      </c>
      <c r="P225" s="183">
        <v>0</v>
      </c>
      <c r="Q225" s="183">
        <f>ROUND(E225*P225,2)</f>
        <v>0</v>
      </c>
      <c r="R225" s="183" t="s">
        <v>1362</v>
      </c>
      <c r="S225" s="183" t="s">
        <v>1363</v>
      </c>
      <c r="T225" s="184" t="s">
        <v>1364</v>
      </c>
      <c r="U225" s="160">
        <v>2.4E-2</v>
      </c>
      <c r="V225" s="160">
        <f>ROUND(E225*U225,2)</f>
        <v>1.78</v>
      </c>
      <c r="W225" s="160"/>
      <c r="X225" s="160" t="s">
        <v>1365</v>
      </c>
      <c r="Y225" s="151"/>
      <c r="Z225" s="151"/>
      <c r="AA225" s="151"/>
      <c r="AB225" s="151"/>
      <c r="AC225" s="151"/>
      <c r="AD225" s="151"/>
      <c r="AE225" s="151"/>
      <c r="AF225" s="151"/>
      <c r="AG225" s="151" t="s">
        <v>1419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ht="22.5" outlineLevel="1">
      <c r="A226" s="178">
        <v>54</v>
      </c>
      <c r="B226" s="179" t="s">
        <v>1580</v>
      </c>
      <c r="C226" s="189" t="s">
        <v>1581</v>
      </c>
      <c r="D226" s="180" t="s">
        <v>1361</v>
      </c>
      <c r="E226" s="181">
        <v>93.2</v>
      </c>
      <c r="F226" s="182"/>
      <c r="G226" s="183">
        <f>ROUND(E226*F226,2)</f>
        <v>0</v>
      </c>
      <c r="H226" s="182"/>
      <c r="I226" s="183">
        <f>ROUND(E226*H226,2)</f>
        <v>0</v>
      </c>
      <c r="J226" s="182"/>
      <c r="K226" s="183">
        <f>ROUND(E226*J226,2)</f>
        <v>0</v>
      </c>
      <c r="L226" s="183">
        <v>21</v>
      </c>
      <c r="M226" s="183">
        <f>G226*(1+L226/100)</f>
        <v>0</v>
      </c>
      <c r="N226" s="183">
        <v>0.1764</v>
      </c>
      <c r="O226" s="183">
        <f>ROUND(E226*N226,2)</f>
        <v>16.440000000000001</v>
      </c>
      <c r="P226" s="183">
        <v>0</v>
      </c>
      <c r="Q226" s="183">
        <f>ROUND(E226*P226,2)</f>
        <v>0</v>
      </c>
      <c r="R226" s="183" t="s">
        <v>1362</v>
      </c>
      <c r="S226" s="183" t="s">
        <v>1363</v>
      </c>
      <c r="T226" s="184" t="s">
        <v>1364</v>
      </c>
      <c r="U226" s="160">
        <v>2.4E-2</v>
      </c>
      <c r="V226" s="160">
        <f>ROUND(E226*U226,2)</f>
        <v>2.2400000000000002</v>
      </c>
      <c r="W226" s="160"/>
      <c r="X226" s="160" t="s">
        <v>1365</v>
      </c>
      <c r="Y226" s="151"/>
      <c r="Z226" s="151"/>
      <c r="AA226" s="151"/>
      <c r="AB226" s="151"/>
      <c r="AC226" s="151"/>
      <c r="AD226" s="151"/>
      <c r="AE226" s="151"/>
      <c r="AF226" s="151"/>
      <c r="AG226" s="151" t="s">
        <v>1419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ht="22.5" outlineLevel="1">
      <c r="A227" s="178">
        <v>55</v>
      </c>
      <c r="B227" s="179" t="s">
        <v>1578</v>
      </c>
      <c r="C227" s="189" t="s">
        <v>1579</v>
      </c>
      <c r="D227" s="180" t="s">
        <v>1361</v>
      </c>
      <c r="E227" s="181">
        <v>144</v>
      </c>
      <c r="F227" s="182"/>
      <c r="G227" s="183">
        <f>ROUND(E227*F227,2)</f>
        <v>0</v>
      </c>
      <c r="H227" s="182"/>
      <c r="I227" s="183">
        <f>ROUND(E227*H227,2)</f>
        <v>0</v>
      </c>
      <c r="J227" s="182"/>
      <c r="K227" s="183">
        <f>ROUND(E227*J227,2)</f>
        <v>0</v>
      </c>
      <c r="L227" s="183">
        <v>21</v>
      </c>
      <c r="M227" s="183">
        <f>G227*(1+L227/100)</f>
        <v>0</v>
      </c>
      <c r="N227" s="183">
        <v>0.126</v>
      </c>
      <c r="O227" s="183">
        <f>ROUND(E227*N227,2)</f>
        <v>18.14</v>
      </c>
      <c r="P227" s="183">
        <v>0</v>
      </c>
      <c r="Q227" s="183">
        <f>ROUND(E227*P227,2)</f>
        <v>0</v>
      </c>
      <c r="R227" s="183" t="s">
        <v>1362</v>
      </c>
      <c r="S227" s="183" t="s">
        <v>1363</v>
      </c>
      <c r="T227" s="184" t="s">
        <v>1364</v>
      </c>
      <c r="U227" s="160">
        <v>2.1000000000000001E-2</v>
      </c>
      <c r="V227" s="160">
        <f>ROUND(E227*U227,2)</f>
        <v>3.02</v>
      </c>
      <c r="W227" s="160"/>
      <c r="X227" s="160" t="s">
        <v>1365</v>
      </c>
      <c r="Y227" s="151"/>
      <c r="Z227" s="151"/>
      <c r="AA227" s="151"/>
      <c r="AB227" s="151"/>
      <c r="AC227" s="151"/>
      <c r="AD227" s="151"/>
      <c r="AE227" s="151"/>
      <c r="AF227" s="151"/>
      <c r="AG227" s="151" t="s">
        <v>1419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>
      <c r="A228" s="164" t="s">
        <v>1357</v>
      </c>
      <c r="B228" s="165" t="s">
        <v>1314</v>
      </c>
      <c r="C228" s="186" t="s">
        <v>1315</v>
      </c>
      <c r="D228" s="166"/>
      <c r="E228" s="167"/>
      <c r="F228" s="168"/>
      <c r="G228" s="168">
        <f>SUMIF(AG229:AG249,"&lt;&gt;NOR",G229:G249)</f>
        <v>0</v>
      </c>
      <c r="H228" s="168"/>
      <c r="I228" s="168">
        <f>SUM(I229:I249)</f>
        <v>0</v>
      </c>
      <c r="J228" s="168"/>
      <c r="K228" s="168">
        <f>SUM(K229:K249)</f>
        <v>0</v>
      </c>
      <c r="L228" s="168"/>
      <c r="M228" s="168">
        <f>SUM(M229:M249)</f>
        <v>0</v>
      </c>
      <c r="N228" s="168"/>
      <c r="O228" s="168">
        <f>SUM(O229:O249)</f>
        <v>0.64</v>
      </c>
      <c r="P228" s="168"/>
      <c r="Q228" s="168">
        <f>SUM(Q229:Q249)</f>
        <v>0</v>
      </c>
      <c r="R228" s="168"/>
      <c r="S228" s="168"/>
      <c r="T228" s="169"/>
      <c r="U228" s="163"/>
      <c r="V228" s="163">
        <f>SUM(V229:V249)</f>
        <v>66.949999999999989</v>
      </c>
      <c r="W228" s="163"/>
      <c r="X228" s="163"/>
      <c r="AG228" t="s">
        <v>1358</v>
      </c>
    </row>
    <row r="229" spans="1:60" ht="22.5" outlineLevel="1">
      <c r="A229" s="170">
        <v>56</v>
      </c>
      <c r="B229" s="171" t="s">
        <v>554</v>
      </c>
      <c r="C229" s="187" t="s">
        <v>555</v>
      </c>
      <c r="D229" s="172" t="s">
        <v>1407</v>
      </c>
      <c r="E229" s="173">
        <v>300</v>
      </c>
      <c r="F229" s="174"/>
      <c r="G229" s="175">
        <f>ROUND(E229*F229,2)</f>
        <v>0</v>
      </c>
      <c r="H229" s="174"/>
      <c r="I229" s="175">
        <f>ROUND(E229*H229,2)</f>
        <v>0</v>
      </c>
      <c r="J229" s="174"/>
      <c r="K229" s="175">
        <f>ROUND(E229*J229,2)</f>
        <v>0</v>
      </c>
      <c r="L229" s="175">
        <v>21</v>
      </c>
      <c r="M229" s="175">
        <f>G229*(1+L229/100)</f>
        <v>0</v>
      </c>
      <c r="N229" s="175">
        <v>0</v>
      </c>
      <c r="O229" s="175">
        <f>ROUND(E229*N229,2)</f>
        <v>0</v>
      </c>
      <c r="P229" s="175">
        <v>0</v>
      </c>
      <c r="Q229" s="175">
        <f>ROUND(E229*P229,2)</f>
        <v>0</v>
      </c>
      <c r="R229" s="175" t="s">
        <v>1538</v>
      </c>
      <c r="S229" s="175" t="s">
        <v>1363</v>
      </c>
      <c r="T229" s="176" t="s">
        <v>1364</v>
      </c>
      <c r="U229" s="160">
        <v>0.126</v>
      </c>
      <c r="V229" s="160">
        <f>ROUND(E229*U229,2)</f>
        <v>37.799999999999997</v>
      </c>
      <c r="W229" s="160"/>
      <c r="X229" s="160" t="s">
        <v>1365</v>
      </c>
      <c r="Y229" s="151"/>
      <c r="Z229" s="151"/>
      <c r="AA229" s="151"/>
      <c r="AB229" s="151"/>
      <c r="AC229" s="151"/>
      <c r="AD229" s="151"/>
      <c r="AE229" s="151"/>
      <c r="AF229" s="151"/>
      <c r="AG229" s="151" t="s">
        <v>1366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48" t="s">
        <v>1554</v>
      </c>
      <c r="D230" s="249"/>
      <c r="E230" s="249"/>
      <c r="F230" s="249"/>
      <c r="G230" s="249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1392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70">
        <v>57</v>
      </c>
      <c r="B231" s="171" t="s">
        <v>1623</v>
      </c>
      <c r="C231" s="187" t="s">
        <v>1624</v>
      </c>
      <c r="D231" s="172" t="s">
        <v>1407</v>
      </c>
      <c r="E231" s="173">
        <v>300</v>
      </c>
      <c r="F231" s="174"/>
      <c r="G231" s="175">
        <f>ROUND(E231*F231,2)</f>
        <v>0</v>
      </c>
      <c r="H231" s="174"/>
      <c r="I231" s="175">
        <f>ROUND(E231*H231,2)</f>
        <v>0</v>
      </c>
      <c r="J231" s="174"/>
      <c r="K231" s="175">
        <f>ROUND(E231*J231,2)</f>
        <v>0</v>
      </c>
      <c r="L231" s="175">
        <v>21</v>
      </c>
      <c r="M231" s="175">
        <f>G231*(1+L231/100)</f>
        <v>0</v>
      </c>
      <c r="N231" s="175">
        <v>0</v>
      </c>
      <c r="O231" s="175">
        <f>ROUND(E231*N231,2)</f>
        <v>0</v>
      </c>
      <c r="P231" s="175">
        <v>0</v>
      </c>
      <c r="Q231" s="175">
        <f>ROUND(E231*P231,2)</f>
        <v>0</v>
      </c>
      <c r="R231" s="175" t="s">
        <v>1538</v>
      </c>
      <c r="S231" s="175" t="s">
        <v>1363</v>
      </c>
      <c r="T231" s="176" t="s">
        <v>1364</v>
      </c>
      <c r="U231" s="160">
        <v>2.5999999999999999E-2</v>
      </c>
      <c r="V231" s="160">
        <f>ROUND(E231*U231,2)</f>
        <v>7.8</v>
      </c>
      <c r="W231" s="160"/>
      <c r="X231" s="160" t="s">
        <v>1365</v>
      </c>
      <c r="Y231" s="151"/>
      <c r="Z231" s="151"/>
      <c r="AA231" s="151"/>
      <c r="AB231" s="151"/>
      <c r="AC231" s="151"/>
      <c r="AD231" s="151"/>
      <c r="AE231" s="151"/>
      <c r="AF231" s="151"/>
      <c r="AG231" s="151" t="s">
        <v>1366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188" t="s">
        <v>937</v>
      </c>
      <c r="D232" s="161"/>
      <c r="E232" s="162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1368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188" t="s">
        <v>938</v>
      </c>
      <c r="D233" s="161"/>
      <c r="E233" s="162">
        <v>300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1368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70">
        <v>58</v>
      </c>
      <c r="B234" s="171" t="s">
        <v>567</v>
      </c>
      <c r="C234" s="187" t="s">
        <v>568</v>
      </c>
      <c r="D234" s="172" t="s">
        <v>1407</v>
      </c>
      <c r="E234" s="173">
        <v>360</v>
      </c>
      <c r="F234" s="174"/>
      <c r="G234" s="175">
        <f>ROUND(E234*F234,2)</f>
        <v>0</v>
      </c>
      <c r="H234" s="174"/>
      <c r="I234" s="175">
        <f>ROUND(E234*H234,2)</f>
        <v>0</v>
      </c>
      <c r="J234" s="174"/>
      <c r="K234" s="175">
        <f>ROUND(E234*J234,2)</f>
        <v>0</v>
      </c>
      <c r="L234" s="175">
        <v>21</v>
      </c>
      <c r="M234" s="175">
        <f>G234*(1+L234/100)</f>
        <v>0</v>
      </c>
      <c r="N234" s="175">
        <v>8.0000000000000007E-5</v>
      </c>
      <c r="O234" s="175">
        <f>ROUND(E234*N234,2)</f>
        <v>0.03</v>
      </c>
      <c r="P234" s="175">
        <v>0</v>
      </c>
      <c r="Q234" s="175">
        <f>ROUND(E234*P234,2)</f>
        <v>0</v>
      </c>
      <c r="R234" s="175" t="s">
        <v>1538</v>
      </c>
      <c r="S234" s="175" t="s">
        <v>1363</v>
      </c>
      <c r="T234" s="176" t="s">
        <v>1364</v>
      </c>
      <c r="U234" s="160">
        <v>3.4000000000000002E-2</v>
      </c>
      <c r="V234" s="160">
        <f>ROUND(E234*U234,2)</f>
        <v>12.24</v>
      </c>
      <c r="W234" s="160"/>
      <c r="X234" s="160" t="s">
        <v>1365</v>
      </c>
      <c r="Y234" s="151"/>
      <c r="Z234" s="151"/>
      <c r="AA234" s="151"/>
      <c r="AB234" s="151"/>
      <c r="AC234" s="151"/>
      <c r="AD234" s="151"/>
      <c r="AE234" s="151"/>
      <c r="AF234" s="151"/>
      <c r="AG234" s="151" t="s">
        <v>1366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188" t="s">
        <v>939</v>
      </c>
      <c r="D235" s="161"/>
      <c r="E235" s="162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1368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188" t="s">
        <v>940</v>
      </c>
      <c r="D236" s="161"/>
      <c r="E236" s="162">
        <v>360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1368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ht="22.5" outlineLevel="1">
      <c r="A237" s="170">
        <v>59</v>
      </c>
      <c r="B237" s="171" t="s">
        <v>574</v>
      </c>
      <c r="C237" s="187" t="s">
        <v>575</v>
      </c>
      <c r="D237" s="172" t="s">
        <v>1593</v>
      </c>
      <c r="E237" s="173">
        <v>12</v>
      </c>
      <c r="F237" s="174"/>
      <c r="G237" s="175">
        <f>ROUND(E237*F237,2)</f>
        <v>0</v>
      </c>
      <c r="H237" s="174"/>
      <c r="I237" s="175">
        <f>ROUND(E237*H237,2)</f>
        <v>0</v>
      </c>
      <c r="J237" s="174"/>
      <c r="K237" s="175">
        <f>ROUND(E237*J237,2)</f>
        <v>0</v>
      </c>
      <c r="L237" s="175">
        <v>21</v>
      </c>
      <c r="M237" s="175">
        <f>G237*(1+L237/100)</f>
        <v>0</v>
      </c>
      <c r="N237" s="175">
        <v>2.2000000000000001E-4</v>
      </c>
      <c r="O237" s="175">
        <f>ROUND(E237*N237,2)</f>
        <v>0</v>
      </c>
      <c r="P237" s="175">
        <v>0</v>
      </c>
      <c r="Q237" s="175">
        <f>ROUND(E237*P237,2)</f>
        <v>0</v>
      </c>
      <c r="R237" s="175" t="s">
        <v>1538</v>
      </c>
      <c r="S237" s="175" t="s">
        <v>1363</v>
      </c>
      <c r="T237" s="176" t="s">
        <v>1364</v>
      </c>
      <c r="U237" s="160">
        <v>0.75900000000000001</v>
      </c>
      <c r="V237" s="160">
        <f>ROUND(E237*U237,2)</f>
        <v>9.11</v>
      </c>
      <c r="W237" s="160"/>
      <c r="X237" s="160" t="s">
        <v>1365</v>
      </c>
      <c r="Y237" s="151"/>
      <c r="Z237" s="151"/>
      <c r="AA237" s="151"/>
      <c r="AB237" s="151"/>
      <c r="AC237" s="151"/>
      <c r="AD237" s="151"/>
      <c r="AE237" s="151"/>
      <c r="AF237" s="151"/>
      <c r="AG237" s="151" t="s">
        <v>1366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188" t="s">
        <v>436</v>
      </c>
      <c r="D238" s="161"/>
      <c r="E238" s="162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51"/>
      <c r="Z238" s="151"/>
      <c r="AA238" s="151"/>
      <c r="AB238" s="151"/>
      <c r="AC238" s="151"/>
      <c r="AD238" s="151"/>
      <c r="AE238" s="151"/>
      <c r="AF238" s="151"/>
      <c r="AG238" s="151" t="s">
        <v>1368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188" t="s">
        <v>941</v>
      </c>
      <c r="D239" s="161"/>
      <c r="E239" s="162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51"/>
      <c r="Z239" s="151"/>
      <c r="AA239" s="151"/>
      <c r="AB239" s="151"/>
      <c r="AC239" s="151"/>
      <c r="AD239" s="151"/>
      <c r="AE239" s="151"/>
      <c r="AF239" s="151"/>
      <c r="AG239" s="151" t="s">
        <v>1368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188" t="s">
        <v>1277</v>
      </c>
      <c r="D240" s="161"/>
      <c r="E240" s="162">
        <v>12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1368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ht="22.5" outlineLevel="1">
      <c r="A241" s="170">
        <v>60</v>
      </c>
      <c r="B241" s="171" t="s">
        <v>585</v>
      </c>
      <c r="C241" s="187" t="s">
        <v>586</v>
      </c>
      <c r="D241" s="172" t="s">
        <v>1407</v>
      </c>
      <c r="E241" s="173">
        <v>330</v>
      </c>
      <c r="F241" s="174"/>
      <c r="G241" s="175">
        <f>ROUND(E241*F241,2)</f>
        <v>0</v>
      </c>
      <c r="H241" s="174"/>
      <c r="I241" s="175">
        <f>ROUND(E241*H241,2)</f>
        <v>0</v>
      </c>
      <c r="J241" s="174"/>
      <c r="K241" s="175">
        <f>ROUND(E241*J241,2)</f>
        <v>0</v>
      </c>
      <c r="L241" s="175">
        <v>21</v>
      </c>
      <c r="M241" s="175">
        <f>G241*(1+L241/100)</f>
        <v>0</v>
      </c>
      <c r="N241" s="175">
        <v>1.4599999999999999E-3</v>
      </c>
      <c r="O241" s="175">
        <f>ROUND(E241*N241,2)</f>
        <v>0.48</v>
      </c>
      <c r="P241" s="175">
        <v>0</v>
      </c>
      <c r="Q241" s="175">
        <f>ROUND(E241*P241,2)</f>
        <v>0</v>
      </c>
      <c r="R241" s="175" t="s">
        <v>1520</v>
      </c>
      <c r="S241" s="175" t="s">
        <v>1539</v>
      </c>
      <c r="T241" s="176" t="s">
        <v>1364</v>
      </c>
      <c r="U241" s="160">
        <v>0</v>
      </c>
      <c r="V241" s="160">
        <f>ROUND(E241*U241,2)</f>
        <v>0</v>
      </c>
      <c r="W241" s="160"/>
      <c r="X241" s="160" t="s">
        <v>1521</v>
      </c>
      <c r="Y241" s="151"/>
      <c r="Z241" s="151"/>
      <c r="AA241" s="151"/>
      <c r="AB241" s="151"/>
      <c r="AC241" s="151"/>
      <c r="AD241" s="151"/>
      <c r="AE241" s="151"/>
      <c r="AF241" s="151"/>
      <c r="AG241" s="151" t="s">
        <v>1522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188" t="s">
        <v>942</v>
      </c>
      <c r="D242" s="161"/>
      <c r="E242" s="162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1368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188" t="s">
        <v>943</v>
      </c>
      <c r="D243" s="161"/>
      <c r="E243" s="162">
        <v>330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1368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1">
      <c r="A244" s="170">
        <v>61</v>
      </c>
      <c r="B244" s="171" t="s">
        <v>606</v>
      </c>
      <c r="C244" s="187" t="s">
        <v>607</v>
      </c>
      <c r="D244" s="172" t="s">
        <v>1593</v>
      </c>
      <c r="E244" s="173">
        <v>4</v>
      </c>
      <c r="F244" s="174"/>
      <c r="G244" s="175">
        <f>ROUND(E244*F244,2)</f>
        <v>0</v>
      </c>
      <c r="H244" s="174"/>
      <c r="I244" s="175">
        <f>ROUND(E244*H244,2)</f>
        <v>0</v>
      </c>
      <c r="J244" s="174"/>
      <c r="K244" s="175">
        <f>ROUND(E244*J244,2)</f>
        <v>0</v>
      </c>
      <c r="L244" s="175">
        <v>21</v>
      </c>
      <c r="M244" s="175">
        <f>G244*(1+L244/100)</f>
        <v>0</v>
      </c>
      <c r="N244" s="175">
        <v>9.7000000000000003E-3</v>
      </c>
      <c r="O244" s="175">
        <f>ROUND(E244*N244,2)</f>
        <v>0.04</v>
      </c>
      <c r="P244" s="175">
        <v>0</v>
      </c>
      <c r="Q244" s="175">
        <f>ROUND(E244*P244,2)</f>
        <v>0</v>
      </c>
      <c r="R244" s="175" t="s">
        <v>1520</v>
      </c>
      <c r="S244" s="175" t="s">
        <v>1363</v>
      </c>
      <c r="T244" s="176" t="s">
        <v>1364</v>
      </c>
      <c r="U244" s="160">
        <v>0</v>
      </c>
      <c r="V244" s="160">
        <f>ROUND(E244*U244,2)</f>
        <v>0</v>
      </c>
      <c r="W244" s="160"/>
      <c r="X244" s="160" t="s">
        <v>1521</v>
      </c>
      <c r="Y244" s="151"/>
      <c r="Z244" s="151"/>
      <c r="AA244" s="151"/>
      <c r="AB244" s="151"/>
      <c r="AC244" s="151"/>
      <c r="AD244" s="151"/>
      <c r="AE244" s="151"/>
      <c r="AF244" s="151"/>
      <c r="AG244" s="151" t="s">
        <v>1522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188" t="s">
        <v>838</v>
      </c>
      <c r="D245" s="161"/>
      <c r="E245" s="162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1368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188" t="s">
        <v>1301</v>
      </c>
      <c r="D246" s="161"/>
      <c r="E246" s="162">
        <v>4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51"/>
      <c r="Z246" s="151"/>
      <c r="AA246" s="151"/>
      <c r="AB246" s="151"/>
      <c r="AC246" s="151"/>
      <c r="AD246" s="151"/>
      <c r="AE246" s="151"/>
      <c r="AF246" s="151"/>
      <c r="AG246" s="151" t="s">
        <v>1368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ht="22.5" outlineLevel="1">
      <c r="A247" s="170">
        <v>62</v>
      </c>
      <c r="B247" s="171" t="s">
        <v>608</v>
      </c>
      <c r="C247" s="187" t="s">
        <v>609</v>
      </c>
      <c r="D247" s="172" t="s">
        <v>1593</v>
      </c>
      <c r="E247" s="173">
        <v>8</v>
      </c>
      <c r="F247" s="174"/>
      <c r="G247" s="175">
        <f>ROUND(E247*F247,2)</f>
        <v>0</v>
      </c>
      <c r="H247" s="174"/>
      <c r="I247" s="175">
        <f>ROUND(E247*H247,2)</f>
        <v>0</v>
      </c>
      <c r="J247" s="174"/>
      <c r="K247" s="175">
        <f>ROUND(E247*J247,2)</f>
        <v>0</v>
      </c>
      <c r="L247" s="175">
        <v>21</v>
      </c>
      <c r="M247" s="175">
        <f>G247*(1+L247/100)</f>
        <v>0</v>
      </c>
      <c r="N247" s="175">
        <v>1.11E-2</v>
      </c>
      <c r="O247" s="175">
        <f>ROUND(E247*N247,2)</f>
        <v>0.09</v>
      </c>
      <c r="P247" s="175">
        <v>0</v>
      </c>
      <c r="Q247" s="175">
        <f>ROUND(E247*P247,2)</f>
        <v>0</v>
      </c>
      <c r="R247" s="175" t="s">
        <v>1520</v>
      </c>
      <c r="S247" s="175" t="s">
        <v>1363</v>
      </c>
      <c r="T247" s="176" t="s">
        <v>1364</v>
      </c>
      <c r="U247" s="160">
        <v>0</v>
      </c>
      <c r="V247" s="160">
        <f>ROUND(E247*U247,2)</f>
        <v>0</v>
      </c>
      <c r="W247" s="160"/>
      <c r="X247" s="160" t="s">
        <v>1521</v>
      </c>
      <c r="Y247" s="151"/>
      <c r="Z247" s="151"/>
      <c r="AA247" s="151"/>
      <c r="AB247" s="151"/>
      <c r="AC247" s="151"/>
      <c r="AD247" s="151"/>
      <c r="AE247" s="151"/>
      <c r="AF247" s="151"/>
      <c r="AG247" s="151" t="s">
        <v>1522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58"/>
      <c r="B248" s="159"/>
      <c r="C248" s="188" t="s">
        <v>944</v>
      </c>
      <c r="D248" s="161"/>
      <c r="E248" s="162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51"/>
      <c r="Z248" s="151"/>
      <c r="AA248" s="151"/>
      <c r="AB248" s="151"/>
      <c r="AC248" s="151"/>
      <c r="AD248" s="151"/>
      <c r="AE248" s="151"/>
      <c r="AF248" s="151"/>
      <c r="AG248" s="151" t="s">
        <v>1368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188" t="s">
        <v>1314</v>
      </c>
      <c r="D249" s="161"/>
      <c r="E249" s="162">
        <v>8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1368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>
      <c r="A250" s="164" t="s">
        <v>1357</v>
      </c>
      <c r="B250" s="165" t="s">
        <v>1316</v>
      </c>
      <c r="C250" s="186" t="s">
        <v>1317</v>
      </c>
      <c r="D250" s="166"/>
      <c r="E250" s="167"/>
      <c r="F250" s="168"/>
      <c r="G250" s="168">
        <f>SUMIF(AG251:AG263,"&lt;&gt;NOR",G251:G263)</f>
        <v>0</v>
      </c>
      <c r="H250" s="168"/>
      <c r="I250" s="168">
        <f>SUM(I251:I263)</f>
        <v>0</v>
      </c>
      <c r="J250" s="168"/>
      <c r="K250" s="168">
        <f>SUM(K251:K263)</f>
        <v>0</v>
      </c>
      <c r="L250" s="168"/>
      <c r="M250" s="168">
        <f>SUM(M251:M263)</f>
        <v>0</v>
      </c>
      <c r="N250" s="168"/>
      <c r="O250" s="168">
        <f>SUM(O251:O263)</f>
        <v>0.02</v>
      </c>
      <c r="P250" s="168"/>
      <c r="Q250" s="168">
        <f>SUM(Q251:Q263)</f>
        <v>0</v>
      </c>
      <c r="R250" s="168"/>
      <c r="S250" s="168"/>
      <c r="T250" s="169"/>
      <c r="U250" s="163"/>
      <c r="V250" s="163">
        <f>SUM(V251:V263)</f>
        <v>16.11</v>
      </c>
      <c r="W250" s="163"/>
      <c r="X250" s="163"/>
      <c r="AG250" t="s">
        <v>1358</v>
      </c>
    </row>
    <row r="251" spans="1:60" outlineLevel="1">
      <c r="A251" s="170">
        <v>63</v>
      </c>
      <c r="B251" s="171" t="s">
        <v>1662</v>
      </c>
      <c r="C251" s="187" t="s">
        <v>1663</v>
      </c>
      <c r="D251" s="172" t="s">
        <v>1407</v>
      </c>
      <c r="E251" s="173">
        <v>5</v>
      </c>
      <c r="F251" s="174"/>
      <c r="G251" s="175">
        <f>ROUND(E251*F251,2)</f>
        <v>0</v>
      </c>
      <c r="H251" s="174"/>
      <c r="I251" s="175">
        <f>ROUND(E251*H251,2)</f>
        <v>0</v>
      </c>
      <c r="J251" s="174"/>
      <c r="K251" s="175">
        <f>ROUND(E251*J251,2)</f>
        <v>0</v>
      </c>
      <c r="L251" s="175">
        <v>21</v>
      </c>
      <c r="M251" s="175">
        <f>G251*(1+L251/100)</f>
        <v>0</v>
      </c>
      <c r="N251" s="175">
        <v>4.3E-3</v>
      </c>
      <c r="O251" s="175">
        <f>ROUND(E251*N251,2)</f>
        <v>0.02</v>
      </c>
      <c r="P251" s="175">
        <v>0</v>
      </c>
      <c r="Q251" s="175">
        <f>ROUND(E251*P251,2)</f>
        <v>0</v>
      </c>
      <c r="R251" s="175" t="s">
        <v>1362</v>
      </c>
      <c r="S251" s="175" t="s">
        <v>1363</v>
      </c>
      <c r="T251" s="176" t="s">
        <v>1364</v>
      </c>
      <c r="U251" s="160">
        <v>0.20799999999999999</v>
      </c>
      <c r="V251" s="160">
        <f>ROUND(E251*U251,2)</f>
        <v>1.04</v>
      </c>
      <c r="W251" s="160"/>
      <c r="X251" s="160" t="s">
        <v>1365</v>
      </c>
      <c r="Y251" s="151"/>
      <c r="Z251" s="151"/>
      <c r="AA251" s="151"/>
      <c r="AB251" s="151"/>
      <c r="AC251" s="151"/>
      <c r="AD251" s="151"/>
      <c r="AE251" s="151"/>
      <c r="AF251" s="151"/>
      <c r="AG251" s="151" t="s">
        <v>1366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48" t="s">
        <v>1664</v>
      </c>
      <c r="D252" s="249"/>
      <c r="E252" s="249"/>
      <c r="F252" s="249"/>
      <c r="G252" s="249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1392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188" t="s">
        <v>945</v>
      </c>
      <c r="D253" s="161"/>
      <c r="E253" s="162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51"/>
      <c r="Z253" s="151"/>
      <c r="AA253" s="151"/>
      <c r="AB253" s="151"/>
      <c r="AC253" s="151"/>
      <c r="AD253" s="151"/>
      <c r="AE253" s="151"/>
      <c r="AF253" s="151"/>
      <c r="AG253" s="151" t="s">
        <v>1368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188" t="s">
        <v>1303</v>
      </c>
      <c r="D254" s="161"/>
      <c r="E254" s="162">
        <v>5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51"/>
      <c r="Z254" s="151"/>
      <c r="AA254" s="151"/>
      <c r="AB254" s="151"/>
      <c r="AC254" s="151"/>
      <c r="AD254" s="151"/>
      <c r="AE254" s="151"/>
      <c r="AF254" s="151"/>
      <c r="AG254" s="151" t="s">
        <v>1368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70">
        <v>64</v>
      </c>
      <c r="B255" s="171" t="s">
        <v>1668</v>
      </c>
      <c r="C255" s="187" t="s">
        <v>1669</v>
      </c>
      <c r="D255" s="172" t="s">
        <v>1407</v>
      </c>
      <c r="E255" s="173">
        <v>96</v>
      </c>
      <c r="F255" s="174"/>
      <c r="G255" s="175">
        <f>ROUND(E255*F255,2)</f>
        <v>0</v>
      </c>
      <c r="H255" s="174"/>
      <c r="I255" s="175">
        <f>ROUND(E255*H255,2)</f>
        <v>0</v>
      </c>
      <c r="J255" s="174"/>
      <c r="K255" s="175">
        <f>ROUND(E255*J255,2)</f>
        <v>0</v>
      </c>
      <c r="L255" s="175">
        <v>21</v>
      </c>
      <c r="M255" s="175">
        <f>G255*(1+L255/100)</f>
        <v>0</v>
      </c>
      <c r="N255" s="175">
        <v>0</v>
      </c>
      <c r="O255" s="175">
        <f>ROUND(E255*N255,2)</f>
        <v>0</v>
      </c>
      <c r="P255" s="175">
        <v>0</v>
      </c>
      <c r="Q255" s="175">
        <f>ROUND(E255*P255,2)</f>
        <v>0</v>
      </c>
      <c r="R255" s="175" t="s">
        <v>1362</v>
      </c>
      <c r="S255" s="175" t="s">
        <v>1363</v>
      </c>
      <c r="T255" s="176" t="s">
        <v>1364</v>
      </c>
      <c r="U255" s="160">
        <v>0.12</v>
      </c>
      <c r="V255" s="160">
        <f>ROUND(E255*U255,2)</f>
        <v>11.52</v>
      </c>
      <c r="W255" s="160"/>
      <c r="X255" s="160" t="s">
        <v>1365</v>
      </c>
      <c r="Y255" s="151"/>
      <c r="Z255" s="151"/>
      <c r="AA255" s="151"/>
      <c r="AB255" s="151"/>
      <c r="AC255" s="151"/>
      <c r="AD255" s="151"/>
      <c r="AE255" s="151"/>
      <c r="AF255" s="151"/>
      <c r="AG255" s="151" t="s">
        <v>1366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48" t="s">
        <v>1670</v>
      </c>
      <c r="D256" s="249"/>
      <c r="E256" s="249"/>
      <c r="F256" s="249"/>
      <c r="G256" s="249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51"/>
      <c r="Z256" s="151"/>
      <c r="AA256" s="151"/>
      <c r="AB256" s="151"/>
      <c r="AC256" s="151"/>
      <c r="AD256" s="151"/>
      <c r="AE256" s="151"/>
      <c r="AF256" s="151"/>
      <c r="AG256" s="151" t="s">
        <v>1392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188" t="s">
        <v>946</v>
      </c>
      <c r="D257" s="161"/>
      <c r="E257" s="162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51"/>
      <c r="Z257" s="151"/>
      <c r="AA257" s="151"/>
      <c r="AB257" s="151"/>
      <c r="AC257" s="151"/>
      <c r="AD257" s="151"/>
      <c r="AE257" s="151"/>
      <c r="AF257" s="151"/>
      <c r="AG257" s="151" t="s">
        <v>1368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188" t="s">
        <v>1318</v>
      </c>
      <c r="D258" s="161"/>
      <c r="E258" s="162">
        <v>96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51"/>
      <c r="Z258" s="151"/>
      <c r="AA258" s="151"/>
      <c r="AB258" s="151"/>
      <c r="AC258" s="151"/>
      <c r="AD258" s="151"/>
      <c r="AE258" s="151"/>
      <c r="AF258" s="151"/>
      <c r="AG258" s="151" t="s">
        <v>1368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70">
        <v>65</v>
      </c>
      <c r="B259" s="171" t="s">
        <v>1673</v>
      </c>
      <c r="C259" s="187" t="s">
        <v>1674</v>
      </c>
      <c r="D259" s="172" t="s">
        <v>1407</v>
      </c>
      <c r="E259" s="173">
        <v>96</v>
      </c>
      <c r="F259" s="174"/>
      <c r="G259" s="175">
        <f>ROUND(E259*F259,2)</f>
        <v>0</v>
      </c>
      <c r="H259" s="174"/>
      <c r="I259" s="175">
        <f>ROUND(E259*H259,2)</f>
        <v>0</v>
      </c>
      <c r="J259" s="174"/>
      <c r="K259" s="175">
        <f>ROUND(E259*J259,2)</f>
        <v>0</v>
      </c>
      <c r="L259" s="175">
        <v>21</v>
      </c>
      <c r="M259" s="175">
        <f>G259*(1+L259/100)</f>
        <v>0</v>
      </c>
      <c r="N259" s="175">
        <v>0</v>
      </c>
      <c r="O259" s="175">
        <f>ROUND(E259*N259,2)</f>
        <v>0</v>
      </c>
      <c r="P259" s="175">
        <v>0</v>
      </c>
      <c r="Q259" s="175">
        <f>ROUND(E259*P259,2)</f>
        <v>0</v>
      </c>
      <c r="R259" s="175" t="s">
        <v>1362</v>
      </c>
      <c r="S259" s="175" t="s">
        <v>1363</v>
      </c>
      <c r="T259" s="176" t="s">
        <v>1364</v>
      </c>
      <c r="U259" s="160">
        <v>3.6999999999999998E-2</v>
      </c>
      <c r="V259" s="160">
        <f>ROUND(E259*U259,2)</f>
        <v>3.55</v>
      </c>
      <c r="W259" s="160"/>
      <c r="X259" s="160" t="s">
        <v>1365</v>
      </c>
      <c r="Y259" s="151"/>
      <c r="Z259" s="151"/>
      <c r="AA259" s="151"/>
      <c r="AB259" s="151"/>
      <c r="AC259" s="151"/>
      <c r="AD259" s="151"/>
      <c r="AE259" s="151"/>
      <c r="AF259" s="151"/>
      <c r="AG259" s="151" t="s">
        <v>1366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48" t="s">
        <v>1675</v>
      </c>
      <c r="D260" s="249"/>
      <c r="E260" s="249"/>
      <c r="F260" s="249"/>
      <c r="G260" s="249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51"/>
      <c r="Z260" s="151"/>
      <c r="AA260" s="151"/>
      <c r="AB260" s="151"/>
      <c r="AC260" s="151"/>
      <c r="AD260" s="151"/>
      <c r="AE260" s="151"/>
      <c r="AF260" s="151"/>
      <c r="AG260" s="151" t="s">
        <v>1392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188" t="s">
        <v>947</v>
      </c>
      <c r="D261" s="161"/>
      <c r="E261" s="162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51"/>
      <c r="Z261" s="151"/>
      <c r="AA261" s="151"/>
      <c r="AB261" s="151"/>
      <c r="AC261" s="151"/>
      <c r="AD261" s="151"/>
      <c r="AE261" s="151"/>
      <c r="AF261" s="151"/>
      <c r="AG261" s="151" t="s">
        <v>1368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188" t="s">
        <v>948</v>
      </c>
      <c r="D262" s="161"/>
      <c r="E262" s="162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51"/>
      <c r="Z262" s="151"/>
      <c r="AA262" s="151"/>
      <c r="AB262" s="151"/>
      <c r="AC262" s="151"/>
      <c r="AD262" s="151"/>
      <c r="AE262" s="151"/>
      <c r="AF262" s="151"/>
      <c r="AG262" s="151" t="s">
        <v>1368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188" t="s">
        <v>1318</v>
      </c>
      <c r="D263" s="161"/>
      <c r="E263" s="162">
        <v>96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51"/>
      <c r="Z263" s="151"/>
      <c r="AA263" s="151"/>
      <c r="AB263" s="151"/>
      <c r="AC263" s="151"/>
      <c r="AD263" s="151"/>
      <c r="AE263" s="151"/>
      <c r="AF263" s="151"/>
      <c r="AG263" s="151" t="s">
        <v>1368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>
      <c r="A264" s="164" t="s">
        <v>1357</v>
      </c>
      <c r="B264" s="165" t="s">
        <v>1318</v>
      </c>
      <c r="C264" s="186" t="s">
        <v>1319</v>
      </c>
      <c r="D264" s="166"/>
      <c r="E264" s="167"/>
      <c r="F264" s="168"/>
      <c r="G264" s="168">
        <f>SUMIF(AG265:AG268,"&lt;&gt;NOR",G265:G268)</f>
        <v>0</v>
      </c>
      <c r="H264" s="168"/>
      <c r="I264" s="168">
        <f>SUM(I265:I268)</f>
        <v>0</v>
      </c>
      <c r="J264" s="168"/>
      <c r="K264" s="168">
        <f>SUM(K265:K268)</f>
        <v>0</v>
      </c>
      <c r="L264" s="168"/>
      <c r="M264" s="168">
        <f>SUM(M265:M268)</f>
        <v>0</v>
      </c>
      <c r="N264" s="168"/>
      <c r="O264" s="168">
        <f>SUM(O265:O268)</f>
        <v>0</v>
      </c>
      <c r="P264" s="168"/>
      <c r="Q264" s="168">
        <f>SUM(Q265:Q268)</f>
        <v>0</v>
      </c>
      <c r="R264" s="168"/>
      <c r="S264" s="168"/>
      <c r="T264" s="169"/>
      <c r="U264" s="163"/>
      <c r="V264" s="163">
        <f>SUM(V265:V268)</f>
        <v>1.22</v>
      </c>
      <c r="W264" s="163"/>
      <c r="X264" s="163"/>
      <c r="AG264" t="s">
        <v>1358</v>
      </c>
    </row>
    <row r="265" spans="1:60" ht="22.5" outlineLevel="1">
      <c r="A265" s="170">
        <v>66</v>
      </c>
      <c r="B265" s="171" t="s">
        <v>2077</v>
      </c>
      <c r="C265" s="187" t="s">
        <v>2078</v>
      </c>
      <c r="D265" s="172" t="s">
        <v>1361</v>
      </c>
      <c r="E265" s="173">
        <v>18</v>
      </c>
      <c r="F265" s="174"/>
      <c r="G265" s="175">
        <f>ROUND(E265*F265,2)</f>
        <v>0</v>
      </c>
      <c r="H265" s="174"/>
      <c r="I265" s="175">
        <f>ROUND(E265*H265,2)</f>
        <v>0</v>
      </c>
      <c r="J265" s="174"/>
      <c r="K265" s="175">
        <f>ROUND(E265*J265,2)</f>
        <v>0</v>
      </c>
      <c r="L265" s="175">
        <v>21</v>
      </c>
      <c r="M265" s="175">
        <f>G265*(1+L265/100)</f>
        <v>0</v>
      </c>
      <c r="N265" s="175">
        <v>0</v>
      </c>
      <c r="O265" s="175">
        <f>ROUND(E265*N265,2)</f>
        <v>0</v>
      </c>
      <c r="P265" s="175">
        <v>0</v>
      </c>
      <c r="Q265" s="175">
        <f>ROUND(E265*P265,2)</f>
        <v>0</v>
      </c>
      <c r="R265" s="175" t="s">
        <v>1362</v>
      </c>
      <c r="S265" s="175" t="s">
        <v>1363</v>
      </c>
      <c r="T265" s="176" t="s">
        <v>1364</v>
      </c>
      <c r="U265" s="160">
        <v>6.8000000000000005E-2</v>
      </c>
      <c r="V265" s="160">
        <f>ROUND(E265*U265,2)</f>
        <v>1.22</v>
      </c>
      <c r="W265" s="160"/>
      <c r="X265" s="160" t="s">
        <v>1365</v>
      </c>
      <c r="Y265" s="151"/>
      <c r="Z265" s="151"/>
      <c r="AA265" s="151"/>
      <c r="AB265" s="151"/>
      <c r="AC265" s="151"/>
      <c r="AD265" s="151"/>
      <c r="AE265" s="151"/>
      <c r="AF265" s="151"/>
      <c r="AG265" s="151" t="s">
        <v>1366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ht="22.5" outlineLevel="1">
      <c r="A266" s="158"/>
      <c r="B266" s="159"/>
      <c r="C266" s="248" t="s">
        <v>2079</v>
      </c>
      <c r="D266" s="249"/>
      <c r="E266" s="249"/>
      <c r="F266" s="249"/>
      <c r="G266" s="249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1392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77" t="str">
        <f>C266</f>
        <v>krajníků, desek nebo panelů od spojovacího materiálu s odklizením a uložením očištěných hmot a spojovacího materiálu na skládku na vzdálenost do 10 m</v>
      </c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188" t="s">
        <v>857</v>
      </c>
      <c r="D267" s="161"/>
      <c r="E267" s="162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1368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188" t="s">
        <v>1289</v>
      </c>
      <c r="D268" s="161"/>
      <c r="E268" s="162">
        <v>18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1368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>
      <c r="A269" s="164" t="s">
        <v>1357</v>
      </c>
      <c r="B269" s="165" t="s">
        <v>1320</v>
      </c>
      <c r="C269" s="186" t="s">
        <v>1321</v>
      </c>
      <c r="D269" s="166"/>
      <c r="E269" s="167"/>
      <c r="F269" s="168"/>
      <c r="G269" s="168">
        <f>SUMIF(AG270:AG271,"&lt;&gt;NOR",G270:G271)</f>
        <v>0</v>
      </c>
      <c r="H269" s="168"/>
      <c r="I269" s="168">
        <f>SUM(I270:I271)</f>
        <v>0</v>
      </c>
      <c r="J269" s="168"/>
      <c r="K269" s="168">
        <f>SUM(K270:K271)</f>
        <v>0</v>
      </c>
      <c r="L269" s="168"/>
      <c r="M269" s="168">
        <f>SUM(M270:M271)</f>
        <v>0</v>
      </c>
      <c r="N269" s="168"/>
      <c r="O269" s="168">
        <f>SUM(O270:O271)</f>
        <v>0</v>
      </c>
      <c r="P269" s="168"/>
      <c r="Q269" s="168">
        <f>SUM(Q270:Q271)</f>
        <v>0</v>
      </c>
      <c r="R269" s="168"/>
      <c r="S269" s="168"/>
      <c r="T269" s="169"/>
      <c r="U269" s="163"/>
      <c r="V269" s="163">
        <f>SUM(V270:V271)</f>
        <v>88.55</v>
      </c>
      <c r="W269" s="163"/>
      <c r="X269" s="163"/>
      <c r="AG269" t="s">
        <v>1358</v>
      </c>
    </row>
    <row r="270" spans="1:60" ht="22.5" outlineLevel="1">
      <c r="A270" s="170">
        <v>67</v>
      </c>
      <c r="B270" s="171" t="s">
        <v>1677</v>
      </c>
      <c r="C270" s="187" t="s">
        <v>1678</v>
      </c>
      <c r="D270" s="172" t="s">
        <v>1527</v>
      </c>
      <c r="E270" s="173">
        <v>418.65492999999998</v>
      </c>
      <c r="F270" s="174"/>
      <c r="G270" s="175">
        <f>ROUND(E270*F270,2)</f>
        <v>0</v>
      </c>
      <c r="H270" s="174"/>
      <c r="I270" s="175">
        <f>ROUND(E270*H270,2)</f>
        <v>0</v>
      </c>
      <c r="J270" s="174"/>
      <c r="K270" s="175">
        <f>ROUND(E270*J270,2)</f>
        <v>0</v>
      </c>
      <c r="L270" s="175">
        <v>21</v>
      </c>
      <c r="M270" s="175">
        <f>G270*(1+L270/100)</f>
        <v>0</v>
      </c>
      <c r="N270" s="175">
        <v>0</v>
      </c>
      <c r="O270" s="175">
        <f>ROUND(E270*N270,2)</f>
        <v>0</v>
      </c>
      <c r="P270" s="175">
        <v>0</v>
      </c>
      <c r="Q270" s="175">
        <f>ROUND(E270*P270,2)</f>
        <v>0</v>
      </c>
      <c r="R270" s="175" t="s">
        <v>1538</v>
      </c>
      <c r="S270" s="175" t="s">
        <v>1363</v>
      </c>
      <c r="T270" s="176" t="s">
        <v>1364</v>
      </c>
      <c r="U270" s="160">
        <v>0.21149999999999999</v>
      </c>
      <c r="V270" s="160">
        <f>ROUND(E270*U270,2)</f>
        <v>88.55</v>
      </c>
      <c r="W270" s="160"/>
      <c r="X270" s="160" t="s">
        <v>1365</v>
      </c>
      <c r="Y270" s="151"/>
      <c r="Z270" s="151"/>
      <c r="AA270" s="151"/>
      <c r="AB270" s="151"/>
      <c r="AC270" s="151"/>
      <c r="AD270" s="151"/>
      <c r="AE270" s="151"/>
      <c r="AF270" s="151"/>
      <c r="AG270" s="151" t="s">
        <v>1366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48" t="s">
        <v>1679</v>
      </c>
      <c r="D271" s="249"/>
      <c r="E271" s="249"/>
      <c r="F271" s="249"/>
      <c r="G271" s="249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1392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>
      <c r="A272" s="164" t="s">
        <v>1357</v>
      </c>
      <c r="B272" s="165" t="s">
        <v>1324</v>
      </c>
      <c r="C272" s="186" t="s">
        <v>1325</v>
      </c>
      <c r="D272" s="166"/>
      <c r="E272" s="167"/>
      <c r="F272" s="168"/>
      <c r="G272" s="168">
        <f>SUMIF(AG273:AG274,"&lt;&gt;NOR",G273:G274)</f>
        <v>0</v>
      </c>
      <c r="H272" s="168"/>
      <c r="I272" s="168">
        <f>SUM(I273:I274)</f>
        <v>0</v>
      </c>
      <c r="J272" s="168"/>
      <c r="K272" s="168">
        <f>SUM(K273:K274)</f>
        <v>0</v>
      </c>
      <c r="L272" s="168"/>
      <c r="M272" s="168">
        <f>SUM(M273:M274)</f>
        <v>0</v>
      </c>
      <c r="N272" s="168"/>
      <c r="O272" s="168">
        <f>SUM(O273:O274)</f>
        <v>0</v>
      </c>
      <c r="P272" s="168"/>
      <c r="Q272" s="168">
        <f>SUM(Q273:Q274)</f>
        <v>0</v>
      </c>
      <c r="R272" s="168"/>
      <c r="S272" s="168"/>
      <c r="T272" s="169"/>
      <c r="U272" s="163"/>
      <c r="V272" s="163">
        <f>SUM(V273:V274)</f>
        <v>0</v>
      </c>
      <c r="W272" s="163"/>
      <c r="X272" s="163"/>
      <c r="AG272" t="s">
        <v>1358</v>
      </c>
    </row>
    <row r="273" spans="1:60" outlineLevel="1">
      <c r="A273" s="178">
        <v>68</v>
      </c>
      <c r="B273" s="179" t="s">
        <v>631</v>
      </c>
      <c r="C273" s="189" t="s">
        <v>632</v>
      </c>
      <c r="D273" s="180" t="s">
        <v>1593</v>
      </c>
      <c r="E273" s="181">
        <v>12</v>
      </c>
      <c r="F273" s="182"/>
      <c r="G273" s="183">
        <f>ROUND(E273*F273,2)</f>
        <v>0</v>
      </c>
      <c r="H273" s="182"/>
      <c r="I273" s="183">
        <f>ROUND(E273*H273,2)</f>
        <v>0</v>
      </c>
      <c r="J273" s="182"/>
      <c r="K273" s="183">
        <f>ROUND(E273*J273,2)</f>
        <v>0</v>
      </c>
      <c r="L273" s="183">
        <v>21</v>
      </c>
      <c r="M273" s="183">
        <f>G273*(1+L273/100)</f>
        <v>0</v>
      </c>
      <c r="N273" s="183">
        <v>0</v>
      </c>
      <c r="O273" s="183">
        <f>ROUND(E273*N273,2)</f>
        <v>0</v>
      </c>
      <c r="P273" s="183">
        <v>0</v>
      </c>
      <c r="Q273" s="183">
        <f>ROUND(E273*P273,2)</f>
        <v>0</v>
      </c>
      <c r="R273" s="183"/>
      <c r="S273" s="183" t="s">
        <v>582</v>
      </c>
      <c r="T273" s="184" t="s">
        <v>625</v>
      </c>
      <c r="U273" s="160">
        <v>0</v>
      </c>
      <c r="V273" s="160">
        <f>ROUND(E273*U273,2)</f>
        <v>0</v>
      </c>
      <c r="W273" s="160"/>
      <c r="X273" s="160" t="s">
        <v>1365</v>
      </c>
      <c r="Y273" s="151"/>
      <c r="Z273" s="151"/>
      <c r="AA273" s="151"/>
      <c r="AB273" s="151"/>
      <c r="AC273" s="151"/>
      <c r="AD273" s="151"/>
      <c r="AE273" s="151"/>
      <c r="AF273" s="151"/>
      <c r="AG273" s="151" t="s">
        <v>1366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78">
        <v>69</v>
      </c>
      <c r="B274" s="179" t="s">
        <v>633</v>
      </c>
      <c r="C274" s="189" t="s">
        <v>634</v>
      </c>
      <c r="D274" s="180" t="s">
        <v>1407</v>
      </c>
      <c r="E274" s="181">
        <v>300</v>
      </c>
      <c r="F274" s="182"/>
      <c r="G274" s="183">
        <f>ROUND(E274*F274,2)</f>
        <v>0</v>
      </c>
      <c r="H274" s="182"/>
      <c r="I274" s="183">
        <f>ROUND(E274*H274,2)</f>
        <v>0</v>
      </c>
      <c r="J274" s="182"/>
      <c r="K274" s="183">
        <f>ROUND(E274*J274,2)</f>
        <v>0</v>
      </c>
      <c r="L274" s="183">
        <v>21</v>
      </c>
      <c r="M274" s="183">
        <f>G274*(1+L274/100)</f>
        <v>0</v>
      </c>
      <c r="N274" s="183">
        <v>0</v>
      </c>
      <c r="O274" s="183">
        <f>ROUND(E274*N274,2)</f>
        <v>0</v>
      </c>
      <c r="P274" s="183">
        <v>0</v>
      </c>
      <c r="Q274" s="183">
        <f>ROUND(E274*P274,2)</f>
        <v>0</v>
      </c>
      <c r="R274" s="183"/>
      <c r="S274" s="183" t="s">
        <v>1363</v>
      </c>
      <c r="T274" s="184" t="s">
        <v>625</v>
      </c>
      <c r="U274" s="160">
        <v>0</v>
      </c>
      <c r="V274" s="160">
        <f>ROUND(E274*U274,2)</f>
        <v>0</v>
      </c>
      <c r="W274" s="160"/>
      <c r="X274" s="160" t="s">
        <v>1365</v>
      </c>
      <c r="Y274" s="151"/>
      <c r="Z274" s="151"/>
      <c r="AA274" s="151"/>
      <c r="AB274" s="151"/>
      <c r="AC274" s="151"/>
      <c r="AD274" s="151"/>
      <c r="AE274" s="151"/>
      <c r="AF274" s="151"/>
      <c r="AG274" s="151" t="s">
        <v>1366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>
      <c r="A275" s="164" t="s">
        <v>1357</v>
      </c>
      <c r="B275" s="165" t="s">
        <v>1326</v>
      </c>
      <c r="C275" s="186" t="s">
        <v>1327</v>
      </c>
      <c r="D275" s="166"/>
      <c r="E275" s="167"/>
      <c r="F275" s="168"/>
      <c r="G275" s="168">
        <f>SUMIF(AG276:AG300,"&lt;&gt;NOR",G276:G300)</f>
        <v>0</v>
      </c>
      <c r="H275" s="168"/>
      <c r="I275" s="168">
        <f>SUM(I276:I300)</f>
        <v>0</v>
      </c>
      <c r="J275" s="168"/>
      <c r="K275" s="168">
        <f>SUM(K276:K300)</f>
        <v>0</v>
      </c>
      <c r="L275" s="168"/>
      <c r="M275" s="168">
        <f>SUM(M276:M300)</f>
        <v>0</v>
      </c>
      <c r="N275" s="168"/>
      <c r="O275" s="168">
        <f>SUM(O276:O300)</f>
        <v>0</v>
      </c>
      <c r="P275" s="168"/>
      <c r="Q275" s="168">
        <f>SUM(Q276:Q300)</f>
        <v>0</v>
      </c>
      <c r="R275" s="168"/>
      <c r="S275" s="168"/>
      <c r="T275" s="169"/>
      <c r="U275" s="163"/>
      <c r="V275" s="163">
        <f>SUM(V276:V300)</f>
        <v>30.36</v>
      </c>
      <c r="W275" s="163"/>
      <c r="X275" s="163"/>
      <c r="AG275" t="s">
        <v>1358</v>
      </c>
    </row>
    <row r="276" spans="1:60" outlineLevel="1">
      <c r="A276" s="170">
        <v>70</v>
      </c>
      <c r="B276" s="171" t="s">
        <v>1680</v>
      </c>
      <c r="C276" s="187" t="s">
        <v>1681</v>
      </c>
      <c r="D276" s="172" t="s">
        <v>1527</v>
      </c>
      <c r="E276" s="173">
        <v>135.38727</v>
      </c>
      <c r="F276" s="174"/>
      <c r="G276" s="175">
        <f>ROUND(E276*F276,2)</f>
        <v>0</v>
      </c>
      <c r="H276" s="174"/>
      <c r="I276" s="175">
        <f>ROUND(E276*H276,2)</f>
        <v>0</v>
      </c>
      <c r="J276" s="174"/>
      <c r="K276" s="175">
        <f>ROUND(E276*J276,2)</f>
        <v>0</v>
      </c>
      <c r="L276" s="175">
        <v>21</v>
      </c>
      <c r="M276" s="175">
        <f>G276*(1+L276/100)</f>
        <v>0</v>
      </c>
      <c r="N276" s="175">
        <v>0</v>
      </c>
      <c r="O276" s="175">
        <f>ROUND(E276*N276,2)</f>
        <v>0</v>
      </c>
      <c r="P276" s="175">
        <v>0</v>
      </c>
      <c r="Q276" s="175">
        <f>ROUND(E276*P276,2)</f>
        <v>0</v>
      </c>
      <c r="R276" s="175" t="s">
        <v>1682</v>
      </c>
      <c r="S276" s="175" t="s">
        <v>1683</v>
      </c>
      <c r="T276" s="176" t="s">
        <v>1683</v>
      </c>
      <c r="U276" s="160">
        <v>0</v>
      </c>
      <c r="V276" s="160">
        <f>ROUND(E276*U276,2)</f>
        <v>0</v>
      </c>
      <c r="W276" s="160"/>
      <c r="X276" s="160" t="s">
        <v>1365</v>
      </c>
      <c r="Y276" s="151"/>
      <c r="Z276" s="151"/>
      <c r="AA276" s="151"/>
      <c r="AB276" s="151"/>
      <c r="AC276" s="151"/>
      <c r="AD276" s="151"/>
      <c r="AE276" s="151"/>
      <c r="AF276" s="151"/>
      <c r="AG276" s="151" t="s">
        <v>1366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188" t="s">
        <v>2080</v>
      </c>
      <c r="D277" s="161"/>
      <c r="E277" s="162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51"/>
      <c r="Z277" s="151"/>
      <c r="AA277" s="151"/>
      <c r="AB277" s="151"/>
      <c r="AC277" s="151"/>
      <c r="AD277" s="151"/>
      <c r="AE277" s="151"/>
      <c r="AF277" s="151"/>
      <c r="AG277" s="151" t="s">
        <v>1368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58"/>
      <c r="B278" s="159"/>
      <c r="C278" s="188" t="s">
        <v>949</v>
      </c>
      <c r="D278" s="161"/>
      <c r="E278" s="162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1368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188" t="s">
        <v>950</v>
      </c>
      <c r="D279" s="161"/>
      <c r="E279" s="162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51"/>
      <c r="Z279" s="151"/>
      <c r="AA279" s="151"/>
      <c r="AB279" s="151"/>
      <c r="AC279" s="151"/>
      <c r="AD279" s="151"/>
      <c r="AE279" s="151"/>
      <c r="AF279" s="151"/>
      <c r="AG279" s="151" t="s">
        <v>1368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188" t="s">
        <v>951</v>
      </c>
      <c r="D280" s="161"/>
      <c r="E280" s="162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51"/>
      <c r="Z280" s="151"/>
      <c r="AA280" s="151"/>
      <c r="AB280" s="151"/>
      <c r="AC280" s="151"/>
      <c r="AD280" s="151"/>
      <c r="AE280" s="151"/>
      <c r="AF280" s="151"/>
      <c r="AG280" s="151" t="s">
        <v>1368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188" t="s">
        <v>952</v>
      </c>
      <c r="D281" s="161"/>
      <c r="E281" s="162">
        <v>85.232069999999993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51"/>
      <c r="Z281" s="151"/>
      <c r="AA281" s="151"/>
      <c r="AB281" s="151"/>
      <c r="AC281" s="151"/>
      <c r="AD281" s="151"/>
      <c r="AE281" s="151"/>
      <c r="AF281" s="151"/>
      <c r="AG281" s="151" t="s">
        <v>1368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188" t="s">
        <v>953</v>
      </c>
      <c r="D282" s="161"/>
      <c r="E282" s="162">
        <v>50.155200000000001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51"/>
      <c r="Z282" s="151"/>
      <c r="AA282" s="151"/>
      <c r="AB282" s="151"/>
      <c r="AC282" s="151"/>
      <c r="AD282" s="151"/>
      <c r="AE282" s="151"/>
      <c r="AF282" s="151"/>
      <c r="AG282" s="151" t="s">
        <v>1368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70">
        <v>71</v>
      </c>
      <c r="B283" s="171" t="s">
        <v>1689</v>
      </c>
      <c r="C283" s="187" t="s">
        <v>1690</v>
      </c>
      <c r="D283" s="172" t="s">
        <v>1527</v>
      </c>
      <c r="E283" s="173">
        <v>43.216799999999999</v>
      </c>
      <c r="F283" s="174"/>
      <c r="G283" s="175">
        <f>ROUND(E283*F283,2)</f>
        <v>0</v>
      </c>
      <c r="H283" s="174"/>
      <c r="I283" s="175">
        <f>ROUND(E283*H283,2)</f>
        <v>0</v>
      </c>
      <c r="J283" s="174"/>
      <c r="K283" s="175">
        <f>ROUND(E283*J283,2)</f>
        <v>0</v>
      </c>
      <c r="L283" s="175">
        <v>21</v>
      </c>
      <c r="M283" s="175">
        <f>G283*(1+L283/100)</f>
        <v>0</v>
      </c>
      <c r="N283" s="175">
        <v>0</v>
      </c>
      <c r="O283" s="175">
        <f>ROUND(E283*N283,2)</f>
        <v>0</v>
      </c>
      <c r="P283" s="175">
        <v>0</v>
      </c>
      <c r="Q283" s="175">
        <f>ROUND(E283*P283,2)</f>
        <v>0</v>
      </c>
      <c r="R283" s="175" t="s">
        <v>1682</v>
      </c>
      <c r="S283" s="175" t="s">
        <v>1683</v>
      </c>
      <c r="T283" s="176" t="s">
        <v>1683</v>
      </c>
      <c r="U283" s="160">
        <v>0</v>
      </c>
      <c r="V283" s="160">
        <f>ROUND(E283*U283,2)</f>
        <v>0</v>
      </c>
      <c r="W283" s="160"/>
      <c r="X283" s="160" t="s">
        <v>1365</v>
      </c>
      <c r="Y283" s="151"/>
      <c r="Z283" s="151"/>
      <c r="AA283" s="151"/>
      <c r="AB283" s="151"/>
      <c r="AC283" s="151"/>
      <c r="AD283" s="151"/>
      <c r="AE283" s="151"/>
      <c r="AF283" s="151"/>
      <c r="AG283" s="151" t="s">
        <v>1366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188" t="s">
        <v>954</v>
      </c>
      <c r="D284" s="161"/>
      <c r="E284" s="162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51"/>
      <c r="Z284" s="151"/>
      <c r="AA284" s="151"/>
      <c r="AB284" s="151"/>
      <c r="AC284" s="151"/>
      <c r="AD284" s="151"/>
      <c r="AE284" s="151"/>
      <c r="AF284" s="151"/>
      <c r="AG284" s="151" t="s">
        <v>1368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188" t="s">
        <v>955</v>
      </c>
      <c r="D285" s="161"/>
      <c r="E285" s="162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51"/>
      <c r="Z285" s="151"/>
      <c r="AA285" s="151"/>
      <c r="AB285" s="151"/>
      <c r="AC285" s="151"/>
      <c r="AD285" s="151"/>
      <c r="AE285" s="151"/>
      <c r="AF285" s="151"/>
      <c r="AG285" s="151" t="s">
        <v>1368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188" t="s">
        <v>956</v>
      </c>
      <c r="D286" s="161"/>
      <c r="E286" s="162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51"/>
      <c r="Z286" s="151"/>
      <c r="AA286" s="151"/>
      <c r="AB286" s="151"/>
      <c r="AC286" s="151"/>
      <c r="AD286" s="151"/>
      <c r="AE286" s="151"/>
      <c r="AF286" s="151"/>
      <c r="AG286" s="151" t="s">
        <v>1368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188" t="s">
        <v>957</v>
      </c>
      <c r="D287" s="161"/>
      <c r="E287" s="162">
        <v>43.216799999999999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51"/>
      <c r="Z287" s="151"/>
      <c r="AA287" s="151"/>
      <c r="AB287" s="151"/>
      <c r="AC287" s="151"/>
      <c r="AD287" s="151"/>
      <c r="AE287" s="151"/>
      <c r="AF287" s="151"/>
      <c r="AG287" s="151" t="s">
        <v>1368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ht="33.75" outlineLevel="1">
      <c r="A288" s="170">
        <v>72</v>
      </c>
      <c r="B288" s="171" t="s">
        <v>1695</v>
      </c>
      <c r="C288" s="187" t="s">
        <v>1696</v>
      </c>
      <c r="D288" s="172" t="s">
        <v>1527</v>
      </c>
      <c r="E288" s="173">
        <v>178.60407000000001</v>
      </c>
      <c r="F288" s="174"/>
      <c r="G288" s="175">
        <f>ROUND(E288*F288,2)</f>
        <v>0</v>
      </c>
      <c r="H288" s="174"/>
      <c r="I288" s="175">
        <f>ROUND(E288*H288,2)</f>
        <v>0</v>
      </c>
      <c r="J288" s="174"/>
      <c r="K288" s="175">
        <f>ROUND(E288*J288,2)</f>
        <v>0</v>
      </c>
      <c r="L288" s="175">
        <v>21</v>
      </c>
      <c r="M288" s="175">
        <f>G288*(1+L288/100)</f>
        <v>0</v>
      </c>
      <c r="N288" s="175">
        <v>0</v>
      </c>
      <c r="O288" s="175">
        <f>ROUND(E288*N288,2)</f>
        <v>0</v>
      </c>
      <c r="P288" s="175">
        <v>0</v>
      </c>
      <c r="Q288" s="175">
        <f>ROUND(E288*P288,2)</f>
        <v>0</v>
      </c>
      <c r="R288" s="175" t="s">
        <v>1697</v>
      </c>
      <c r="S288" s="175" t="s">
        <v>1363</v>
      </c>
      <c r="T288" s="176" t="s">
        <v>1364</v>
      </c>
      <c r="U288" s="160">
        <v>0</v>
      </c>
      <c r="V288" s="160">
        <f>ROUND(E288*U288,2)</f>
        <v>0</v>
      </c>
      <c r="W288" s="160"/>
      <c r="X288" s="160" t="s">
        <v>1365</v>
      </c>
      <c r="Y288" s="151"/>
      <c r="Z288" s="151"/>
      <c r="AA288" s="151"/>
      <c r="AB288" s="151"/>
      <c r="AC288" s="151"/>
      <c r="AD288" s="151"/>
      <c r="AE288" s="151"/>
      <c r="AF288" s="151"/>
      <c r="AG288" s="151" t="s">
        <v>1366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48" t="s">
        <v>1698</v>
      </c>
      <c r="D289" s="249"/>
      <c r="E289" s="249"/>
      <c r="F289" s="249"/>
      <c r="G289" s="249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1392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188" t="s">
        <v>958</v>
      </c>
      <c r="D290" s="161"/>
      <c r="E290" s="162">
        <v>43.216799999999999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51"/>
      <c r="Z290" s="151"/>
      <c r="AA290" s="151"/>
      <c r="AB290" s="151"/>
      <c r="AC290" s="151"/>
      <c r="AD290" s="151"/>
      <c r="AE290" s="151"/>
      <c r="AF290" s="151"/>
      <c r="AG290" s="151" t="s">
        <v>1368</v>
      </c>
      <c r="AH290" s="151">
        <v>5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188" t="s">
        <v>959</v>
      </c>
      <c r="D291" s="161"/>
      <c r="E291" s="162">
        <v>135.38727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51"/>
      <c r="Z291" s="151"/>
      <c r="AA291" s="151"/>
      <c r="AB291" s="151"/>
      <c r="AC291" s="151"/>
      <c r="AD291" s="151"/>
      <c r="AE291" s="151"/>
      <c r="AF291" s="151"/>
      <c r="AG291" s="151" t="s">
        <v>1368</v>
      </c>
      <c r="AH291" s="151">
        <v>5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ht="33.75" outlineLevel="1">
      <c r="A292" s="170">
        <v>73</v>
      </c>
      <c r="B292" s="171" t="s">
        <v>1701</v>
      </c>
      <c r="C292" s="187" t="s">
        <v>1702</v>
      </c>
      <c r="D292" s="172" t="s">
        <v>1527</v>
      </c>
      <c r="E292" s="173">
        <v>8037.1831499999998</v>
      </c>
      <c r="F292" s="174"/>
      <c r="G292" s="175">
        <f>ROUND(E292*F292,2)</f>
        <v>0</v>
      </c>
      <c r="H292" s="174"/>
      <c r="I292" s="175">
        <f>ROUND(E292*H292,2)</f>
        <v>0</v>
      </c>
      <c r="J292" s="174"/>
      <c r="K292" s="175">
        <f>ROUND(E292*J292,2)</f>
        <v>0</v>
      </c>
      <c r="L292" s="175">
        <v>21</v>
      </c>
      <c r="M292" s="175">
        <f>G292*(1+L292/100)</f>
        <v>0</v>
      </c>
      <c r="N292" s="175">
        <v>0</v>
      </c>
      <c r="O292" s="175">
        <f>ROUND(E292*N292,2)</f>
        <v>0</v>
      </c>
      <c r="P292" s="175">
        <v>0</v>
      </c>
      <c r="Q292" s="175">
        <f>ROUND(E292*P292,2)</f>
        <v>0</v>
      </c>
      <c r="R292" s="175" t="s">
        <v>1697</v>
      </c>
      <c r="S292" s="175" t="s">
        <v>1363</v>
      </c>
      <c r="T292" s="176" t="s">
        <v>1364</v>
      </c>
      <c r="U292" s="160">
        <v>0</v>
      </c>
      <c r="V292" s="160">
        <f>ROUND(E292*U292,2)</f>
        <v>0</v>
      </c>
      <c r="W292" s="160"/>
      <c r="X292" s="160" t="s">
        <v>1365</v>
      </c>
      <c r="Y292" s="151"/>
      <c r="Z292" s="151"/>
      <c r="AA292" s="151"/>
      <c r="AB292" s="151"/>
      <c r="AC292" s="151"/>
      <c r="AD292" s="151"/>
      <c r="AE292" s="151"/>
      <c r="AF292" s="151"/>
      <c r="AG292" s="151" t="s">
        <v>1366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48" t="s">
        <v>1698</v>
      </c>
      <c r="D293" s="249"/>
      <c r="E293" s="249"/>
      <c r="F293" s="249"/>
      <c r="G293" s="249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51"/>
      <c r="Z293" s="151"/>
      <c r="AA293" s="151"/>
      <c r="AB293" s="151"/>
      <c r="AC293" s="151"/>
      <c r="AD293" s="151"/>
      <c r="AE293" s="151"/>
      <c r="AF293" s="151"/>
      <c r="AG293" s="151" t="s">
        <v>1392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188" t="s">
        <v>960</v>
      </c>
      <c r="D294" s="161"/>
      <c r="E294" s="162">
        <v>8037.1831499999998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51"/>
      <c r="Z294" s="151"/>
      <c r="AA294" s="151"/>
      <c r="AB294" s="151"/>
      <c r="AC294" s="151"/>
      <c r="AD294" s="151"/>
      <c r="AE294" s="151"/>
      <c r="AF294" s="151"/>
      <c r="AG294" s="151" t="s">
        <v>1368</v>
      </c>
      <c r="AH294" s="151">
        <v>5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70">
        <v>74</v>
      </c>
      <c r="B295" s="171" t="s">
        <v>1704</v>
      </c>
      <c r="C295" s="187" t="s">
        <v>1705</v>
      </c>
      <c r="D295" s="172" t="s">
        <v>1527</v>
      </c>
      <c r="E295" s="173">
        <v>178.60407000000001</v>
      </c>
      <c r="F295" s="174"/>
      <c r="G295" s="175">
        <f>ROUND(E295*F295,2)</f>
        <v>0</v>
      </c>
      <c r="H295" s="174"/>
      <c r="I295" s="175">
        <f>ROUND(E295*H295,2)</f>
        <v>0</v>
      </c>
      <c r="J295" s="174"/>
      <c r="K295" s="175">
        <f>ROUND(E295*J295,2)</f>
        <v>0</v>
      </c>
      <c r="L295" s="175">
        <v>21</v>
      </c>
      <c r="M295" s="175">
        <f>G295*(1+L295/100)</f>
        <v>0</v>
      </c>
      <c r="N295" s="175">
        <v>0</v>
      </c>
      <c r="O295" s="175">
        <f>ROUND(E295*N295,2)</f>
        <v>0</v>
      </c>
      <c r="P295" s="175">
        <v>0</v>
      </c>
      <c r="Q295" s="175">
        <f>ROUND(E295*P295,2)</f>
        <v>0</v>
      </c>
      <c r="R295" s="175" t="s">
        <v>1706</v>
      </c>
      <c r="S295" s="175" t="s">
        <v>1363</v>
      </c>
      <c r="T295" s="176" t="s">
        <v>1364</v>
      </c>
      <c r="U295" s="160">
        <v>0.16400000000000001</v>
      </c>
      <c r="V295" s="160">
        <f>ROUND(E295*U295,2)</f>
        <v>29.29</v>
      </c>
      <c r="W295" s="160"/>
      <c r="X295" s="160" t="s">
        <v>1365</v>
      </c>
      <c r="Y295" s="151"/>
      <c r="Z295" s="151"/>
      <c r="AA295" s="151"/>
      <c r="AB295" s="151"/>
      <c r="AC295" s="151"/>
      <c r="AD295" s="151"/>
      <c r="AE295" s="151"/>
      <c r="AF295" s="151"/>
      <c r="AG295" s="151" t="s">
        <v>1366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ht="22.5" outlineLevel="1">
      <c r="A296" s="158"/>
      <c r="B296" s="159"/>
      <c r="C296" s="248" t="s">
        <v>1707</v>
      </c>
      <c r="D296" s="249"/>
      <c r="E296" s="249"/>
      <c r="F296" s="249"/>
      <c r="G296" s="249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1392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77" t="str">
        <f>C296</f>
        <v>se složením a hrubým urovnáním nebo s přeložením na jiný dopravní prostředek kromě lodi, vč. příplatku za každých dalších i započatých 1000 m přes 1000 m,</v>
      </c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188" t="s">
        <v>961</v>
      </c>
      <c r="D297" s="161"/>
      <c r="E297" s="162">
        <v>178.60407000000001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51"/>
      <c r="Z297" s="151"/>
      <c r="AA297" s="151"/>
      <c r="AB297" s="151"/>
      <c r="AC297" s="151"/>
      <c r="AD297" s="151"/>
      <c r="AE297" s="151"/>
      <c r="AF297" s="151"/>
      <c r="AG297" s="151" t="s">
        <v>1368</v>
      </c>
      <c r="AH297" s="151">
        <v>5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70">
        <v>75</v>
      </c>
      <c r="B298" s="171" t="s">
        <v>1709</v>
      </c>
      <c r="C298" s="187" t="s">
        <v>1710</v>
      </c>
      <c r="D298" s="172" t="s">
        <v>1527</v>
      </c>
      <c r="E298" s="173">
        <v>178.60407000000001</v>
      </c>
      <c r="F298" s="174"/>
      <c r="G298" s="175">
        <f>ROUND(E298*F298,2)</f>
        <v>0</v>
      </c>
      <c r="H298" s="174"/>
      <c r="I298" s="175">
        <f>ROUND(E298*H298,2)</f>
        <v>0</v>
      </c>
      <c r="J298" s="174"/>
      <c r="K298" s="175">
        <f>ROUND(E298*J298,2)</f>
        <v>0</v>
      </c>
      <c r="L298" s="175">
        <v>21</v>
      </c>
      <c r="M298" s="175">
        <f>G298*(1+L298/100)</f>
        <v>0</v>
      </c>
      <c r="N298" s="175">
        <v>0</v>
      </c>
      <c r="O298" s="175">
        <f>ROUND(E298*N298,2)</f>
        <v>0</v>
      </c>
      <c r="P298" s="175">
        <v>0</v>
      </c>
      <c r="Q298" s="175">
        <f>ROUND(E298*P298,2)</f>
        <v>0</v>
      </c>
      <c r="R298" s="175" t="s">
        <v>1711</v>
      </c>
      <c r="S298" s="175" t="s">
        <v>1363</v>
      </c>
      <c r="T298" s="176" t="s">
        <v>1364</v>
      </c>
      <c r="U298" s="160">
        <v>6.0000000000000001E-3</v>
      </c>
      <c r="V298" s="160">
        <f>ROUND(E298*U298,2)</f>
        <v>1.07</v>
      </c>
      <c r="W298" s="160"/>
      <c r="X298" s="160" t="s">
        <v>1365</v>
      </c>
      <c r="Y298" s="151"/>
      <c r="Z298" s="151"/>
      <c r="AA298" s="151"/>
      <c r="AB298" s="151"/>
      <c r="AC298" s="151"/>
      <c r="AD298" s="151"/>
      <c r="AE298" s="151"/>
      <c r="AF298" s="151"/>
      <c r="AG298" s="151" t="s">
        <v>1366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48" t="s">
        <v>1712</v>
      </c>
      <c r="D299" s="249"/>
      <c r="E299" s="249"/>
      <c r="F299" s="249"/>
      <c r="G299" s="249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51"/>
      <c r="Z299" s="151"/>
      <c r="AA299" s="151"/>
      <c r="AB299" s="151"/>
      <c r="AC299" s="151"/>
      <c r="AD299" s="151"/>
      <c r="AE299" s="151"/>
      <c r="AF299" s="151"/>
      <c r="AG299" s="151" t="s">
        <v>1392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188" t="s">
        <v>961</v>
      </c>
      <c r="D300" s="161"/>
      <c r="E300" s="162">
        <v>178.60407000000001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51"/>
      <c r="Z300" s="151"/>
      <c r="AA300" s="151"/>
      <c r="AB300" s="151"/>
      <c r="AC300" s="151"/>
      <c r="AD300" s="151"/>
      <c r="AE300" s="151"/>
      <c r="AF300" s="151"/>
      <c r="AG300" s="151" t="s">
        <v>1368</v>
      </c>
      <c r="AH300" s="151">
        <v>5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>
      <c r="A301" s="3"/>
      <c r="B301" s="4"/>
      <c r="C301" s="190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AE301">
        <v>15</v>
      </c>
      <c r="AF301">
        <v>21</v>
      </c>
      <c r="AG301" t="s">
        <v>1344</v>
      </c>
    </row>
    <row r="302" spans="1:60">
      <c r="A302" s="154"/>
      <c r="B302" s="155" t="s">
        <v>1235</v>
      </c>
      <c r="C302" s="191"/>
      <c r="D302" s="156"/>
      <c r="E302" s="157"/>
      <c r="F302" s="157"/>
      <c r="G302" s="185">
        <f>G8+G160+G172+G178+G228+G250+G264+G269+G272+G275</f>
        <v>0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AE302">
        <f>SUMIF(L7:L300,AE301,G7:G300)</f>
        <v>0</v>
      </c>
      <c r="AF302">
        <f>SUMIF(L7:L300,AF301,G7:G300)</f>
        <v>0</v>
      </c>
      <c r="AG302" t="s">
        <v>1713</v>
      </c>
    </row>
    <row r="303" spans="1:60">
      <c r="C303" s="192"/>
      <c r="D303" s="10"/>
      <c r="AG303" t="s">
        <v>1714</v>
      </c>
    </row>
    <row r="304" spans="1:60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44">
    <mergeCell ref="C37:G37"/>
    <mergeCell ref="C46:G46"/>
    <mergeCell ref="C48:G48"/>
    <mergeCell ref="A1:G1"/>
    <mergeCell ref="C2:G2"/>
    <mergeCell ref="C3:G3"/>
    <mergeCell ref="C4:G4"/>
    <mergeCell ref="C10:G10"/>
    <mergeCell ref="C11:G11"/>
    <mergeCell ref="C124:G124"/>
    <mergeCell ref="C59:G59"/>
    <mergeCell ref="C63:G63"/>
    <mergeCell ref="C69:G69"/>
    <mergeCell ref="C73:G73"/>
    <mergeCell ref="C79:G79"/>
    <mergeCell ref="C83:G83"/>
    <mergeCell ref="C88:G88"/>
    <mergeCell ref="C92:G92"/>
    <mergeCell ref="C97:G97"/>
    <mergeCell ref="C104:G104"/>
    <mergeCell ref="C109:G109"/>
    <mergeCell ref="C50:G50"/>
    <mergeCell ref="C52:G52"/>
    <mergeCell ref="C54:G54"/>
    <mergeCell ref="C252:G252"/>
    <mergeCell ref="C125:G125"/>
    <mergeCell ref="C132:G132"/>
    <mergeCell ref="C137:G137"/>
    <mergeCell ref="C141:G141"/>
    <mergeCell ref="C162:G162"/>
    <mergeCell ref="C166:G166"/>
    <mergeCell ref="C174:G174"/>
    <mergeCell ref="C195:G195"/>
    <mergeCell ref="C200:G200"/>
    <mergeCell ref="C221:G221"/>
    <mergeCell ref="C230:G230"/>
    <mergeCell ref="C296:G296"/>
    <mergeCell ref="C299:G299"/>
    <mergeCell ref="C256:G256"/>
    <mergeCell ref="C260:G260"/>
    <mergeCell ref="C266:G266"/>
    <mergeCell ref="C271:G271"/>
    <mergeCell ref="C289:G289"/>
    <mergeCell ref="C293:G293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1283</v>
      </c>
      <c r="C4" s="256" t="s">
        <v>1284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SUMIF(AG9:AG148,"&lt;&gt;NOR",G9:G148)</f>
        <v>0</v>
      </c>
      <c r="H8" s="168"/>
      <c r="I8" s="168">
        <f>SUM(I9:I148)</f>
        <v>0</v>
      </c>
      <c r="J8" s="168"/>
      <c r="K8" s="168">
        <f>SUM(K9:K148)</f>
        <v>0</v>
      </c>
      <c r="L8" s="168"/>
      <c r="M8" s="168">
        <f>SUM(M9:M148)</f>
        <v>0</v>
      </c>
      <c r="N8" s="168"/>
      <c r="O8" s="168">
        <f>SUM(O9:O148)</f>
        <v>281.71000000000004</v>
      </c>
      <c r="P8" s="168"/>
      <c r="Q8" s="168">
        <f>SUM(Q9:Q148)</f>
        <v>426.15000000000003</v>
      </c>
      <c r="R8" s="168"/>
      <c r="S8" s="168"/>
      <c r="T8" s="169"/>
      <c r="U8" s="163"/>
      <c r="V8" s="163">
        <f>SUM(V9:V148)</f>
        <v>737.64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1359</v>
      </c>
      <c r="C9" s="187" t="s">
        <v>1360</v>
      </c>
      <c r="D9" s="172" t="s">
        <v>1361</v>
      </c>
      <c r="E9" s="173">
        <v>98.1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0.55000000000000004</v>
      </c>
      <c r="Q9" s="175">
        <f>ROUND(E9*P9,2)</f>
        <v>53.96</v>
      </c>
      <c r="R9" s="175" t="s">
        <v>1362</v>
      </c>
      <c r="S9" s="175" t="s">
        <v>1363</v>
      </c>
      <c r="T9" s="176" t="s">
        <v>1364</v>
      </c>
      <c r="U9" s="160">
        <v>9.4500000000000001E-2</v>
      </c>
      <c r="V9" s="160">
        <f>ROUND(E9*U9,2)</f>
        <v>9.27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188" t="s">
        <v>962</v>
      </c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1368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188" t="s">
        <v>963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1368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188" t="s">
        <v>964</v>
      </c>
      <c r="D12" s="161"/>
      <c r="E12" s="162">
        <v>98.1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1368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0">
        <v>2</v>
      </c>
      <c r="B13" s="171" t="s">
        <v>1359</v>
      </c>
      <c r="C13" s="187" t="s">
        <v>1360</v>
      </c>
      <c r="D13" s="172" t="s">
        <v>1361</v>
      </c>
      <c r="E13" s="173">
        <v>98.1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0.55000000000000004</v>
      </c>
      <c r="Q13" s="175">
        <f>ROUND(E13*P13,2)</f>
        <v>53.96</v>
      </c>
      <c r="R13" s="175" t="s">
        <v>1362</v>
      </c>
      <c r="S13" s="175" t="s">
        <v>1363</v>
      </c>
      <c r="T13" s="176" t="s">
        <v>1364</v>
      </c>
      <c r="U13" s="160">
        <v>9.4500000000000001E-2</v>
      </c>
      <c r="V13" s="160">
        <f>ROUND(E13*U13,2)</f>
        <v>9.27</v>
      </c>
      <c r="W13" s="160"/>
      <c r="X13" s="160" t="s">
        <v>1365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1366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188" t="s">
        <v>1373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1368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962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963</v>
      </c>
      <c r="D16" s="161"/>
      <c r="E16" s="162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1368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188" t="s">
        <v>964</v>
      </c>
      <c r="D17" s="161"/>
      <c r="E17" s="162">
        <v>98.1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1368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70">
        <v>3</v>
      </c>
      <c r="B18" s="171" t="s">
        <v>1374</v>
      </c>
      <c r="C18" s="187" t="s">
        <v>1375</v>
      </c>
      <c r="D18" s="172" t="s">
        <v>1361</v>
      </c>
      <c r="E18" s="173">
        <v>236.1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0.154</v>
      </c>
      <c r="Q18" s="175">
        <f>ROUND(E18*P18,2)</f>
        <v>36.36</v>
      </c>
      <c r="R18" s="175" t="s">
        <v>1362</v>
      </c>
      <c r="S18" s="175" t="s">
        <v>1363</v>
      </c>
      <c r="T18" s="176" t="s">
        <v>1364</v>
      </c>
      <c r="U18" s="160">
        <v>5.3800000000000001E-2</v>
      </c>
      <c r="V18" s="160">
        <f>ROUND(E18*U18,2)</f>
        <v>12.7</v>
      </c>
      <c r="W18" s="160"/>
      <c r="X18" s="160" t="s">
        <v>1365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1366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188" t="s">
        <v>965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1368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966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967</v>
      </c>
      <c r="D21" s="161"/>
      <c r="E21" s="162">
        <v>236.1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1368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0">
        <v>4</v>
      </c>
      <c r="B22" s="171" t="s">
        <v>1379</v>
      </c>
      <c r="C22" s="187" t="s">
        <v>1380</v>
      </c>
      <c r="D22" s="172" t="s">
        <v>1361</v>
      </c>
      <c r="E22" s="173">
        <v>190.1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0.17599999999999999</v>
      </c>
      <c r="Q22" s="175">
        <f>ROUND(E22*P22,2)</f>
        <v>33.46</v>
      </c>
      <c r="R22" s="175" t="s">
        <v>1362</v>
      </c>
      <c r="S22" s="175" t="s">
        <v>1363</v>
      </c>
      <c r="T22" s="176" t="s">
        <v>1364</v>
      </c>
      <c r="U22" s="160">
        <v>5.9200000000000003E-2</v>
      </c>
      <c r="V22" s="160">
        <f>ROUND(E22*U22,2)</f>
        <v>11.25</v>
      </c>
      <c r="W22" s="160"/>
      <c r="X22" s="160" t="s">
        <v>1365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1366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968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188" t="s">
        <v>969</v>
      </c>
      <c r="D24" s="161"/>
      <c r="E24" s="162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1368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188" t="s">
        <v>970</v>
      </c>
      <c r="D25" s="161"/>
      <c r="E25" s="162">
        <v>190.1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1368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70">
        <v>5</v>
      </c>
      <c r="B26" s="171" t="s">
        <v>1384</v>
      </c>
      <c r="C26" s="187" t="s">
        <v>1385</v>
      </c>
      <c r="D26" s="172" t="s">
        <v>1361</v>
      </c>
      <c r="E26" s="173">
        <v>144.1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0.38313999999999998</v>
      </c>
      <c r="Q26" s="175">
        <f>ROUND(E26*P26,2)</f>
        <v>55.21</v>
      </c>
      <c r="R26" s="175" t="s">
        <v>1362</v>
      </c>
      <c r="S26" s="175" t="s">
        <v>1363</v>
      </c>
      <c r="T26" s="176" t="s">
        <v>1364</v>
      </c>
      <c r="U26" s="160">
        <v>1.7000000000000001E-2</v>
      </c>
      <c r="V26" s="160">
        <f>ROUND(E26*U26,2)</f>
        <v>2.4500000000000002</v>
      </c>
      <c r="W26" s="160"/>
      <c r="X26" s="160" t="s">
        <v>1365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1366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971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972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188" t="s">
        <v>973</v>
      </c>
      <c r="D29" s="161"/>
      <c r="E29" s="162">
        <v>144.1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1368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>
      <c r="A30" s="170">
        <v>6</v>
      </c>
      <c r="B30" s="171" t="s">
        <v>1723</v>
      </c>
      <c r="C30" s="187" t="s">
        <v>1724</v>
      </c>
      <c r="D30" s="172" t="s">
        <v>1361</v>
      </c>
      <c r="E30" s="173">
        <v>345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0.11</v>
      </c>
      <c r="Q30" s="175">
        <f>ROUND(E30*P30,2)</f>
        <v>37.950000000000003</v>
      </c>
      <c r="R30" s="175" t="s">
        <v>1362</v>
      </c>
      <c r="S30" s="175" t="s">
        <v>1363</v>
      </c>
      <c r="T30" s="176" t="s">
        <v>1364</v>
      </c>
      <c r="U30" s="160">
        <v>0.08</v>
      </c>
      <c r="V30" s="160">
        <f>ROUND(E30*U30,2)</f>
        <v>27.6</v>
      </c>
      <c r="W30" s="160"/>
      <c r="X30" s="160" t="s">
        <v>1365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1366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58"/>
      <c r="B31" s="159"/>
      <c r="C31" s="248" t="s">
        <v>1391</v>
      </c>
      <c r="D31" s="249"/>
      <c r="E31" s="249"/>
      <c r="F31" s="249"/>
      <c r="G31" s="249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1392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7" t="str">
        <f>C31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188" t="s">
        <v>974</v>
      </c>
      <c r="D32" s="161"/>
      <c r="E32" s="162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1368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188" t="s">
        <v>975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1368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188" t="s">
        <v>976</v>
      </c>
      <c r="D34" s="161"/>
      <c r="E34" s="162">
        <v>345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1368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>
      <c r="A35" s="178">
        <v>7</v>
      </c>
      <c r="B35" s="179" t="s">
        <v>1415</v>
      </c>
      <c r="C35" s="189" t="s">
        <v>1416</v>
      </c>
      <c r="D35" s="180" t="s">
        <v>1361</v>
      </c>
      <c r="E35" s="181">
        <v>144</v>
      </c>
      <c r="F35" s="182"/>
      <c r="G35" s="183">
        <f>ROUND(E35*F35,2)</f>
        <v>0</v>
      </c>
      <c r="H35" s="182"/>
      <c r="I35" s="183">
        <f>ROUND(E35*H35,2)</f>
        <v>0</v>
      </c>
      <c r="J35" s="182"/>
      <c r="K35" s="183">
        <f>ROUND(E35*J35,2)</f>
        <v>0</v>
      </c>
      <c r="L35" s="183">
        <v>21</v>
      </c>
      <c r="M35" s="183">
        <f>G35*(1+L35/100)</f>
        <v>0</v>
      </c>
      <c r="N35" s="183">
        <v>0</v>
      </c>
      <c r="O35" s="183">
        <f>ROUND(E35*N35,2)</f>
        <v>0</v>
      </c>
      <c r="P35" s="183">
        <v>0.33</v>
      </c>
      <c r="Q35" s="183">
        <f>ROUND(E35*P35,2)</f>
        <v>47.52</v>
      </c>
      <c r="R35" s="183" t="s">
        <v>1362</v>
      </c>
      <c r="S35" s="183" t="s">
        <v>1363</v>
      </c>
      <c r="T35" s="184" t="s">
        <v>1364</v>
      </c>
      <c r="U35" s="160">
        <v>0.06</v>
      </c>
      <c r="V35" s="160">
        <f>ROUND(E35*U35,2)</f>
        <v>8.64</v>
      </c>
      <c r="W35" s="160"/>
      <c r="X35" s="160" t="s">
        <v>1365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1366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78">
        <v>8</v>
      </c>
      <c r="B36" s="179" t="s">
        <v>1417</v>
      </c>
      <c r="C36" s="189" t="s">
        <v>1418</v>
      </c>
      <c r="D36" s="180" t="s">
        <v>1361</v>
      </c>
      <c r="E36" s="181">
        <v>190</v>
      </c>
      <c r="F36" s="182"/>
      <c r="G36" s="183">
        <f>ROUND(E36*F36,2)</f>
        <v>0</v>
      </c>
      <c r="H36" s="182"/>
      <c r="I36" s="183">
        <f>ROUND(E36*H36,2)</f>
        <v>0</v>
      </c>
      <c r="J36" s="182"/>
      <c r="K36" s="183">
        <f>ROUND(E36*J36,2)</f>
        <v>0</v>
      </c>
      <c r="L36" s="183">
        <v>21</v>
      </c>
      <c r="M36" s="183">
        <f>G36*(1+L36/100)</f>
        <v>0</v>
      </c>
      <c r="N36" s="183">
        <v>0</v>
      </c>
      <c r="O36" s="183">
        <f>ROUND(E36*N36,2)</f>
        <v>0</v>
      </c>
      <c r="P36" s="183">
        <v>0.17599999999999999</v>
      </c>
      <c r="Q36" s="183">
        <f>ROUND(E36*P36,2)</f>
        <v>33.44</v>
      </c>
      <c r="R36" s="183" t="s">
        <v>1362</v>
      </c>
      <c r="S36" s="183" t="s">
        <v>1363</v>
      </c>
      <c r="T36" s="184" t="s">
        <v>1364</v>
      </c>
      <c r="U36" s="160">
        <v>0.04</v>
      </c>
      <c r="V36" s="160">
        <f>ROUND(E36*U36,2)</f>
        <v>7.6</v>
      </c>
      <c r="W36" s="160"/>
      <c r="X36" s="160" t="s">
        <v>1365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1419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8">
        <v>9</v>
      </c>
      <c r="B37" s="179" t="s">
        <v>1420</v>
      </c>
      <c r="C37" s="189" t="s">
        <v>1421</v>
      </c>
      <c r="D37" s="180" t="s">
        <v>1361</v>
      </c>
      <c r="E37" s="181">
        <v>236</v>
      </c>
      <c r="F37" s="182"/>
      <c r="G37" s="183">
        <f>ROUND(E37*F37,2)</f>
        <v>0</v>
      </c>
      <c r="H37" s="182"/>
      <c r="I37" s="183">
        <f>ROUND(E37*H37,2)</f>
        <v>0</v>
      </c>
      <c r="J37" s="182"/>
      <c r="K37" s="183">
        <f>ROUND(E37*J37,2)</f>
        <v>0</v>
      </c>
      <c r="L37" s="183">
        <v>21</v>
      </c>
      <c r="M37" s="183">
        <f>G37*(1+L37/100)</f>
        <v>0</v>
      </c>
      <c r="N37" s="183">
        <v>0</v>
      </c>
      <c r="O37" s="183">
        <f>ROUND(E37*N37,2)</f>
        <v>0</v>
      </c>
      <c r="P37" s="183">
        <v>0.154</v>
      </c>
      <c r="Q37" s="183">
        <f>ROUND(E37*P37,2)</f>
        <v>36.340000000000003</v>
      </c>
      <c r="R37" s="183" t="s">
        <v>1362</v>
      </c>
      <c r="S37" s="183" t="s">
        <v>1363</v>
      </c>
      <c r="T37" s="184" t="s">
        <v>1364</v>
      </c>
      <c r="U37" s="160">
        <v>3.5900000000000001E-2</v>
      </c>
      <c r="V37" s="160">
        <f>ROUND(E37*U37,2)</f>
        <v>8.4700000000000006</v>
      </c>
      <c r="W37" s="160"/>
      <c r="X37" s="160" t="s">
        <v>1365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1419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>
      <c r="A38" s="178">
        <v>10</v>
      </c>
      <c r="B38" s="179" t="s">
        <v>1422</v>
      </c>
      <c r="C38" s="189" t="s">
        <v>1423</v>
      </c>
      <c r="D38" s="180" t="s">
        <v>1361</v>
      </c>
      <c r="E38" s="181">
        <v>345</v>
      </c>
      <c r="F38" s="182"/>
      <c r="G38" s="183">
        <f>ROUND(E38*F38,2)</f>
        <v>0</v>
      </c>
      <c r="H38" s="182"/>
      <c r="I38" s="183">
        <f>ROUND(E38*H38,2)</f>
        <v>0</v>
      </c>
      <c r="J38" s="182"/>
      <c r="K38" s="183">
        <f>ROUND(E38*J38,2)</f>
        <v>0</v>
      </c>
      <c r="L38" s="183">
        <v>21</v>
      </c>
      <c r="M38" s="183">
        <f>G38*(1+L38/100)</f>
        <v>0</v>
      </c>
      <c r="N38" s="183">
        <v>0</v>
      </c>
      <c r="O38" s="183">
        <f>ROUND(E38*N38,2)</f>
        <v>0</v>
      </c>
      <c r="P38" s="183">
        <v>0.11</v>
      </c>
      <c r="Q38" s="183">
        <f>ROUND(E38*P38,2)</f>
        <v>37.950000000000003</v>
      </c>
      <c r="R38" s="183" t="s">
        <v>1362</v>
      </c>
      <c r="S38" s="183" t="s">
        <v>1363</v>
      </c>
      <c r="T38" s="184" t="s">
        <v>1364</v>
      </c>
      <c r="U38" s="160">
        <v>2.5899999999999999E-2</v>
      </c>
      <c r="V38" s="160">
        <f>ROUND(E38*U38,2)</f>
        <v>8.94</v>
      </c>
      <c r="W38" s="160"/>
      <c r="X38" s="160" t="s">
        <v>1365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1419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>
      <c r="A39" s="170">
        <v>11</v>
      </c>
      <c r="B39" s="171" t="s">
        <v>1396</v>
      </c>
      <c r="C39" s="187" t="s">
        <v>1397</v>
      </c>
      <c r="D39" s="172" t="s">
        <v>1398</v>
      </c>
      <c r="E39" s="173">
        <v>120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 t="s">
        <v>1399</v>
      </c>
      <c r="S39" s="175" t="s">
        <v>1363</v>
      </c>
      <c r="T39" s="176" t="s">
        <v>1364</v>
      </c>
      <c r="U39" s="160">
        <v>0.20300000000000001</v>
      </c>
      <c r="V39" s="160">
        <f>ROUND(E39*U39,2)</f>
        <v>24.36</v>
      </c>
      <c r="W39" s="160"/>
      <c r="X39" s="160" t="s">
        <v>1365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1366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>
      <c r="A40" s="158"/>
      <c r="B40" s="159"/>
      <c r="C40" s="248" t="s">
        <v>1400</v>
      </c>
      <c r="D40" s="249"/>
      <c r="E40" s="249"/>
      <c r="F40" s="249"/>
      <c r="G40" s="24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1392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77" t="str">
        <f>C40</f>
        <v>na vzdálenost od hladiny vody v jímce po výšku roviny proložené osou nejvyššího bodu výtlačného potrubí. Včetně odpadní potrubí v délce do 20 m.</v>
      </c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0">
        <v>12</v>
      </c>
      <c r="B41" s="171" t="s">
        <v>1401</v>
      </c>
      <c r="C41" s="187" t="s">
        <v>1402</v>
      </c>
      <c r="D41" s="172" t="s">
        <v>1403</v>
      </c>
      <c r="E41" s="173">
        <v>5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 t="s">
        <v>1399</v>
      </c>
      <c r="S41" s="175" t="s">
        <v>1363</v>
      </c>
      <c r="T41" s="176" t="s">
        <v>1364</v>
      </c>
      <c r="U41" s="160">
        <v>0</v>
      </c>
      <c r="V41" s="160">
        <f>ROUND(E41*U41,2)</f>
        <v>0</v>
      </c>
      <c r="W41" s="160"/>
      <c r="X41" s="160" t="s">
        <v>1365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1366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>
      <c r="A42" s="158"/>
      <c r="B42" s="159"/>
      <c r="C42" s="248" t="s">
        <v>1404</v>
      </c>
      <c r="D42" s="249"/>
      <c r="E42" s="249"/>
      <c r="F42" s="249"/>
      <c r="G42" s="249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1392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77" t="str">
        <f>C42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42" s="151"/>
      <c r="BC42" s="151"/>
      <c r="BD42" s="151"/>
      <c r="BE42" s="151"/>
      <c r="BF42" s="151"/>
      <c r="BG42" s="151"/>
      <c r="BH42" s="151"/>
    </row>
    <row r="43" spans="1:60" ht="22.5" outlineLevel="1">
      <c r="A43" s="170">
        <v>13</v>
      </c>
      <c r="B43" s="171" t="s">
        <v>1405</v>
      </c>
      <c r="C43" s="187" t="s">
        <v>1406</v>
      </c>
      <c r="D43" s="172" t="s">
        <v>1407</v>
      </c>
      <c r="E43" s="173">
        <v>7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1.0699999999999999E-2</v>
      </c>
      <c r="O43" s="175">
        <f>ROUND(E43*N43,2)</f>
        <v>7.0000000000000007E-2</v>
      </c>
      <c r="P43" s="175">
        <v>0</v>
      </c>
      <c r="Q43" s="175">
        <f>ROUND(E43*P43,2)</f>
        <v>0</v>
      </c>
      <c r="R43" s="175" t="s">
        <v>1399</v>
      </c>
      <c r="S43" s="175" t="s">
        <v>1363</v>
      </c>
      <c r="T43" s="176" t="s">
        <v>1364</v>
      </c>
      <c r="U43" s="160">
        <v>0.90800000000000003</v>
      </c>
      <c r="V43" s="160">
        <f>ROUND(E43*U43,2)</f>
        <v>6.36</v>
      </c>
      <c r="W43" s="160"/>
      <c r="X43" s="160" t="s">
        <v>1365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1366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58"/>
      <c r="B44" s="159"/>
      <c r="C44" s="248" t="s">
        <v>1408</v>
      </c>
      <c r="D44" s="249"/>
      <c r="E44" s="249"/>
      <c r="F44" s="249"/>
      <c r="G44" s="249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1392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77" t="str">
        <f>C44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4" s="151"/>
      <c r="BC44" s="151"/>
      <c r="BD44" s="151"/>
      <c r="BE44" s="151"/>
      <c r="BF44" s="151"/>
      <c r="BG44" s="151"/>
      <c r="BH44" s="151"/>
    </row>
    <row r="45" spans="1:60" outlineLevel="1">
      <c r="A45" s="170">
        <v>14</v>
      </c>
      <c r="B45" s="171" t="s">
        <v>1409</v>
      </c>
      <c r="C45" s="187" t="s">
        <v>1410</v>
      </c>
      <c r="D45" s="172" t="s">
        <v>1411</v>
      </c>
      <c r="E45" s="173">
        <v>13.43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 t="s">
        <v>1399</v>
      </c>
      <c r="S45" s="175" t="s">
        <v>1363</v>
      </c>
      <c r="T45" s="176" t="s">
        <v>1364</v>
      </c>
      <c r="U45" s="160">
        <v>9.7000000000000003E-2</v>
      </c>
      <c r="V45" s="160">
        <f>ROUND(E45*U45,2)</f>
        <v>1.3</v>
      </c>
      <c r="W45" s="160"/>
      <c r="X45" s="160" t="s">
        <v>1365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1366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48" t="s">
        <v>1412</v>
      </c>
      <c r="D46" s="249"/>
      <c r="E46" s="249"/>
      <c r="F46" s="249"/>
      <c r="G46" s="249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1392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77" t="str">
        <f>C46</f>
        <v>nebo lesní půdy, s vodorovným přemístěním na hromady v místě upotřebení nebo na dočasné či trvalé skládky se složením</v>
      </c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977</v>
      </c>
      <c r="D47" s="161"/>
      <c r="E47" s="162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188" t="s">
        <v>978</v>
      </c>
      <c r="D48" s="161"/>
      <c r="E48" s="162">
        <v>13.43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1368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0">
        <v>15</v>
      </c>
      <c r="B49" s="171" t="s">
        <v>1424</v>
      </c>
      <c r="C49" s="187" t="s">
        <v>1425</v>
      </c>
      <c r="D49" s="172" t="s">
        <v>1411</v>
      </c>
      <c r="E49" s="173">
        <v>13.09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5" t="s">
        <v>1399</v>
      </c>
      <c r="S49" s="175" t="s">
        <v>1363</v>
      </c>
      <c r="T49" s="176" t="s">
        <v>1364</v>
      </c>
      <c r="U49" s="160">
        <v>1.7629999999999999</v>
      </c>
      <c r="V49" s="160">
        <f>ROUND(E49*U49,2)</f>
        <v>23.08</v>
      </c>
      <c r="W49" s="160"/>
      <c r="X49" s="160" t="s">
        <v>1365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1366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48" t="s">
        <v>1426</v>
      </c>
      <c r="D50" s="249"/>
      <c r="E50" s="249"/>
      <c r="F50" s="249"/>
      <c r="G50" s="249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7" t="str">
        <f>C50</f>
        <v>Příplatek k cenám hloubených vykopávek za ztížení vykopávky v blízkosti podzemního vedení nebo výbušnin pro jakoukoliv třídu horniny.</v>
      </c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979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2134</v>
      </c>
      <c r="D52" s="161"/>
      <c r="E52" s="162">
        <v>13.09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1368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0">
        <v>16</v>
      </c>
      <c r="B53" s="171" t="s">
        <v>1429</v>
      </c>
      <c r="C53" s="187" t="s">
        <v>1430</v>
      </c>
      <c r="D53" s="172" t="s">
        <v>1411</v>
      </c>
      <c r="E53" s="173">
        <v>128.26499999999999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1399</v>
      </c>
      <c r="S53" s="175" t="s">
        <v>1363</v>
      </c>
      <c r="T53" s="176" t="s">
        <v>1364</v>
      </c>
      <c r="U53" s="160">
        <v>0.156</v>
      </c>
      <c r="V53" s="160">
        <f>ROUND(E53*U53,2)</f>
        <v>20.010000000000002</v>
      </c>
      <c r="W53" s="160"/>
      <c r="X53" s="160" t="s">
        <v>1365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1366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33.75" outlineLevel="1">
      <c r="A54" s="158"/>
      <c r="B54" s="159"/>
      <c r="C54" s="248" t="s">
        <v>1431</v>
      </c>
      <c r="D54" s="249"/>
      <c r="E54" s="249"/>
      <c r="F54" s="249"/>
      <c r="G54" s="249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1392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77" t="str">
        <f>C54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188" t="s">
        <v>1432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1368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980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981</v>
      </c>
      <c r="D57" s="161"/>
      <c r="E57" s="162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188" t="s">
        <v>982</v>
      </c>
      <c r="D58" s="161"/>
      <c r="E58" s="162">
        <v>128.26499999999999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1368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0">
        <v>17</v>
      </c>
      <c r="B59" s="171" t="s">
        <v>1436</v>
      </c>
      <c r="C59" s="187" t="s">
        <v>1437</v>
      </c>
      <c r="D59" s="172" t="s">
        <v>1411</v>
      </c>
      <c r="E59" s="173">
        <v>38.479500000000002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 t="s">
        <v>1399</v>
      </c>
      <c r="S59" s="175" t="s">
        <v>1363</v>
      </c>
      <c r="T59" s="176" t="s">
        <v>1364</v>
      </c>
      <c r="U59" s="160">
        <v>8.4000000000000005E-2</v>
      </c>
      <c r="V59" s="160">
        <f>ROUND(E59*U59,2)</f>
        <v>3.23</v>
      </c>
      <c r="W59" s="160"/>
      <c r="X59" s="160" t="s">
        <v>1365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1366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33.75" outlineLevel="1">
      <c r="A60" s="158"/>
      <c r="B60" s="159"/>
      <c r="C60" s="248" t="s">
        <v>1431</v>
      </c>
      <c r="D60" s="249"/>
      <c r="E60" s="249"/>
      <c r="F60" s="249"/>
      <c r="G60" s="249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1392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77" t="str">
        <f>C60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188" t="s">
        <v>983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1368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188" t="s">
        <v>984</v>
      </c>
      <c r="D62" s="161"/>
      <c r="E62" s="162">
        <v>38.479500000000002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1368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0">
        <v>18</v>
      </c>
      <c r="B63" s="171" t="s">
        <v>1440</v>
      </c>
      <c r="C63" s="187" t="s">
        <v>1441</v>
      </c>
      <c r="D63" s="172" t="s">
        <v>1411</v>
      </c>
      <c r="E63" s="173">
        <v>85.51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5" t="s">
        <v>1399</v>
      </c>
      <c r="S63" s="175" t="s">
        <v>1363</v>
      </c>
      <c r="T63" s="176" t="s">
        <v>1364</v>
      </c>
      <c r="U63" s="160">
        <v>0.29099999999999998</v>
      </c>
      <c r="V63" s="160">
        <f>ROUND(E63*U63,2)</f>
        <v>24.88</v>
      </c>
      <c r="W63" s="160"/>
      <c r="X63" s="160" t="s">
        <v>1365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1366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33.75" outlineLevel="1">
      <c r="A64" s="158"/>
      <c r="B64" s="159"/>
      <c r="C64" s="248" t="s">
        <v>1431</v>
      </c>
      <c r="D64" s="249"/>
      <c r="E64" s="249"/>
      <c r="F64" s="249"/>
      <c r="G64" s="249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1392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77" t="str">
        <f>C64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188" t="s">
        <v>1442</v>
      </c>
      <c r="D65" s="161"/>
      <c r="E65" s="162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1368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188" t="s">
        <v>985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1368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986</v>
      </c>
      <c r="D67" s="161"/>
      <c r="E67" s="162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188" t="s">
        <v>987</v>
      </c>
      <c r="D68" s="161"/>
      <c r="E68" s="162">
        <v>85.51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1368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0">
        <v>19</v>
      </c>
      <c r="B69" s="171" t="s">
        <v>1446</v>
      </c>
      <c r="C69" s="187" t="s">
        <v>1447</v>
      </c>
      <c r="D69" s="172" t="s">
        <v>1411</v>
      </c>
      <c r="E69" s="173">
        <v>25.652999999999999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5" t="s">
        <v>1399</v>
      </c>
      <c r="S69" s="175" t="s">
        <v>1363</v>
      </c>
      <c r="T69" s="176" t="s">
        <v>1364</v>
      </c>
      <c r="U69" s="160">
        <v>0.14829999999999999</v>
      </c>
      <c r="V69" s="160">
        <f>ROUND(E69*U69,2)</f>
        <v>3.8</v>
      </c>
      <c r="W69" s="160"/>
      <c r="X69" s="160" t="s">
        <v>1365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1366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33.75" outlineLevel="1">
      <c r="A70" s="158"/>
      <c r="B70" s="159"/>
      <c r="C70" s="248" t="s">
        <v>1431</v>
      </c>
      <c r="D70" s="249"/>
      <c r="E70" s="249"/>
      <c r="F70" s="249"/>
      <c r="G70" s="249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1392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77" t="str">
        <f>C70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988</v>
      </c>
      <c r="D71" s="161"/>
      <c r="E71" s="162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188" t="s">
        <v>989</v>
      </c>
      <c r="D72" s="161"/>
      <c r="E72" s="162">
        <v>25.652999999999999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1368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0">
        <v>20</v>
      </c>
      <c r="B73" s="171" t="s">
        <v>487</v>
      </c>
      <c r="C73" s="187" t="s">
        <v>488</v>
      </c>
      <c r="D73" s="172" t="s">
        <v>1361</v>
      </c>
      <c r="E73" s="173">
        <v>525.29999999999995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1.99E-3</v>
      </c>
      <c r="O73" s="175">
        <f>ROUND(E73*N73,2)</f>
        <v>1.05</v>
      </c>
      <c r="P73" s="175">
        <v>0</v>
      </c>
      <c r="Q73" s="175">
        <f>ROUND(E73*P73,2)</f>
        <v>0</v>
      </c>
      <c r="R73" s="175" t="s">
        <v>1399</v>
      </c>
      <c r="S73" s="175" t="s">
        <v>1363</v>
      </c>
      <c r="T73" s="176" t="s">
        <v>1364</v>
      </c>
      <c r="U73" s="160">
        <v>0.40200000000000002</v>
      </c>
      <c r="V73" s="160">
        <f>ROUND(E73*U73,2)</f>
        <v>211.17</v>
      </c>
      <c r="W73" s="160"/>
      <c r="X73" s="160" t="s">
        <v>1365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1366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48" t="s">
        <v>1452</v>
      </c>
      <c r="D74" s="249"/>
      <c r="E74" s="249"/>
      <c r="F74" s="249"/>
      <c r="G74" s="249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1392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188" t="s">
        <v>990</v>
      </c>
      <c r="D75" s="161"/>
      <c r="E75" s="162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1368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188" t="s">
        <v>991</v>
      </c>
      <c r="D76" s="161"/>
      <c r="E76" s="162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1368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188" t="s">
        <v>992</v>
      </c>
      <c r="D77" s="161"/>
      <c r="E77" s="162">
        <v>525.29999999999995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1368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0">
        <v>21</v>
      </c>
      <c r="B78" s="171" t="s">
        <v>494</v>
      </c>
      <c r="C78" s="187" t="s">
        <v>495</v>
      </c>
      <c r="D78" s="172" t="s">
        <v>1361</v>
      </c>
      <c r="E78" s="173">
        <v>525.29999999999995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5" t="s">
        <v>1399</v>
      </c>
      <c r="S78" s="175" t="s">
        <v>1363</v>
      </c>
      <c r="T78" s="176" t="s">
        <v>1364</v>
      </c>
      <c r="U78" s="160">
        <v>0.17799999999999999</v>
      </c>
      <c r="V78" s="160">
        <f>ROUND(E78*U78,2)</f>
        <v>93.5</v>
      </c>
      <c r="W78" s="160"/>
      <c r="X78" s="160" t="s">
        <v>1365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1366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48" t="s">
        <v>1458</v>
      </c>
      <c r="D79" s="249"/>
      <c r="E79" s="249"/>
      <c r="F79" s="249"/>
      <c r="G79" s="249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1392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993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992</v>
      </c>
      <c r="D81" s="161"/>
      <c r="E81" s="162">
        <v>525.29999999999995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0">
        <v>22</v>
      </c>
      <c r="B82" s="171" t="s">
        <v>1460</v>
      </c>
      <c r="C82" s="187" t="s">
        <v>1461</v>
      </c>
      <c r="D82" s="172" t="s">
        <v>1411</v>
      </c>
      <c r="E82" s="173">
        <v>156.05574999999999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5" t="s">
        <v>1399</v>
      </c>
      <c r="S82" s="175" t="s">
        <v>1363</v>
      </c>
      <c r="T82" s="176" t="s">
        <v>1364</v>
      </c>
      <c r="U82" s="160">
        <v>0.34499999999999997</v>
      </c>
      <c r="V82" s="160">
        <f>ROUND(E82*U82,2)</f>
        <v>53.84</v>
      </c>
      <c r="W82" s="160"/>
      <c r="X82" s="160" t="s">
        <v>1365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1366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48" t="s">
        <v>1462</v>
      </c>
      <c r="D83" s="249"/>
      <c r="E83" s="249"/>
      <c r="F83" s="249"/>
      <c r="G83" s="249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1392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77" t="str">
        <f>C83</f>
        <v>bez naložení do dopravní nádoby, ale s vyprázdněním dopravní nádoby na hromadu nebo na dopravní prostředek,</v>
      </c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994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1368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995</v>
      </c>
      <c r="D85" s="161"/>
      <c r="E85" s="162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188" t="s">
        <v>996</v>
      </c>
      <c r="D86" s="161"/>
      <c r="E86" s="162">
        <v>156.05574999999999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1368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>
      <c r="A87" s="170">
        <v>23</v>
      </c>
      <c r="B87" s="171" t="s">
        <v>1466</v>
      </c>
      <c r="C87" s="187" t="s">
        <v>1467</v>
      </c>
      <c r="D87" s="172" t="s">
        <v>1411</v>
      </c>
      <c r="E87" s="173">
        <v>46.61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5" t="s">
        <v>1399</v>
      </c>
      <c r="S87" s="175" t="s">
        <v>1363</v>
      </c>
      <c r="T87" s="176" t="s">
        <v>1364</v>
      </c>
      <c r="U87" s="160">
        <v>1.0999999999999999E-2</v>
      </c>
      <c r="V87" s="160">
        <f>ROUND(E87*U87,2)</f>
        <v>0.51</v>
      </c>
      <c r="W87" s="160"/>
      <c r="X87" s="160" t="s">
        <v>1365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1366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48" t="s">
        <v>1468</v>
      </c>
      <c r="D88" s="249"/>
      <c r="E88" s="249"/>
      <c r="F88" s="249"/>
      <c r="G88" s="249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1392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188" t="s">
        <v>1469</v>
      </c>
      <c r="D89" s="161"/>
      <c r="E89" s="162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1368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188" t="s">
        <v>997</v>
      </c>
      <c r="D90" s="161"/>
      <c r="E90" s="162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1368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188" t="s">
        <v>998</v>
      </c>
      <c r="D91" s="161"/>
      <c r="E91" s="162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1368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188" t="s">
        <v>999</v>
      </c>
      <c r="D92" s="161"/>
      <c r="E92" s="162">
        <v>46.61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1368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>
      <c r="A93" s="170">
        <v>24</v>
      </c>
      <c r="B93" s="171" t="s">
        <v>1466</v>
      </c>
      <c r="C93" s="187" t="s">
        <v>1467</v>
      </c>
      <c r="D93" s="172" t="s">
        <v>1411</v>
      </c>
      <c r="E93" s="173">
        <v>180.595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5" t="s">
        <v>1399</v>
      </c>
      <c r="S93" s="175" t="s">
        <v>1363</v>
      </c>
      <c r="T93" s="176" t="s">
        <v>1364</v>
      </c>
      <c r="U93" s="160">
        <v>1.0999999999999999E-2</v>
      </c>
      <c r="V93" s="160">
        <f>ROUND(E93*U93,2)</f>
        <v>1.99</v>
      </c>
      <c r="W93" s="160"/>
      <c r="X93" s="160" t="s">
        <v>1365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1366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48" t="s">
        <v>1468</v>
      </c>
      <c r="D94" s="249"/>
      <c r="E94" s="249"/>
      <c r="F94" s="249"/>
      <c r="G94" s="249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1392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188" t="s">
        <v>1473</v>
      </c>
      <c r="D95" s="161"/>
      <c r="E95" s="162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1368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188" t="s">
        <v>1000</v>
      </c>
      <c r="D96" s="161"/>
      <c r="E96" s="162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1368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188" t="s">
        <v>1001</v>
      </c>
      <c r="D97" s="161"/>
      <c r="E97" s="162">
        <v>180.595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1368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33.75" outlineLevel="1">
      <c r="A98" s="170">
        <v>25</v>
      </c>
      <c r="B98" s="171" t="s">
        <v>1476</v>
      </c>
      <c r="C98" s="187" t="s">
        <v>1477</v>
      </c>
      <c r="D98" s="172" t="s">
        <v>1411</v>
      </c>
      <c r="E98" s="173">
        <v>7223.8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5" t="s">
        <v>1399</v>
      </c>
      <c r="S98" s="175" t="s">
        <v>1363</v>
      </c>
      <c r="T98" s="176" t="s">
        <v>1364</v>
      </c>
      <c r="U98" s="160">
        <v>0</v>
      </c>
      <c r="V98" s="160">
        <f>ROUND(E98*U98,2)</f>
        <v>0</v>
      </c>
      <c r="W98" s="160"/>
      <c r="X98" s="160" t="s">
        <v>1365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1366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48" t="s">
        <v>1468</v>
      </c>
      <c r="D99" s="249"/>
      <c r="E99" s="249"/>
      <c r="F99" s="249"/>
      <c r="G99" s="249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1392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188" t="s">
        <v>1473</v>
      </c>
      <c r="D100" s="161"/>
      <c r="E100" s="162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1368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188" t="s">
        <v>1002</v>
      </c>
      <c r="D101" s="161"/>
      <c r="E101" s="162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1368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188" t="s">
        <v>1003</v>
      </c>
      <c r="D102" s="161"/>
      <c r="E102" s="162">
        <v>7223.8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1368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>
      <c r="A103" s="170">
        <v>26</v>
      </c>
      <c r="B103" s="171" t="s">
        <v>1479</v>
      </c>
      <c r="C103" s="187" t="s">
        <v>1480</v>
      </c>
      <c r="D103" s="172" t="s">
        <v>1411</v>
      </c>
      <c r="E103" s="173">
        <v>46.61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5" t="s">
        <v>1399</v>
      </c>
      <c r="S103" s="175" t="s">
        <v>1363</v>
      </c>
      <c r="T103" s="176" t="s">
        <v>1364</v>
      </c>
      <c r="U103" s="160">
        <v>0.65200000000000002</v>
      </c>
      <c r="V103" s="160">
        <f>ROUND(E103*U103,2)</f>
        <v>30.39</v>
      </c>
      <c r="W103" s="160"/>
      <c r="X103" s="160" t="s">
        <v>1365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188" t="s">
        <v>1004</v>
      </c>
      <c r="D104" s="161"/>
      <c r="E104" s="162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1368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188" t="s">
        <v>999</v>
      </c>
      <c r="D105" s="161"/>
      <c r="E105" s="162">
        <v>46.61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1368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>
      <c r="A106" s="170">
        <v>27</v>
      </c>
      <c r="B106" s="171" t="s">
        <v>1482</v>
      </c>
      <c r="C106" s="187" t="s">
        <v>1483</v>
      </c>
      <c r="D106" s="172" t="s">
        <v>1411</v>
      </c>
      <c r="E106" s="173">
        <v>180.595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5" t="s">
        <v>1399</v>
      </c>
      <c r="S106" s="175" t="s">
        <v>1363</v>
      </c>
      <c r="T106" s="176" t="s">
        <v>1364</v>
      </c>
      <c r="U106" s="160">
        <v>8.9999999999999993E-3</v>
      </c>
      <c r="V106" s="160">
        <f>ROUND(E106*U106,2)</f>
        <v>1.63</v>
      </c>
      <c r="W106" s="160"/>
      <c r="X106" s="160" t="s">
        <v>1365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1366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188" t="s">
        <v>1005</v>
      </c>
      <c r="D107" s="161"/>
      <c r="E107" s="162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1368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188" t="s">
        <v>1006</v>
      </c>
      <c r="D108" s="161"/>
      <c r="E108" s="162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1368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188" t="s">
        <v>1486</v>
      </c>
      <c r="D109" s="161"/>
      <c r="E109" s="162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1368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188" t="s">
        <v>1007</v>
      </c>
      <c r="D110" s="161"/>
      <c r="E110" s="162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1368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188" t="s">
        <v>1008</v>
      </c>
      <c r="D111" s="161"/>
      <c r="E111" s="162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1368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188" t="s">
        <v>1001</v>
      </c>
      <c r="D112" s="161"/>
      <c r="E112" s="162">
        <v>180.595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1368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>
      <c r="A113" s="170">
        <v>28</v>
      </c>
      <c r="B113" s="171" t="s">
        <v>1489</v>
      </c>
      <c r="C113" s="187" t="s">
        <v>1490</v>
      </c>
      <c r="D113" s="172" t="s">
        <v>1411</v>
      </c>
      <c r="E113" s="173">
        <v>150.9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5" t="s">
        <v>1399</v>
      </c>
      <c r="S113" s="175" t="s">
        <v>1363</v>
      </c>
      <c r="T113" s="176" t="s">
        <v>1364</v>
      </c>
      <c r="U113" s="160">
        <v>0.20200000000000001</v>
      </c>
      <c r="V113" s="160">
        <f>ROUND(E113*U113,2)</f>
        <v>30.48</v>
      </c>
      <c r="W113" s="160"/>
      <c r="X113" s="160" t="s">
        <v>1365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1366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48" t="s">
        <v>1491</v>
      </c>
      <c r="D114" s="249"/>
      <c r="E114" s="249"/>
      <c r="F114" s="249"/>
      <c r="G114" s="249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1392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50" t="s">
        <v>1492</v>
      </c>
      <c r="D115" s="251"/>
      <c r="E115" s="251"/>
      <c r="F115" s="251"/>
      <c r="G115" s="251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1493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188" t="s">
        <v>1009</v>
      </c>
      <c r="D116" s="161"/>
      <c r="E116" s="162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1368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188" t="s">
        <v>995</v>
      </c>
      <c r="D117" s="161"/>
      <c r="E117" s="162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1368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188" t="s">
        <v>1010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1368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1011</v>
      </c>
      <c r="D119" s="161"/>
      <c r="E119" s="162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1368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188" t="s">
        <v>1012</v>
      </c>
      <c r="D120" s="161"/>
      <c r="E120" s="162">
        <v>150.9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1368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70">
        <v>29</v>
      </c>
      <c r="B121" s="171" t="s">
        <v>1499</v>
      </c>
      <c r="C121" s="187" t="s">
        <v>1500</v>
      </c>
      <c r="D121" s="172" t="s">
        <v>1411</v>
      </c>
      <c r="E121" s="173">
        <v>50.3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5" t="s">
        <v>1399</v>
      </c>
      <c r="S121" s="175" t="s">
        <v>1363</v>
      </c>
      <c r="T121" s="176" t="s">
        <v>1364</v>
      </c>
      <c r="U121" s="160">
        <v>1.587</v>
      </c>
      <c r="V121" s="160">
        <f>ROUND(E121*U121,2)</f>
        <v>79.83</v>
      </c>
      <c r="W121" s="160"/>
      <c r="X121" s="160" t="s">
        <v>1365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1366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>
      <c r="A122" s="158"/>
      <c r="B122" s="159"/>
      <c r="C122" s="248" t="s">
        <v>1501</v>
      </c>
      <c r="D122" s="249"/>
      <c r="E122" s="249"/>
      <c r="F122" s="249"/>
      <c r="G122" s="249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1392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77" t="str">
        <f>C122</f>
        <v>sypaninou z vhodných hornin tř. 1 - 4 nebo materiálem připraveným podél výkopu ve vzdálenosti do 3 m od jeho kraje, pro jakoukoliv hloubku výkopu a jakoukoliv míru zhutnění,</v>
      </c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188" t="s">
        <v>1013</v>
      </c>
      <c r="D123" s="161"/>
      <c r="E123" s="162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1368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188" t="s">
        <v>1014</v>
      </c>
      <c r="D124" s="161"/>
      <c r="E124" s="162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1368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188" t="s">
        <v>1015</v>
      </c>
      <c r="D125" s="161"/>
      <c r="E125" s="162">
        <v>50.3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1368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70">
        <v>30</v>
      </c>
      <c r="B126" s="171" t="s">
        <v>1505</v>
      </c>
      <c r="C126" s="187" t="s">
        <v>1506</v>
      </c>
      <c r="D126" s="172" t="s">
        <v>1361</v>
      </c>
      <c r="E126" s="173">
        <v>67.150000000000006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5">
        <v>0</v>
      </c>
      <c r="O126" s="175">
        <f>ROUND(E126*N126,2)</f>
        <v>0</v>
      </c>
      <c r="P126" s="175">
        <v>0</v>
      </c>
      <c r="Q126" s="175">
        <f>ROUND(E126*P126,2)</f>
        <v>0</v>
      </c>
      <c r="R126" s="175" t="s">
        <v>1507</v>
      </c>
      <c r="S126" s="175" t="s">
        <v>1363</v>
      </c>
      <c r="T126" s="176" t="s">
        <v>1364</v>
      </c>
      <c r="U126" s="160">
        <v>0.06</v>
      </c>
      <c r="V126" s="160">
        <f>ROUND(E126*U126,2)</f>
        <v>4.03</v>
      </c>
      <c r="W126" s="160"/>
      <c r="X126" s="160" t="s">
        <v>1365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1366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48" t="s">
        <v>1508</v>
      </c>
      <c r="D127" s="249"/>
      <c r="E127" s="249"/>
      <c r="F127" s="249"/>
      <c r="G127" s="249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1392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188" t="s">
        <v>1016</v>
      </c>
      <c r="D128" s="161"/>
      <c r="E128" s="162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1368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188" t="s">
        <v>1017</v>
      </c>
      <c r="D129" s="161"/>
      <c r="E129" s="162">
        <v>67.150000000000006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1368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ht="22.5" outlineLevel="1">
      <c r="A130" s="170">
        <v>31</v>
      </c>
      <c r="B130" s="171" t="s">
        <v>1511</v>
      </c>
      <c r="C130" s="187" t="s">
        <v>1512</v>
      </c>
      <c r="D130" s="172" t="s">
        <v>1361</v>
      </c>
      <c r="E130" s="173">
        <v>67.150000000000006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5" t="s">
        <v>1399</v>
      </c>
      <c r="S130" s="175" t="s">
        <v>1363</v>
      </c>
      <c r="T130" s="176" t="s">
        <v>1364</v>
      </c>
      <c r="U130" s="160">
        <v>0.254</v>
      </c>
      <c r="V130" s="160">
        <f>ROUND(E130*U130,2)</f>
        <v>17.059999999999999</v>
      </c>
      <c r="W130" s="160"/>
      <c r="X130" s="160" t="s">
        <v>1365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1366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>
      <c r="A131" s="158"/>
      <c r="B131" s="159"/>
      <c r="C131" s="248" t="s">
        <v>1513</v>
      </c>
      <c r="D131" s="249"/>
      <c r="E131" s="249"/>
      <c r="F131" s="249"/>
      <c r="G131" s="249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1392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77" t="str">
        <f>C131</f>
        <v>s případným nutným přemístěním hromad nebo dočasných skládek na místo potřeby ze vzdálenosti do 30 m, v rovině nebo ve svahu do 1 : 5,</v>
      </c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188" t="s">
        <v>1018</v>
      </c>
      <c r="D132" s="161"/>
      <c r="E132" s="162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1368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188" t="s">
        <v>1017</v>
      </c>
      <c r="D133" s="161"/>
      <c r="E133" s="162">
        <v>67.150000000000006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1368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70">
        <v>32</v>
      </c>
      <c r="B134" s="171" t="s">
        <v>1515</v>
      </c>
      <c r="C134" s="187" t="s">
        <v>1516</v>
      </c>
      <c r="D134" s="172" t="s">
        <v>1411</v>
      </c>
      <c r="E134" s="173">
        <v>180.595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5">
        <v>0</v>
      </c>
      <c r="O134" s="175">
        <f>ROUND(E134*N134,2)</f>
        <v>0</v>
      </c>
      <c r="P134" s="175">
        <v>0</v>
      </c>
      <c r="Q134" s="175">
        <f>ROUND(E134*P134,2)</f>
        <v>0</v>
      </c>
      <c r="R134" s="175" t="s">
        <v>1399</v>
      </c>
      <c r="S134" s="175" t="s">
        <v>1363</v>
      </c>
      <c r="T134" s="176" t="s">
        <v>1364</v>
      </c>
      <c r="U134" s="160">
        <v>0</v>
      </c>
      <c r="V134" s="160">
        <f>ROUND(E134*U134,2)</f>
        <v>0</v>
      </c>
      <c r="W134" s="160"/>
      <c r="X134" s="160" t="s">
        <v>1365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1366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1000</v>
      </c>
      <c r="D135" s="161"/>
      <c r="E135" s="162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188" t="s">
        <v>1001</v>
      </c>
      <c r="D136" s="161"/>
      <c r="E136" s="162">
        <v>180.595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1368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70">
        <v>33</v>
      </c>
      <c r="B137" s="171" t="s">
        <v>1517</v>
      </c>
      <c r="C137" s="187" t="s">
        <v>1518</v>
      </c>
      <c r="D137" s="172" t="s">
        <v>1519</v>
      </c>
      <c r="E137" s="173">
        <v>1.67875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5">
        <v>1E-3</v>
      </c>
      <c r="O137" s="175">
        <f>ROUND(E137*N137,2)</f>
        <v>0</v>
      </c>
      <c r="P137" s="175">
        <v>0</v>
      </c>
      <c r="Q137" s="175">
        <f>ROUND(E137*P137,2)</f>
        <v>0</v>
      </c>
      <c r="R137" s="175" t="s">
        <v>1520</v>
      </c>
      <c r="S137" s="175" t="s">
        <v>1363</v>
      </c>
      <c r="T137" s="176" t="s">
        <v>1364</v>
      </c>
      <c r="U137" s="160">
        <v>0</v>
      </c>
      <c r="V137" s="160">
        <f>ROUND(E137*U137,2)</f>
        <v>0</v>
      </c>
      <c r="W137" s="160"/>
      <c r="X137" s="160" t="s">
        <v>1521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1522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1019</v>
      </c>
      <c r="D138" s="161"/>
      <c r="E138" s="162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188" t="s">
        <v>1020</v>
      </c>
      <c r="D139" s="161"/>
      <c r="E139" s="162">
        <v>1.67875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1368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70">
        <v>34</v>
      </c>
      <c r="B140" s="171" t="s">
        <v>1525</v>
      </c>
      <c r="C140" s="187" t="s">
        <v>1526</v>
      </c>
      <c r="D140" s="172" t="s">
        <v>1527</v>
      </c>
      <c r="E140" s="173">
        <v>84.001000000000005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1</v>
      </c>
      <c r="O140" s="175">
        <f>ROUND(E140*N140,2)</f>
        <v>84</v>
      </c>
      <c r="P140" s="175">
        <v>0</v>
      </c>
      <c r="Q140" s="175">
        <f>ROUND(E140*P140,2)</f>
        <v>0</v>
      </c>
      <c r="R140" s="175" t="s">
        <v>1520</v>
      </c>
      <c r="S140" s="175" t="s">
        <v>1363</v>
      </c>
      <c r="T140" s="176" t="s">
        <v>1364</v>
      </c>
      <c r="U140" s="160">
        <v>0</v>
      </c>
      <c r="V140" s="160">
        <f>ROUND(E140*U140,2)</f>
        <v>0</v>
      </c>
      <c r="W140" s="160"/>
      <c r="X140" s="160" t="s">
        <v>1521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1522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188" t="s">
        <v>1528</v>
      </c>
      <c r="D141" s="161"/>
      <c r="E141" s="162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1368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188" t="s">
        <v>1021</v>
      </c>
      <c r="D142" s="161"/>
      <c r="E142" s="162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1368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188" t="s">
        <v>1022</v>
      </c>
      <c r="D143" s="161"/>
      <c r="E143" s="162">
        <v>84.001000000000005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1368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70">
        <v>35</v>
      </c>
      <c r="B144" s="171" t="s">
        <v>1531</v>
      </c>
      <c r="C144" s="187" t="s">
        <v>1532</v>
      </c>
      <c r="D144" s="172" t="s">
        <v>1527</v>
      </c>
      <c r="E144" s="173">
        <v>196.5924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5">
        <v>1</v>
      </c>
      <c r="O144" s="175">
        <f>ROUND(E144*N144,2)</f>
        <v>196.59</v>
      </c>
      <c r="P144" s="175">
        <v>0</v>
      </c>
      <c r="Q144" s="175">
        <f>ROUND(E144*P144,2)</f>
        <v>0</v>
      </c>
      <c r="R144" s="175" t="s">
        <v>1520</v>
      </c>
      <c r="S144" s="175" t="s">
        <v>1363</v>
      </c>
      <c r="T144" s="176" t="s">
        <v>1364</v>
      </c>
      <c r="U144" s="160">
        <v>0</v>
      </c>
      <c r="V144" s="160">
        <f>ROUND(E144*U144,2)</f>
        <v>0</v>
      </c>
      <c r="W144" s="160"/>
      <c r="X144" s="160" t="s">
        <v>1521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1522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188" t="s">
        <v>1486</v>
      </c>
      <c r="D145" s="161"/>
      <c r="E145" s="162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1368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188" t="s">
        <v>1023</v>
      </c>
      <c r="D146" s="161"/>
      <c r="E146" s="162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1368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188" t="s">
        <v>1024</v>
      </c>
      <c r="D147" s="161"/>
      <c r="E147" s="162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1368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188" t="s">
        <v>1025</v>
      </c>
      <c r="D148" s="161"/>
      <c r="E148" s="162">
        <v>196.5924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1368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>
      <c r="A149" s="164" t="s">
        <v>1357</v>
      </c>
      <c r="B149" s="165" t="s">
        <v>1297</v>
      </c>
      <c r="C149" s="186" t="s">
        <v>1311</v>
      </c>
      <c r="D149" s="166"/>
      <c r="E149" s="167"/>
      <c r="F149" s="168"/>
      <c r="G149" s="168">
        <f>SUMIF(AG150:AG160,"&lt;&gt;NOR",G150:G160)</f>
        <v>0</v>
      </c>
      <c r="H149" s="168"/>
      <c r="I149" s="168">
        <f>SUM(I150:I160)</f>
        <v>0</v>
      </c>
      <c r="J149" s="168"/>
      <c r="K149" s="168">
        <f>SUM(K150:K160)</f>
        <v>0</v>
      </c>
      <c r="L149" s="168"/>
      <c r="M149" s="168">
        <f>SUM(M150:M160)</f>
        <v>0</v>
      </c>
      <c r="N149" s="168"/>
      <c r="O149" s="168">
        <f>SUM(O150:O160)</f>
        <v>10.309999999999999</v>
      </c>
      <c r="P149" s="168"/>
      <c r="Q149" s="168">
        <f>SUM(Q150:Q160)</f>
        <v>0</v>
      </c>
      <c r="R149" s="168"/>
      <c r="S149" s="168"/>
      <c r="T149" s="169"/>
      <c r="U149" s="163"/>
      <c r="V149" s="163">
        <f>SUM(V150:V160)</f>
        <v>13.129999999999999</v>
      </c>
      <c r="W149" s="163"/>
      <c r="X149" s="163"/>
      <c r="AG149" t="s">
        <v>1358</v>
      </c>
    </row>
    <row r="150" spans="1:60" outlineLevel="1">
      <c r="A150" s="170">
        <v>36</v>
      </c>
      <c r="B150" s="171" t="s">
        <v>1536</v>
      </c>
      <c r="C150" s="187" t="s">
        <v>1537</v>
      </c>
      <c r="D150" s="172" t="s">
        <v>1407</v>
      </c>
      <c r="E150" s="173">
        <v>44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5">
        <v>0.23382</v>
      </c>
      <c r="O150" s="175">
        <f>ROUND(E150*N150,2)</f>
        <v>10.29</v>
      </c>
      <c r="P150" s="175">
        <v>0</v>
      </c>
      <c r="Q150" s="175">
        <f>ROUND(E150*P150,2)</f>
        <v>0</v>
      </c>
      <c r="R150" s="175" t="s">
        <v>1538</v>
      </c>
      <c r="S150" s="175" t="s">
        <v>1539</v>
      </c>
      <c r="T150" s="176" t="s">
        <v>1364</v>
      </c>
      <c r="U150" s="160">
        <v>0.216</v>
      </c>
      <c r="V150" s="160">
        <f>ROUND(E150*U150,2)</f>
        <v>9.5</v>
      </c>
      <c r="W150" s="160"/>
      <c r="X150" s="160" t="s">
        <v>1365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1366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48" t="s">
        <v>1540</v>
      </c>
      <c r="D151" s="249"/>
      <c r="E151" s="249"/>
      <c r="F151" s="249"/>
      <c r="G151" s="249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1392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77" t="str">
        <f>C151</f>
        <v>se zřízením štěrkopískového lože pod trubky a s jejich obsypem v průměrném celkovém množství do 0,15 m3/m v otevřeném příkopu,</v>
      </c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188" t="s">
        <v>1026</v>
      </c>
      <c r="D152" s="161"/>
      <c r="E152" s="162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1368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188" t="s">
        <v>1027</v>
      </c>
      <c r="D153" s="161"/>
      <c r="E153" s="162">
        <v>44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1368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70">
        <v>37</v>
      </c>
      <c r="B154" s="171" t="s">
        <v>1541</v>
      </c>
      <c r="C154" s="187" t="s">
        <v>1542</v>
      </c>
      <c r="D154" s="172" t="s">
        <v>1361</v>
      </c>
      <c r="E154" s="173">
        <v>48.4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5">
        <v>1.8000000000000001E-4</v>
      </c>
      <c r="O154" s="175">
        <f>ROUND(E154*N154,2)</f>
        <v>0.01</v>
      </c>
      <c r="P154" s="175">
        <v>0</v>
      </c>
      <c r="Q154" s="175">
        <f>ROUND(E154*P154,2)</f>
        <v>0</v>
      </c>
      <c r="R154" s="175" t="s">
        <v>1543</v>
      </c>
      <c r="S154" s="175" t="s">
        <v>1363</v>
      </c>
      <c r="T154" s="176" t="s">
        <v>1364</v>
      </c>
      <c r="U154" s="160">
        <v>7.4999999999999997E-2</v>
      </c>
      <c r="V154" s="160">
        <f>ROUND(E154*U154,2)</f>
        <v>3.63</v>
      </c>
      <c r="W154" s="160"/>
      <c r="X154" s="160" t="s">
        <v>1365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1366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48" t="s">
        <v>1544</v>
      </c>
      <c r="D155" s="249"/>
      <c r="E155" s="249"/>
      <c r="F155" s="249"/>
      <c r="G155" s="249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1392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188" t="s">
        <v>1028</v>
      </c>
      <c r="D156" s="161"/>
      <c r="E156" s="162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1368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188" t="s">
        <v>1029</v>
      </c>
      <c r="D157" s="161"/>
      <c r="E157" s="162">
        <v>48.4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1368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>
      <c r="A158" s="170">
        <v>38</v>
      </c>
      <c r="B158" s="171" t="s">
        <v>1548</v>
      </c>
      <c r="C158" s="187" t="s">
        <v>1549</v>
      </c>
      <c r="D158" s="172" t="s">
        <v>1361</v>
      </c>
      <c r="E158" s="173">
        <v>53.24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5">
        <v>2.0000000000000001E-4</v>
      </c>
      <c r="O158" s="175">
        <f>ROUND(E158*N158,2)</f>
        <v>0.01</v>
      </c>
      <c r="P158" s="175">
        <v>0</v>
      </c>
      <c r="Q158" s="175">
        <f>ROUND(E158*P158,2)</f>
        <v>0</v>
      </c>
      <c r="R158" s="175" t="s">
        <v>1520</v>
      </c>
      <c r="S158" s="175" t="s">
        <v>1363</v>
      </c>
      <c r="T158" s="176" t="s">
        <v>1364</v>
      </c>
      <c r="U158" s="160">
        <v>0</v>
      </c>
      <c r="V158" s="160">
        <f>ROUND(E158*U158,2)</f>
        <v>0</v>
      </c>
      <c r="W158" s="160"/>
      <c r="X158" s="160" t="s">
        <v>1521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1522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188" t="s">
        <v>1030</v>
      </c>
      <c r="D159" s="161"/>
      <c r="E159" s="162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1368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188" t="s">
        <v>1031</v>
      </c>
      <c r="D160" s="161"/>
      <c r="E160" s="162">
        <v>53.24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1368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>
      <c r="A161" s="164" t="s">
        <v>1357</v>
      </c>
      <c r="B161" s="165" t="s">
        <v>1301</v>
      </c>
      <c r="C161" s="186" t="s">
        <v>1312</v>
      </c>
      <c r="D161" s="166"/>
      <c r="E161" s="167"/>
      <c r="F161" s="168"/>
      <c r="G161" s="168">
        <f>SUMIF(AG162:AG166,"&lt;&gt;NOR",G162:G166)</f>
        <v>0</v>
      </c>
      <c r="H161" s="168"/>
      <c r="I161" s="168">
        <f>SUM(I162:I166)</f>
        <v>0</v>
      </c>
      <c r="J161" s="168"/>
      <c r="K161" s="168">
        <f>SUM(K162:K166)</f>
        <v>0</v>
      </c>
      <c r="L161" s="168"/>
      <c r="M161" s="168">
        <f>SUM(M162:M166)</f>
        <v>0</v>
      </c>
      <c r="N161" s="168"/>
      <c r="O161" s="168">
        <f>SUM(O162:O166)</f>
        <v>23.78</v>
      </c>
      <c r="P161" s="168"/>
      <c r="Q161" s="168">
        <f>SUM(Q162:Q166)</f>
        <v>0</v>
      </c>
      <c r="R161" s="168"/>
      <c r="S161" s="168"/>
      <c r="T161" s="169"/>
      <c r="U161" s="163"/>
      <c r="V161" s="163">
        <f>SUM(V162:V166)</f>
        <v>16.559999999999999</v>
      </c>
      <c r="W161" s="163"/>
      <c r="X161" s="163"/>
      <c r="AG161" t="s">
        <v>1358</v>
      </c>
    </row>
    <row r="162" spans="1:60" outlineLevel="1">
      <c r="A162" s="170">
        <v>39</v>
      </c>
      <c r="B162" s="171" t="s">
        <v>1552</v>
      </c>
      <c r="C162" s="187" t="s">
        <v>1553</v>
      </c>
      <c r="D162" s="172" t="s">
        <v>1411</v>
      </c>
      <c r="E162" s="173">
        <v>12.574999999999999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5">
        <v>1.8907700000000001</v>
      </c>
      <c r="O162" s="175">
        <f>ROUND(E162*N162,2)</f>
        <v>23.78</v>
      </c>
      <c r="P162" s="175">
        <v>0</v>
      </c>
      <c r="Q162" s="175">
        <f>ROUND(E162*P162,2)</f>
        <v>0</v>
      </c>
      <c r="R162" s="175" t="s">
        <v>1538</v>
      </c>
      <c r="S162" s="175" t="s">
        <v>1363</v>
      </c>
      <c r="T162" s="176" t="s">
        <v>1364</v>
      </c>
      <c r="U162" s="160">
        <v>1.3169999999999999</v>
      </c>
      <c r="V162" s="160">
        <f>ROUND(E162*U162,2)</f>
        <v>16.559999999999999</v>
      </c>
      <c r="W162" s="160"/>
      <c r="X162" s="160" t="s">
        <v>1365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1366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48" t="s">
        <v>1554</v>
      </c>
      <c r="D163" s="249"/>
      <c r="E163" s="249"/>
      <c r="F163" s="249"/>
      <c r="G163" s="249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1392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188" t="s">
        <v>1032</v>
      </c>
      <c r="D164" s="161"/>
      <c r="E164" s="162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1368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188" t="s">
        <v>1033</v>
      </c>
      <c r="D165" s="161"/>
      <c r="E165" s="162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1368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188" t="s">
        <v>1034</v>
      </c>
      <c r="D166" s="161"/>
      <c r="E166" s="162">
        <v>12.574999999999999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1368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>
      <c r="A167" s="164" t="s">
        <v>1357</v>
      </c>
      <c r="B167" s="165" t="s">
        <v>1303</v>
      </c>
      <c r="C167" s="186" t="s">
        <v>1313</v>
      </c>
      <c r="D167" s="166"/>
      <c r="E167" s="167"/>
      <c r="F167" s="168"/>
      <c r="G167" s="168">
        <f>SUMIF(AG168:AG211,"&lt;&gt;NOR",G168:G211)</f>
        <v>0</v>
      </c>
      <c r="H167" s="168"/>
      <c r="I167" s="168">
        <f>SUM(I168:I211)</f>
        <v>0</v>
      </c>
      <c r="J167" s="168"/>
      <c r="K167" s="168">
        <f>SUM(K168:K211)</f>
        <v>0</v>
      </c>
      <c r="L167" s="168"/>
      <c r="M167" s="168">
        <f>SUM(M168:M211)</f>
        <v>0</v>
      </c>
      <c r="N167" s="168"/>
      <c r="O167" s="168">
        <f>SUM(O168:O211)</f>
        <v>494.98</v>
      </c>
      <c r="P167" s="168"/>
      <c r="Q167" s="168">
        <f>SUM(Q168:Q211)</f>
        <v>0</v>
      </c>
      <c r="R167" s="168"/>
      <c r="S167" s="168"/>
      <c r="T167" s="169"/>
      <c r="U167" s="163"/>
      <c r="V167" s="163">
        <f>SUM(V168:V211)</f>
        <v>93.469999999999985</v>
      </c>
      <c r="W167" s="163"/>
      <c r="X167" s="163"/>
      <c r="AG167" t="s">
        <v>1358</v>
      </c>
    </row>
    <row r="168" spans="1:60" ht="22.5" outlineLevel="1">
      <c r="A168" s="170">
        <v>40</v>
      </c>
      <c r="B168" s="171" t="s">
        <v>1558</v>
      </c>
      <c r="C168" s="187" t="s">
        <v>1559</v>
      </c>
      <c r="D168" s="172" t="s">
        <v>1361</v>
      </c>
      <c r="E168" s="173">
        <v>98.1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5">
        <v>0.378</v>
      </c>
      <c r="O168" s="175">
        <f>ROUND(E168*N168,2)</f>
        <v>37.08</v>
      </c>
      <c r="P168" s="175">
        <v>0</v>
      </c>
      <c r="Q168" s="175">
        <f>ROUND(E168*P168,2)</f>
        <v>0</v>
      </c>
      <c r="R168" s="175" t="s">
        <v>1362</v>
      </c>
      <c r="S168" s="175" t="s">
        <v>1363</v>
      </c>
      <c r="T168" s="176" t="s">
        <v>1364</v>
      </c>
      <c r="U168" s="160">
        <v>2.5999999999999999E-2</v>
      </c>
      <c r="V168" s="160">
        <f>ROUND(E168*U168,2)</f>
        <v>2.5499999999999998</v>
      </c>
      <c r="W168" s="160"/>
      <c r="X168" s="160" t="s">
        <v>1365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1366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188" t="s">
        <v>1373</v>
      </c>
      <c r="D169" s="161"/>
      <c r="E169" s="162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1368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188" t="s">
        <v>962</v>
      </c>
      <c r="D170" s="161"/>
      <c r="E170" s="162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1368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188" t="s">
        <v>963</v>
      </c>
      <c r="D171" s="161"/>
      <c r="E171" s="162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1368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188" t="s">
        <v>964</v>
      </c>
      <c r="D172" s="161"/>
      <c r="E172" s="162">
        <v>98.1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1368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2.5" outlineLevel="1">
      <c r="A173" s="170">
        <v>41</v>
      </c>
      <c r="B173" s="171" t="s">
        <v>1560</v>
      </c>
      <c r="C173" s="187" t="s">
        <v>1561</v>
      </c>
      <c r="D173" s="172" t="s">
        <v>1361</v>
      </c>
      <c r="E173" s="173">
        <v>98.1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5">
        <v>0.441</v>
      </c>
      <c r="O173" s="175">
        <f>ROUND(E173*N173,2)</f>
        <v>43.26</v>
      </c>
      <c r="P173" s="175">
        <v>0</v>
      </c>
      <c r="Q173" s="175">
        <f>ROUND(E173*P173,2)</f>
        <v>0</v>
      </c>
      <c r="R173" s="175" t="s">
        <v>1362</v>
      </c>
      <c r="S173" s="175" t="s">
        <v>1363</v>
      </c>
      <c r="T173" s="176" t="s">
        <v>1364</v>
      </c>
      <c r="U173" s="160">
        <v>2.9000000000000001E-2</v>
      </c>
      <c r="V173" s="160">
        <f>ROUND(E173*U173,2)</f>
        <v>2.84</v>
      </c>
      <c r="W173" s="160"/>
      <c r="X173" s="160" t="s">
        <v>1365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1366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188" t="s">
        <v>1373</v>
      </c>
      <c r="D174" s="161"/>
      <c r="E174" s="162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1368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188" t="s">
        <v>962</v>
      </c>
      <c r="D175" s="161"/>
      <c r="E175" s="162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1368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188" t="s">
        <v>963</v>
      </c>
      <c r="D176" s="161"/>
      <c r="E176" s="162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1368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188" t="s">
        <v>964</v>
      </c>
      <c r="D177" s="161"/>
      <c r="E177" s="162">
        <v>98.1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1368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ht="22.5" outlineLevel="1">
      <c r="A178" s="170">
        <v>42</v>
      </c>
      <c r="B178" s="171" t="s">
        <v>1562</v>
      </c>
      <c r="C178" s="187" t="s">
        <v>1563</v>
      </c>
      <c r="D178" s="172" t="s">
        <v>1361</v>
      </c>
      <c r="E178" s="173">
        <v>98.1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21</v>
      </c>
      <c r="M178" s="175">
        <f>G178*(1+L178/100)</f>
        <v>0</v>
      </c>
      <c r="N178" s="175">
        <v>0.55125000000000002</v>
      </c>
      <c r="O178" s="175">
        <f>ROUND(E178*N178,2)</f>
        <v>54.08</v>
      </c>
      <c r="P178" s="175">
        <v>0</v>
      </c>
      <c r="Q178" s="175">
        <f>ROUND(E178*P178,2)</f>
        <v>0</v>
      </c>
      <c r="R178" s="175" t="s">
        <v>1362</v>
      </c>
      <c r="S178" s="175" t="s">
        <v>1363</v>
      </c>
      <c r="T178" s="176" t="s">
        <v>1364</v>
      </c>
      <c r="U178" s="160">
        <v>2.7E-2</v>
      </c>
      <c r="V178" s="160">
        <f>ROUND(E178*U178,2)</f>
        <v>2.65</v>
      </c>
      <c r="W178" s="160"/>
      <c r="X178" s="160" t="s">
        <v>1365</v>
      </c>
      <c r="Y178" s="151"/>
      <c r="Z178" s="151"/>
      <c r="AA178" s="151"/>
      <c r="AB178" s="151"/>
      <c r="AC178" s="151"/>
      <c r="AD178" s="151"/>
      <c r="AE178" s="151"/>
      <c r="AF178" s="151"/>
      <c r="AG178" s="151" t="s">
        <v>1366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188" t="s">
        <v>962</v>
      </c>
      <c r="D179" s="161"/>
      <c r="E179" s="162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1368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188" t="s">
        <v>963</v>
      </c>
      <c r="D180" s="161"/>
      <c r="E180" s="162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1368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188" t="s">
        <v>964</v>
      </c>
      <c r="D181" s="161"/>
      <c r="E181" s="162">
        <v>98.1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1368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>
      <c r="A182" s="170">
        <v>43</v>
      </c>
      <c r="B182" s="171" t="s">
        <v>1564</v>
      </c>
      <c r="C182" s="187" t="s">
        <v>1565</v>
      </c>
      <c r="D182" s="172" t="s">
        <v>1361</v>
      </c>
      <c r="E182" s="173">
        <v>190.1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5">
        <v>0.21099999999999999</v>
      </c>
      <c r="O182" s="175">
        <f>ROUND(E182*N182,2)</f>
        <v>40.11</v>
      </c>
      <c r="P182" s="175">
        <v>0</v>
      </c>
      <c r="Q182" s="175">
        <f>ROUND(E182*P182,2)</f>
        <v>0</v>
      </c>
      <c r="R182" s="175" t="s">
        <v>1362</v>
      </c>
      <c r="S182" s="175" t="s">
        <v>1363</v>
      </c>
      <c r="T182" s="176" t="s">
        <v>1364</v>
      </c>
      <c r="U182" s="160">
        <v>7.1999999999999995E-2</v>
      </c>
      <c r="V182" s="160">
        <f>ROUND(E182*U182,2)</f>
        <v>13.69</v>
      </c>
      <c r="W182" s="160"/>
      <c r="X182" s="160" t="s">
        <v>1365</v>
      </c>
      <c r="Y182" s="151"/>
      <c r="Z182" s="151"/>
      <c r="AA182" s="151"/>
      <c r="AB182" s="151"/>
      <c r="AC182" s="151"/>
      <c r="AD182" s="151"/>
      <c r="AE182" s="151"/>
      <c r="AF182" s="151"/>
      <c r="AG182" s="151" t="s">
        <v>1366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48" t="s">
        <v>1566</v>
      </c>
      <c r="D183" s="249"/>
      <c r="E183" s="249"/>
      <c r="F183" s="249"/>
      <c r="G183" s="249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1392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188" t="s">
        <v>968</v>
      </c>
      <c r="D184" s="161"/>
      <c r="E184" s="162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1368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188" t="s">
        <v>969</v>
      </c>
      <c r="D185" s="161"/>
      <c r="E185" s="162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1368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188" t="s">
        <v>970</v>
      </c>
      <c r="D186" s="161"/>
      <c r="E186" s="162">
        <v>190.1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1368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70">
        <v>44</v>
      </c>
      <c r="B187" s="171" t="s">
        <v>1567</v>
      </c>
      <c r="C187" s="187" t="s">
        <v>1568</v>
      </c>
      <c r="D187" s="172" t="s">
        <v>1361</v>
      </c>
      <c r="E187" s="173">
        <v>144.1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5">
        <v>0.38313999999999998</v>
      </c>
      <c r="O187" s="175">
        <f>ROUND(E187*N187,2)</f>
        <v>55.21</v>
      </c>
      <c r="P187" s="175">
        <v>0</v>
      </c>
      <c r="Q187" s="175">
        <f>ROUND(E187*P187,2)</f>
        <v>0</v>
      </c>
      <c r="R187" s="175" t="s">
        <v>1362</v>
      </c>
      <c r="S187" s="175" t="s">
        <v>1363</v>
      </c>
      <c r="T187" s="176" t="s">
        <v>1364</v>
      </c>
      <c r="U187" s="160">
        <v>2.5999999999999999E-2</v>
      </c>
      <c r="V187" s="160">
        <f>ROUND(E187*U187,2)</f>
        <v>3.75</v>
      </c>
      <c r="W187" s="160"/>
      <c r="X187" s="160" t="s">
        <v>1365</v>
      </c>
      <c r="Y187" s="151"/>
      <c r="Z187" s="151"/>
      <c r="AA187" s="151"/>
      <c r="AB187" s="151"/>
      <c r="AC187" s="151"/>
      <c r="AD187" s="151"/>
      <c r="AE187" s="151"/>
      <c r="AF187" s="151"/>
      <c r="AG187" s="151" t="s">
        <v>1366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48" t="s">
        <v>1569</v>
      </c>
      <c r="D188" s="249"/>
      <c r="E188" s="249"/>
      <c r="F188" s="249"/>
      <c r="G188" s="249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1392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188" t="s">
        <v>971</v>
      </c>
      <c r="D189" s="161"/>
      <c r="E189" s="162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1368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188" t="s">
        <v>972</v>
      </c>
      <c r="D190" s="161"/>
      <c r="E190" s="162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1368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188" t="s">
        <v>973</v>
      </c>
      <c r="D191" s="161"/>
      <c r="E191" s="162">
        <v>144.1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1368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ht="22.5" outlineLevel="1">
      <c r="A192" s="170">
        <v>45</v>
      </c>
      <c r="B192" s="171" t="s">
        <v>1570</v>
      </c>
      <c r="C192" s="187" t="s">
        <v>1571</v>
      </c>
      <c r="D192" s="172" t="s">
        <v>1361</v>
      </c>
      <c r="E192" s="173">
        <v>236.1</v>
      </c>
      <c r="F192" s="174"/>
      <c r="G192" s="175">
        <f>ROUND(E192*F192,2)</f>
        <v>0</v>
      </c>
      <c r="H192" s="174"/>
      <c r="I192" s="175">
        <f>ROUND(E192*H192,2)</f>
        <v>0</v>
      </c>
      <c r="J192" s="174"/>
      <c r="K192" s="175">
        <f>ROUND(E192*J192,2)</f>
        <v>0</v>
      </c>
      <c r="L192" s="175">
        <v>21</v>
      </c>
      <c r="M192" s="175">
        <f>G192*(1+L192/100)</f>
        <v>0</v>
      </c>
      <c r="N192" s="175">
        <v>6.0999999999999997E-4</v>
      </c>
      <c r="O192" s="175">
        <f>ROUND(E192*N192,2)</f>
        <v>0.14000000000000001</v>
      </c>
      <c r="P192" s="175">
        <v>0</v>
      </c>
      <c r="Q192" s="175">
        <f>ROUND(E192*P192,2)</f>
        <v>0</v>
      </c>
      <c r="R192" s="175" t="s">
        <v>1362</v>
      </c>
      <c r="S192" s="175" t="s">
        <v>1363</v>
      </c>
      <c r="T192" s="176" t="s">
        <v>1364</v>
      </c>
      <c r="U192" s="160">
        <v>2E-3</v>
      </c>
      <c r="V192" s="160">
        <f>ROUND(E192*U192,2)</f>
        <v>0.47</v>
      </c>
      <c r="W192" s="160"/>
      <c r="X192" s="160" t="s">
        <v>1365</v>
      </c>
      <c r="Y192" s="151"/>
      <c r="Z192" s="151"/>
      <c r="AA192" s="151"/>
      <c r="AB192" s="151"/>
      <c r="AC192" s="151"/>
      <c r="AD192" s="151"/>
      <c r="AE192" s="151"/>
      <c r="AF192" s="151"/>
      <c r="AG192" s="151" t="s">
        <v>1366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188" t="s">
        <v>965</v>
      </c>
      <c r="D193" s="161"/>
      <c r="E193" s="162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1368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188" t="s">
        <v>966</v>
      </c>
      <c r="D194" s="161"/>
      <c r="E194" s="162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1368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188" t="s">
        <v>967</v>
      </c>
      <c r="D195" s="161"/>
      <c r="E195" s="162">
        <v>236.1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1368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>
      <c r="A196" s="170">
        <v>46</v>
      </c>
      <c r="B196" s="171" t="s">
        <v>1572</v>
      </c>
      <c r="C196" s="187" t="s">
        <v>1573</v>
      </c>
      <c r="D196" s="172" t="s">
        <v>1361</v>
      </c>
      <c r="E196" s="173">
        <v>345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21</v>
      </c>
      <c r="M196" s="175">
        <f>G196*(1+L196/100)</f>
        <v>0</v>
      </c>
      <c r="N196" s="175">
        <v>5.0000000000000001E-4</v>
      </c>
      <c r="O196" s="175">
        <f>ROUND(E196*N196,2)</f>
        <v>0.17</v>
      </c>
      <c r="P196" s="175">
        <v>0</v>
      </c>
      <c r="Q196" s="175">
        <f>ROUND(E196*P196,2)</f>
        <v>0</v>
      </c>
      <c r="R196" s="175" t="s">
        <v>1362</v>
      </c>
      <c r="S196" s="175" t="s">
        <v>1363</v>
      </c>
      <c r="T196" s="176" t="s">
        <v>1364</v>
      </c>
      <c r="U196" s="160">
        <v>2E-3</v>
      </c>
      <c r="V196" s="160">
        <f>ROUND(E196*U196,2)</f>
        <v>0.69</v>
      </c>
      <c r="W196" s="160"/>
      <c r="X196" s="160" t="s">
        <v>1365</v>
      </c>
      <c r="Y196" s="151"/>
      <c r="Z196" s="151"/>
      <c r="AA196" s="151"/>
      <c r="AB196" s="151"/>
      <c r="AC196" s="151"/>
      <c r="AD196" s="151"/>
      <c r="AE196" s="151"/>
      <c r="AF196" s="151"/>
      <c r="AG196" s="151" t="s">
        <v>1366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188" t="s">
        <v>974</v>
      </c>
      <c r="D197" s="161"/>
      <c r="E197" s="162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1368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188" t="s">
        <v>975</v>
      </c>
      <c r="D198" s="161"/>
      <c r="E198" s="162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1368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188" t="s">
        <v>976</v>
      </c>
      <c r="D199" s="161"/>
      <c r="E199" s="162">
        <v>345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1368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>
      <c r="A200" s="170">
        <v>47</v>
      </c>
      <c r="B200" s="171" t="s">
        <v>1574</v>
      </c>
      <c r="C200" s="187" t="s">
        <v>1575</v>
      </c>
      <c r="D200" s="172" t="s">
        <v>1361</v>
      </c>
      <c r="E200" s="173">
        <v>345</v>
      </c>
      <c r="F200" s="174"/>
      <c r="G200" s="175">
        <f>ROUND(E200*F200,2)</f>
        <v>0</v>
      </c>
      <c r="H200" s="174"/>
      <c r="I200" s="175">
        <f>ROUND(E200*H200,2)</f>
        <v>0</v>
      </c>
      <c r="J200" s="174"/>
      <c r="K200" s="175">
        <f>ROUND(E200*J200,2)</f>
        <v>0</v>
      </c>
      <c r="L200" s="175">
        <v>21</v>
      </c>
      <c r="M200" s="175">
        <f>G200*(1+L200/100)</f>
        <v>0</v>
      </c>
      <c r="N200" s="175">
        <v>0.12966</v>
      </c>
      <c r="O200" s="175">
        <f>ROUND(E200*N200,2)</f>
        <v>44.73</v>
      </c>
      <c r="P200" s="175">
        <v>0</v>
      </c>
      <c r="Q200" s="175">
        <f>ROUND(E200*P200,2)</f>
        <v>0</v>
      </c>
      <c r="R200" s="175" t="s">
        <v>1362</v>
      </c>
      <c r="S200" s="175" t="s">
        <v>1363</v>
      </c>
      <c r="T200" s="176" t="s">
        <v>1364</v>
      </c>
      <c r="U200" s="160">
        <v>7.1999999999999995E-2</v>
      </c>
      <c r="V200" s="160">
        <f>ROUND(E200*U200,2)</f>
        <v>24.84</v>
      </c>
      <c r="W200" s="160"/>
      <c r="X200" s="160" t="s">
        <v>1365</v>
      </c>
      <c r="Y200" s="151"/>
      <c r="Z200" s="151"/>
      <c r="AA200" s="151"/>
      <c r="AB200" s="151"/>
      <c r="AC200" s="151"/>
      <c r="AD200" s="151"/>
      <c r="AE200" s="151"/>
      <c r="AF200" s="151"/>
      <c r="AG200" s="151" t="s">
        <v>1366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188" t="s">
        <v>974</v>
      </c>
      <c r="D201" s="161"/>
      <c r="E201" s="162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1368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188" t="s">
        <v>975</v>
      </c>
      <c r="D202" s="161"/>
      <c r="E202" s="162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1368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188" t="s">
        <v>976</v>
      </c>
      <c r="D203" s="161"/>
      <c r="E203" s="162">
        <v>345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1368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>
      <c r="A204" s="170">
        <v>48</v>
      </c>
      <c r="B204" s="171" t="s">
        <v>1576</v>
      </c>
      <c r="C204" s="187" t="s">
        <v>1577</v>
      </c>
      <c r="D204" s="172" t="s">
        <v>1361</v>
      </c>
      <c r="E204" s="173">
        <v>236.1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5">
        <v>0.17946000000000001</v>
      </c>
      <c r="O204" s="175">
        <f>ROUND(E204*N204,2)</f>
        <v>42.37</v>
      </c>
      <c r="P204" s="175">
        <v>0</v>
      </c>
      <c r="Q204" s="175">
        <f>ROUND(E204*P204,2)</f>
        <v>0</v>
      </c>
      <c r="R204" s="175" t="s">
        <v>1362</v>
      </c>
      <c r="S204" s="175" t="s">
        <v>1363</v>
      </c>
      <c r="T204" s="176" t="s">
        <v>1364</v>
      </c>
      <c r="U204" s="160">
        <v>8.7999999999999995E-2</v>
      </c>
      <c r="V204" s="160">
        <f>ROUND(E204*U204,2)</f>
        <v>20.78</v>
      </c>
      <c r="W204" s="160"/>
      <c r="X204" s="160" t="s">
        <v>1365</v>
      </c>
      <c r="Y204" s="151"/>
      <c r="Z204" s="151"/>
      <c r="AA204" s="151"/>
      <c r="AB204" s="151"/>
      <c r="AC204" s="151"/>
      <c r="AD204" s="151"/>
      <c r="AE204" s="151"/>
      <c r="AF204" s="151"/>
      <c r="AG204" s="151" t="s">
        <v>1366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188" t="s">
        <v>965</v>
      </c>
      <c r="D205" s="161"/>
      <c r="E205" s="162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1368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188" t="s">
        <v>966</v>
      </c>
      <c r="D206" s="161"/>
      <c r="E206" s="162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1368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188" t="s">
        <v>967</v>
      </c>
      <c r="D207" s="161"/>
      <c r="E207" s="162">
        <v>236.1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1368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22.5" outlineLevel="1">
      <c r="A208" s="178">
        <v>49</v>
      </c>
      <c r="B208" s="179" t="s">
        <v>1584</v>
      </c>
      <c r="C208" s="189" t="s">
        <v>1585</v>
      </c>
      <c r="D208" s="180" t="s">
        <v>1361</v>
      </c>
      <c r="E208" s="181">
        <v>144</v>
      </c>
      <c r="F208" s="182"/>
      <c r="G208" s="183">
        <f>ROUND(E208*F208,2)</f>
        <v>0</v>
      </c>
      <c r="H208" s="182"/>
      <c r="I208" s="183">
        <f>ROUND(E208*H208,2)</f>
        <v>0</v>
      </c>
      <c r="J208" s="182"/>
      <c r="K208" s="183">
        <f>ROUND(E208*J208,2)</f>
        <v>0</v>
      </c>
      <c r="L208" s="183">
        <v>21</v>
      </c>
      <c r="M208" s="183">
        <f>G208*(1+L208/100)</f>
        <v>0</v>
      </c>
      <c r="N208" s="183">
        <v>0.378</v>
      </c>
      <c r="O208" s="183">
        <f>ROUND(E208*N208,2)</f>
        <v>54.43</v>
      </c>
      <c r="P208" s="183">
        <v>0</v>
      </c>
      <c r="Q208" s="183">
        <f>ROUND(E208*P208,2)</f>
        <v>0</v>
      </c>
      <c r="R208" s="183" t="s">
        <v>1362</v>
      </c>
      <c r="S208" s="183" t="s">
        <v>1363</v>
      </c>
      <c r="T208" s="184" t="s">
        <v>1364</v>
      </c>
      <c r="U208" s="160">
        <v>2.5999999999999999E-2</v>
      </c>
      <c r="V208" s="160">
        <f>ROUND(E208*U208,2)</f>
        <v>3.74</v>
      </c>
      <c r="W208" s="160"/>
      <c r="X208" s="160" t="s">
        <v>1365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1419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22.5" outlineLevel="1">
      <c r="A209" s="178">
        <v>50</v>
      </c>
      <c r="B209" s="179" t="s">
        <v>1582</v>
      </c>
      <c r="C209" s="189" t="s">
        <v>1583</v>
      </c>
      <c r="D209" s="180" t="s">
        <v>1361</v>
      </c>
      <c r="E209" s="181">
        <v>190</v>
      </c>
      <c r="F209" s="182"/>
      <c r="G209" s="183">
        <f>ROUND(E209*F209,2)</f>
        <v>0</v>
      </c>
      <c r="H209" s="182"/>
      <c r="I209" s="183">
        <f>ROUND(E209*H209,2)</f>
        <v>0</v>
      </c>
      <c r="J209" s="182"/>
      <c r="K209" s="183">
        <f>ROUND(E209*J209,2)</f>
        <v>0</v>
      </c>
      <c r="L209" s="183">
        <v>21</v>
      </c>
      <c r="M209" s="183">
        <f>G209*(1+L209/100)</f>
        <v>0</v>
      </c>
      <c r="N209" s="183">
        <v>0.2016</v>
      </c>
      <c r="O209" s="183">
        <f>ROUND(E209*N209,2)</f>
        <v>38.299999999999997</v>
      </c>
      <c r="P209" s="183">
        <v>0</v>
      </c>
      <c r="Q209" s="183">
        <f>ROUND(E209*P209,2)</f>
        <v>0</v>
      </c>
      <c r="R209" s="183" t="s">
        <v>1362</v>
      </c>
      <c r="S209" s="183" t="s">
        <v>1363</v>
      </c>
      <c r="T209" s="184" t="s">
        <v>1364</v>
      </c>
      <c r="U209" s="160">
        <v>2.4E-2</v>
      </c>
      <c r="V209" s="160">
        <f>ROUND(E209*U209,2)</f>
        <v>4.5599999999999996</v>
      </c>
      <c r="W209" s="160"/>
      <c r="X209" s="160" t="s">
        <v>1365</v>
      </c>
      <c r="Y209" s="151"/>
      <c r="Z209" s="151"/>
      <c r="AA209" s="151"/>
      <c r="AB209" s="151"/>
      <c r="AC209" s="151"/>
      <c r="AD209" s="151"/>
      <c r="AE209" s="151"/>
      <c r="AF209" s="151"/>
      <c r="AG209" s="151" t="s">
        <v>1419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ht="22.5" outlineLevel="1">
      <c r="A210" s="178">
        <v>51</v>
      </c>
      <c r="B210" s="179" t="s">
        <v>1580</v>
      </c>
      <c r="C210" s="189" t="s">
        <v>1581</v>
      </c>
      <c r="D210" s="180" t="s">
        <v>1361</v>
      </c>
      <c r="E210" s="181">
        <v>236</v>
      </c>
      <c r="F210" s="182"/>
      <c r="G210" s="183">
        <f>ROUND(E210*F210,2)</f>
        <v>0</v>
      </c>
      <c r="H210" s="182"/>
      <c r="I210" s="183">
        <f>ROUND(E210*H210,2)</f>
        <v>0</v>
      </c>
      <c r="J210" s="182"/>
      <c r="K210" s="183">
        <f>ROUND(E210*J210,2)</f>
        <v>0</v>
      </c>
      <c r="L210" s="183">
        <v>21</v>
      </c>
      <c r="M210" s="183">
        <f>G210*(1+L210/100)</f>
        <v>0</v>
      </c>
      <c r="N210" s="183">
        <v>0.1764</v>
      </c>
      <c r="O210" s="183">
        <f>ROUND(E210*N210,2)</f>
        <v>41.63</v>
      </c>
      <c r="P210" s="183">
        <v>0</v>
      </c>
      <c r="Q210" s="183">
        <f>ROUND(E210*P210,2)</f>
        <v>0</v>
      </c>
      <c r="R210" s="183" t="s">
        <v>1362</v>
      </c>
      <c r="S210" s="183" t="s">
        <v>1363</v>
      </c>
      <c r="T210" s="184" t="s">
        <v>1364</v>
      </c>
      <c r="U210" s="160">
        <v>2.4E-2</v>
      </c>
      <c r="V210" s="160">
        <f>ROUND(E210*U210,2)</f>
        <v>5.66</v>
      </c>
      <c r="W210" s="160"/>
      <c r="X210" s="160" t="s">
        <v>1365</v>
      </c>
      <c r="Y210" s="151"/>
      <c r="Z210" s="151"/>
      <c r="AA210" s="151"/>
      <c r="AB210" s="151"/>
      <c r="AC210" s="151"/>
      <c r="AD210" s="151"/>
      <c r="AE210" s="151"/>
      <c r="AF210" s="151"/>
      <c r="AG210" s="151" t="s">
        <v>1419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ht="22.5" outlineLevel="1">
      <c r="A211" s="178">
        <v>52</v>
      </c>
      <c r="B211" s="179" t="s">
        <v>1578</v>
      </c>
      <c r="C211" s="189" t="s">
        <v>1579</v>
      </c>
      <c r="D211" s="180" t="s">
        <v>1361</v>
      </c>
      <c r="E211" s="181">
        <v>345</v>
      </c>
      <c r="F211" s="182"/>
      <c r="G211" s="183">
        <f>ROUND(E211*F211,2)</f>
        <v>0</v>
      </c>
      <c r="H211" s="182"/>
      <c r="I211" s="183">
        <f>ROUND(E211*H211,2)</f>
        <v>0</v>
      </c>
      <c r="J211" s="182"/>
      <c r="K211" s="183">
        <f>ROUND(E211*J211,2)</f>
        <v>0</v>
      </c>
      <c r="L211" s="183">
        <v>21</v>
      </c>
      <c r="M211" s="183">
        <f>G211*(1+L211/100)</f>
        <v>0</v>
      </c>
      <c r="N211" s="183">
        <v>0.126</v>
      </c>
      <c r="O211" s="183">
        <f>ROUND(E211*N211,2)</f>
        <v>43.47</v>
      </c>
      <c r="P211" s="183">
        <v>0</v>
      </c>
      <c r="Q211" s="183">
        <f>ROUND(E211*P211,2)</f>
        <v>0</v>
      </c>
      <c r="R211" s="183" t="s">
        <v>1362</v>
      </c>
      <c r="S211" s="183" t="s">
        <v>1363</v>
      </c>
      <c r="T211" s="184" t="s">
        <v>1364</v>
      </c>
      <c r="U211" s="160">
        <v>2.1000000000000001E-2</v>
      </c>
      <c r="V211" s="160">
        <f>ROUND(E211*U211,2)</f>
        <v>7.25</v>
      </c>
      <c r="W211" s="160"/>
      <c r="X211" s="160" t="s">
        <v>1365</v>
      </c>
      <c r="Y211" s="151"/>
      <c r="Z211" s="151"/>
      <c r="AA211" s="151"/>
      <c r="AB211" s="151"/>
      <c r="AC211" s="151"/>
      <c r="AD211" s="151"/>
      <c r="AE211" s="151"/>
      <c r="AF211" s="151"/>
      <c r="AG211" s="151" t="s">
        <v>1419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>
      <c r="A212" s="164" t="s">
        <v>1357</v>
      </c>
      <c r="B212" s="165" t="s">
        <v>1314</v>
      </c>
      <c r="C212" s="186" t="s">
        <v>1315</v>
      </c>
      <c r="D212" s="166"/>
      <c r="E212" s="167"/>
      <c r="F212" s="168"/>
      <c r="G212" s="168">
        <f>SUMIF(AG213:AG262,"&lt;&gt;NOR",G213:G262)</f>
        <v>0</v>
      </c>
      <c r="H212" s="168"/>
      <c r="I212" s="168">
        <f>SUM(I213:I262)</f>
        <v>0</v>
      </c>
      <c r="J212" s="168"/>
      <c r="K212" s="168">
        <f>SUM(K213:K262)</f>
        <v>0</v>
      </c>
      <c r="L212" s="168"/>
      <c r="M212" s="168">
        <f>SUM(M213:M262)</f>
        <v>0</v>
      </c>
      <c r="N212" s="168"/>
      <c r="O212" s="168">
        <f>SUM(O213:O262)</f>
        <v>1.2700000000000002</v>
      </c>
      <c r="P212" s="168"/>
      <c r="Q212" s="168">
        <f>SUM(Q213:Q262)</f>
        <v>0</v>
      </c>
      <c r="R212" s="168"/>
      <c r="S212" s="168"/>
      <c r="T212" s="169"/>
      <c r="U212" s="163"/>
      <c r="V212" s="163">
        <f>SUM(V213:V262)</f>
        <v>70.040000000000006</v>
      </c>
      <c r="W212" s="163"/>
      <c r="X212" s="163"/>
      <c r="AG212" t="s">
        <v>1358</v>
      </c>
    </row>
    <row r="213" spans="1:60" ht="22.5" outlineLevel="1">
      <c r="A213" s="170">
        <v>53</v>
      </c>
      <c r="B213" s="171" t="s">
        <v>551</v>
      </c>
      <c r="C213" s="187" t="s">
        <v>552</v>
      </c>
      <c r="D213" s="172" t="s">
        <v>1593</v>
      </c>
      <c r="E213" s="173">
        <v>1</v>
      </c>
      <c r="F213" s="174"/>
      <c r="G213" s="175">
        <f>ROUND(E213*F213,2)</f>
        <v>0</v>
      </c>
      <c r="H213" s="174"/>
      <c r="I213" s="175">
        <f>ROUND(E213*H213,2)</f>
        <v>0</v>
      </c>
      <c r="J213" s="174"/>
      <c r="K213" s="175">
        <f>ROUND(E213*J213,2)</f>
        <v>0</v>
      </c>
      <c r="L213" s="175">
        <v>21</v>
      </c>
      <c r="M213" s="175">
        <f>G213*(1+L213/100)</f>
        <v>0</v>
      </c>
      <c r="N213" s="175">
        <v>3.2000000000000003E-4</v>
      </c>
      <c r="O213" s="175">
        <f>ROUND(E213*N213,2)</f>
        <v>0</v>
      </c>
      <c r="P213" s="175">
        <v>0</v>
      </c>
      <c r="Q213" s="175">
        <f>ROUND(E213*P213,2)</f>
        <v>0</v>
      </c>
      <c r="R213" s="175" t="s">
        <v>1538</v>
      </c>
      <c r="S213" s="175" t="s">
        <v>1363</v>
      </c>
      <c r="T213" s="176" t="s">
        <v>1364</v>
      </c>
      <c r="U213" s="160">
        <v>1.0940000000000001</v>
      </c>
      <c r="V213" s="160">
        <f>ROUND(E213*U213,2)</f>
        <v>1.0900000000000001</v>
      </c>
      <c r="W213" s="160"/>
      <c r="X213" s="160" t="s">
        <v>1365</v>
      </c>
      <c r="Y213" s="151"/>
      <c r="Z213" s="151"/>
      <c r="AA213" s="151"/>
      <c r="AB213" s="151"/>
      <c r="AC213" s="151"/>
      <c r="AD213" s="151"/>
      <c r="AE213" s="151"/>
      <c r="AF213" s="151"/>
      <c r="AG213" s="151" t="s">
        <v>1366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188" t="s">
        <v>350</v>
      </c>
      <c r="D214" s="161"/>
      <c r="E214" s="162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1368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188" t="s">
        <v>1253</v>
      </c>
      <c r="D215" s="161"/>
      <c r="E215" s="162">
        <v>1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1368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ht="22.5" outlineLevel="1">
      <c r="A216" s="170">
        <v>54</v>
      </c>
      <c r="B216" s="171" t="s">
        <v>554</v>
      </c>
      <c r="C216" s="187" t="s">
        <v>555</v>
      </c>
      <c r="D216" s="172" t="s">
        <v>1407</v>
      </c>
      <c r="E216" s="173">
        <v>265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5">
        <f>G216*(1+L216/100)</f>
        <v>0</v>
      </c>
      <c r="N216" s="175">
        <v>0</v>
      </c>
      <c r="O216" s="175">
        <f>ROUND(E216*N216,2)</f>
        <v>0</v>
      </c>
      <c r="P216" s="175">
        <v>0</v>
      </c>
      <c r="Q216" s="175">
        <f>ROUND(E216*P216,2)</f>
        <v>0</v>
      </c>
      <c r="R216" s="175" t="s">
        <v>1538</v>
      </c>
      <c r="S216" s="175" t="s">
        <v>1363</v>
      </c>
      <c r="T216" s="176" t="s">
        <v>1364</v>
      </c>
      <c r="U216" s="160">
        <v>0.126</v>
      </c>
      <c r="V216" s="160">
        <f>ROUND(E216*U216,2)</f>
        <v>33.39</v>
      </c>
      <c r="W216" s="160"/>
      <c r="X216" s="160" t="s">
        <v>1365</v>
      </c>
      <c r="Y216" s="151"/>
      <c r="Z216" s="151"/>
      <c r="AA216" s="151"/>
      <c r="AB216" s="151"/>
      <c r="AC216" s="151"/>
      <c r="AD216" s="151"/>
      <c r="AE216" s="151"/>
      <c r="AF216" s="151"/>
      <c r="AG216" s="151" t="s">
        <v>1366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48" t="s">
        <v>1554</v>
      </c>
      <c r="D217" s="249"/>
      <c r="E217" s="249"/>
      <c r="F217" s="249"/>
      <c r="G217" s="249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1392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ht="22.5" outlineLevel="1">
      <c r="A218" s="178">
        <v>55</v>
      </c>
      <c r="B218" s="179" t="s">
        <v>556</v>
      </c>
      <c r="C218" s="189" t="s">
        <v>557</v>
      </c>
      <c r="D218" s="180" t="s">
        <v>1593</v>
      </c>
      <c r="E218" s="181">
        <v>2</v>
      </c>
      <c r="F218" s="182"/>
      <c r="G218" s="183">
        <f>ROUND(E218*F218,2)</f>
        <v>0</v>
      </c>
      <c r="H218" s="182"/>
      <c r="I218" s="183">
        <f>ROUND(E218*H218,2)</f>
        <v>0</v>
      </c>
      <c r="J218" s="182"/>
      <c r="K218" s="183">
        <f>ROUND(E218*J218,2)</f>
        <v>0</v>
      </c>
      <c r="L218" s="183">
        <v>21</v>
      </c>
      <c r="M218" s="183">
        <f>G218*(1+L218/100)</f>
        <v>0</v>
      </c>
      <c r="N218" s="183">
        <v>2.2000000000000001E-4</v>
      </c>
      <c r="O218" s="183">
        <f>ROUND(E218*N218,2)</f>
        <v>0</v>
      </c>
      <c r="P218" s="183">
        <v>0</v>
      </c>
      <c r="Q218" s="183">
        <f>ROUND(E218*P218,2)</f>
        <v>0</v>
      </c>
      <c r="R218" s="183" t="s">
        <v>1538</v>
      </c>
      <c r="S218" s="183" t="s">
        <v>1363</v>
      </c>
      <c r="T218" s="184" t="s">
        <v>1364</v>
      </c>
      <c r="U218" s="160">
        <v>1.554</v>
      </c>
      <c r="V218" s="160">
        <f>ROUND(E218*U218,2)</f>
        <v>3.11</v>
      </c>
      <c r="W218" s="160"/>
      <c r="X218" s="160" t="s">
        <v>1365</v>
      </c>
      <c r="Y218" s="151"/>
      <c r="Z218" s="151"/>
      <c r="AA218" s="151"/>
      <c r="AB218" s="151"/>
      <c r="AC218" s="151"/>
      <c r="AD218" s="151"/>
      <c r="AE218" s="151"/>
      <c r="AF218" s="151"/>
      <c r="AG218" s="151" t="s">
        <v>1366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ht="22.5" outlineLevel="1">
      <c r="A219" s="178">
        <v>56</v>
      </c>
      <c r="B219" s="179" t="s">
        <v>558</v>
      </c>
      <c r="C219" s="189" t="s">
        <v>559</v>
      </c>
      <c r="D219" s="180" t="s">
        <v>1593</v>
      </c>
      <c r="E219" s="181">
        <v>1</v>
      </c>
      <c r="F219" s="182"/>
      <c r="G219" s="183">
        <f>ROUND(E219*F219,2)</f>
        <v>0</v>
      </c>
      <c r="H219" s="182"/>
      <c r="I219" s="183">
        <f>ROUND(E219*H219,2)</f>
        <v>0</v>
      </c>
      <c r="J219" s="182"/>
      <c r="K219" s="183">
        <f>ROUND(E219*J219,2)</f>
        <v>0</v>
      </c>
      <c r="L219" s="183">
        <v>21</v>
      </c>
      <c r="M219" s="183">
        <f>G219*(1+L219/100)</f>
        <v>0</v>
      </c>
      <c r="N219" s="183">
        <v>1.1E-4</v>
      </c>
      <c r="O219" s="183">
        <f>ROUND(E219*N219,2)</f>
        <v>0</v>
      </c>
      <c r="P219" s="183">
        <v>0</v>
      </c>
      <c r="Q219" s="183">
        <f>ROUND(E219*P219,2)</f>
        <v>0</v>
      </c>
      <c r="R219" s="183" t="s">
        <v>1538</v>
      </c>
      <c r="S219" s="183" t="s">
        <v>1363</v>
      </c>
      <c r="T219" s="184" t="s">
        <v>1364</v>
      </c>
      <c r="U219" s="160">
        <v>0.70799999999999996</v>
      </c>
      <c r="V219" s="160">
        <f>ROUND(E219*U219,2)</f>
        <v>0.71</v>
      </c>
      <c r="W219" s="160"/>
      <c r="X219" s="160" t="s">
        <v>1365</v>
      </c>
      <c r="Y219" s="151"/>
      <c r="Z219" s="151"/>
      <c r="AA219" s="151"/>
      <c r="AB219" s="151"/>
      <c r="AC219" s="151"/>
      <c r="AD219" s="151"/>
      <c r="AE219" s="151"/>
      <c r="AF219" s="151"/>
      <c r="AG219" s="151" t="s">
        <v>1366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70">
        <v>57</v>
      </c>
      <c r="B220" s="171" t="s">
        <v>560</v>
      </c>
      <c r="C220" s="187" t="s">
        <v>561</v>
      </c>
      <c r="D220" s="172" t="s">
        <v>1593</v>
      </c>
      <c r="E220" s="173">
        <v>2</v>
      </c>
      <c r="F220" s="174"/>
      <c r="G220" s="175">
        <f>ROUND(E220*F220,2)</f>
        <v>0</v>
      </c>
      <c r="H220" s="174"/>
      <c r="I220" s="175">
        <f>ROUND(E220*H220,2)</f>
        <v>0</v>
      </c>
      <c r="J220" s="174"/>
      <c r="K220" s="175">
        <f>ROUND(E220*J220,2)</f>
        <v>0</v>
      </c>
      <c r="L220" s="175">
        <v>21</v>
      </c>
      <c r="M220" s="175">
        <f>G220*(1+L220/100)</f>
        <v>0</v>
      </c>
      <c r="N220" s="175">
        <v>0.12303</v>
      </c>
      <c r="O220" s="175">
        <f>ROUND(E220*N220,2)</f>
        <v>0.25</v>
      </c>
      <c r="P220" s="175">
        <v>0</v>
      </c>
      <c r="Q220" s="175">
        <f>ROUND(E220*P220,2)</f>
        <v>0</v>
      </c>
      <c r="R220" s="175" t="s">
        <v>1538</v>
      </c>
      <c r="S220" s="175" t="s">
        <v>1363</v>
      </c>
      <c r="T220" s="176" t="s">
        <v>1364</v>
      </c>
      <c r="U220" s="160">
        <v>0.86299999999999999</v>
      </c>
      <c r="V220" s="160">
        <f>ROUND(E220*U220,2)</f>
        <v>1.73</v>
      </c>
      <c r="W220" s="160"/>
      <c r="X220" s="160" t="s">
        <v>1365</v>
      </c>
      <c r="Y220" s="151"/>
      <c r="Z220" s="151"/>
      <c r="AA220" s="151"/>
      <c r="AB220" s="151"/>
      <c r="AC220" s="151"/>
      <c r="AD220" s="151"/>
      <c r="AE220" s="151"/>
      <c r="AF220" s="151"/>
      <c r="AG220" s="151" t="s">
        <v>1366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248" t="s">
        <v>562</v>
      </c>
      <c r="D221" s="249"/>
      <c r="E221" s="249"/>
      <c r="F221" s="249"/>
      <c r="G221" s="249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1392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70">
        <v>58</v>
      </c>
      <c r="B222" s="171" t="s">
        <v>563</v>
      </c>
      <c r="C222" s="187" t="s">
        <v>564</v>
      </c>
      <c r="D222" s="172" t="s">
        <v>1593</v>
      </c>
      <c r="E222" s="173">
        <v>1</v>
      </c>
      <c r="F222" s="174"/>
      <c r="G222" s="175">
        <f>ROUND(E222*F222,2)</f>
        <v>0</v>
      </c>
      <c r="H222" s="174"/>
      <c r="I222" s="175">
        <f>ROUND(E222*H222,2)</f>
        <v>0</v>
      </c>
      <c r="J222" s="174"/>
      <c r="K222" s="175">
        <f>ROUND(E222*J222,2)</f>
        <v>0</v>
      </c>
      <c r="L222" s="175">
        <v>21</v>
      </c>
      <c r="M222" s="175">
        <f>G222*(1+L222/100)</f>
        <v>0</v>
      </c>
      <c r="N222" s="175">
        <v>0.32906000000000002</v>
      </c>
      <c r="O222" s="175">
        <f>ROUND(E222*N222,2)</f>
        <v>0.33</v>
      </c>
      <c r="P222" s="175">
        <v>0</v>
      </c>
      <c r="Q222" s="175">
        <f>ROUND(E222*P222,2)</f>
        <v>0</v>
      </c>
      <c r="R222" s="175" t="s">
        <v>1538</v>
      </c>
      <c r="S222" s="175" t="s">
        <v>1363</v>
      </c>
      <c r="T222" s="176" t="s">
        <v>1364</v>
      </c>
      <c r="U222" s="160">
        <v>1.1819999999999999</v>
      </c>
      <c r="V222" s="160">
        <f>ROUND(E222*U222,2)</f>
        <v>1.18</v>
      </c>
      <c r="W222" s="160"/>
      <c r="X222" s="160" t="s">
        <v>1365</v>
      </c>
      <c r="Y222" s="151"/>
      <c r="Z222" s="151"/>
      <c r="AA222" s="151"/>
      <c r="AB222" s="151"/>
      <c r="AC222" s="151"/>
      <c r="AD222" s="151"/>
      <c r="AE222" s="151"/>
      <c r="AF222" s="151"/>
      <c r="AG222" s="151" t="s">
        <v>1366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48" t="s">
        <v>562</v>
      </c>
      <c r="D223" s="249"/>
      <c r="E223" s="249"/>
      <c r="F223" s="249"/>
      <c r="G223" s="249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1392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70">
        <v>59</v>
      </c>
      <c r="B224" s="171" t="s">
        <v>1623</v>
      </c>
      <c r="C224" s="187" t="s">
        <v>1624</v>
      </c>
      <c r="D224" s="172" t="s">
        <v>1407</v>
      </c>
      <c r="E224" s="173">
        <v>265</v>
      </c>
      <c r="F224" s="174"/>
      <c r="G224" s="175">
        <f>ROUND(E224*F224,2)</f>
        <v>0</v>
      </c>
      <c r="H224" s="174"/>
      <c r="I224" s="175">
        <f>ROUND(E224*H224,2)</f>
        <v>0</v>
      </c>
      <c r="J224" s="174"/>
      <c r="K224" s="175">
        <f>ROUND(E224*J224,2)</f>
        <v>0</v>
      </c>
      <c r="L224" s="175">
        <v>21</v>
      </c>
      <c r="M224" s="175">
        <f>G224*(1+L224/100)</f>
        <v>0</v>
      </c>
      <c r="N224" s="175">
        <v>0</v>
      </c>
      <c r="O224" s="175">
        <f>ROUND(E224*N224,2)</f>
        <v>0</v>
      </c>
      <c r="P224" s="175">
        <v>0</v>
      </c>
      <c r="Q224" s="175">
        <f>ROUND(E224*P224,2)</f>
        <v>0</v>
      </c>
      <c r="R224" s="175" t="s">
        <v>1538</v>
      </c>
      <c r="S224" s="175" t="s">
        <v>1363</v>
      </c>
      <c r="T224" s="176" t="s">
        <v>1364</v>
      </c>
      <c r="U224" s="160">
        <v>2.5999999999999999E-2</v>
      </c>
      <c r="V224" s="160">
        <f>ROUND(E224*U224,2)</f>
        <v>6.89</v>
      </c>
      <c r="W224" s="160"/>
      <c r="X224" s="160" t="s">
        <v>1365</v>
      </c>
      <c r="Y224" s="151"/>
      <c r="Z224" s="151"/>
      <c r="AA224" s="151"/>
      <c r="AB224" s="151"/>
      <c r="AC224" s="151"/>
      <c r="AD224" s="151"/>
      <c r="AE224" s="151"/>
      <c r="AF224" s="151"/>
      <c r="AG224" s="151" t="s">
        <v>1366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188" t="s">
        <v>1035</v>
      </c>
      <c r="D225" s="161"/>
      <c r="E225" s="162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1368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188" t="s">
        <v>1036</v>
      </c>
      <c r="D226" s="161"/>
      <c r="E226" s="162">
        <v>265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1368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70">
        <v>60</v>
      </c>
      <c r="B227" s="171" t="s">
        <v>567</v>
      </c>
      <c r="C227" s="187" t="s">
        <v>568</v>
      </c>
      <c r="D227" s="172" t="s">
        <v>1407</v>
      </c>
      <c r="E227" s="173">
        <v>318</v>
      </c>
      <c r="F227" s="174"/>
      <c r="G227" s="175">
        <f>ROUND(E227*F227,2)</f>
        <v>0</v>
      </c>
      <c r="H227" s="174"/>
      <c r="I227" s="175">
        <f>ROUND(E227*H227,2)</f>
        <v>0</v>
      </c>
      <c r="J227" s="174"/>
      <c r="K227" s="175">
        <f>ROUND(E227*J227,2)</f>
        <v>0</v>
      </c>
      <c r="L227" s="175">
        <v>21</v>
      </c>
      <c r="M227" s="175">
        <f>G227*(1+L227/100)</f>
        <v>0</v>
      </c>
      <c r="N227" s="175">
        <v>8.0000000000000007E-5</v>
      </c>
      <c r="O227" s="175">
        <f>ROUND(E227*N227,2)</f>
        <v>0.03</v>
      </c>
      <c r="P227" s="175">
        <v>0</v>
      </c>
      <c r="Q227" s="175">
        <f>ROUND(E227*P227,2)</f>
        <v>0</v>
      </c>
      <c r="R227" s="175" t="s">
        <v>1538</v>
      </c>
      <c r="S227" s="175" t="s">
        <v>1363</v>
      </c>
      <c r="T227" s="176" t="s">
        <v>1364</v>
      </c>
      <c r="U227" s="160">
        <v>3.4000000000000002E-2</v>
      </c>
      <c r="V227" s="160">
        <f>ROUND(E227*U227,2)</f>
        <v>10.81</v>
      </c>
      <c r="W227" s="160"/>
      <c r="X227" s="160" t="s">
        <v>1365</v>
      </c>
      <c r="Y227" s="151"/>
      <c r="Z227" s="151"/>
      <c r="AA227" s="151"/>
      <c r="AB227" s="151"/>
      <c r="AC227" s="151"/>
      <c r="AD227" s="151"/>
      <c r="AE227" s="151"/>
      <c r="AF227" s="151"/>
      <c r="AG227" s="151" t="s">
        <v>1366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188" t="s">
        <v>1037</v>
      </c>
      <c r="D228" s="161"/>
      <c r="E228" s="162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1368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188" t="s">
        <v>1038</v>
      </c>
      <c r="D229" s="161"/>
      <c r="E229" s="162">
        <v>318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1368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70">
        <v>61</v>
      </c>
      <c r="B230" s="171" t="s">
        <v>571</v>
      </c>
      <c r="C230" s="187" t="s">
        <v>572</v>
      </c>
      <c r="D230" s="172" t="s">
        <v>1593</v>
      </c>
      <c r="E230" s="173">
        <v>2</v>
      </c>
      <c r="F230" s="174"/>
      <c r="G230" s="175">
        <f>ROUND(E230*F230,2)</f>
        <v>0</v>
      </c>
      <c r="H230" s="174"/>
      <c r="I230" s="175">
        <f>ROUND(E230*H230,2)</f>
        <v>0</v>
      </c>
      <c r="J230" s="174"/>
      <c r="K230" s="175">
        <f>ROUND(E230*J230,2)</f>
        <v>0</v>
      </c>
      <c r="L230" s="175">
        <v>21</v>
      </c>
      <c r="M230" s="175">
        <f>G230*(1+L230/100)</f>
        <v>0</v>
      </c>
      <c r="N230" s="175">
        <v>0</v>
      </c>
      <c r="O230" s="175">
        <f>ROUND(E230*N230,2)</f>
        <v>0</v>
      </c>
      <c r="P230" s="175">
        <v>0</v>
      </c>
      <c r="Q230" s="175">
        <f>ROUND(E230*P230,2)</f>
        <v>0</v>
      </c>
      <c r="R230" s="175"/>
      <c r="S230" s="175" t="s">
        <v>1363</v>
      </c>
      <c r="T230" s="176" t="s">
        <v>1364</v>
      </c>
      <c r="U230" s="160">
        <v>0.251</v>
      </c>
      <c r="V230" s="160">
        <f>ROUND(E230*U230,2)</f>
        <v>0.5</v>
      </c>
      <c r="W230" s="160"/>
      <c r="X230" s="160" t="s">
        <v>1365</v>
      </c>
      <c r="Y230" s="151"/>
      <c r="Z230" s="151"/>
      <c r="AA230" s="151"/>
      <c r="AB230" s="151"/>
      <c r="AC230" s="151"/>
      <c r="AD230" s="151"/>
      <c r="AE230" s="151"/>
      <c r="AF230" s="151"/>
      <c r="AG230" s="151" t="s">
        <v>1366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188" t="s">
        <v>1039</v>
      </c>
      <c r="D231" s="161"/>
      <c r="E231" s="162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1"/>
      <c r="Z231" s="151"/>
      <c r="AA231" s="151"/>
      <c r="AB231" s="151"/>
      <c r="AC231" s="151"/>
      <c r="AD231" s="151"/>
      <c r="AE231" s="151"/>
      <c r="AF231" s="151"/>
      <c r="AG231" s="151" t="s">
        <v>1368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188" t="s">
        <v>1297</v>
      </c>
      <c r="D232" s="161"/>
      <c r="E232" s="162">
        <v>2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1368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22.5" outlineLevel="1">
      <c r="A233" s="170">
        <v>62</v>
      </c>
      <c r="B233" s="171" t="s">
        <v>574</v>
      </c>
      <c r="C233" s="187" t="s">
        <v>575</v>
      </c>
      <c r="D233" s="172" t="s">
        <v>1593</v>
      </c>
      <c r="E233" s="173">
        <v>14</v>
      </c>
      <c r="F233" s="174"/>
      <c r="G233" s="175">
        <f>ROUND(E233*F233,2)</f>
        <v>0</v>
      </c>
      <c r="H233" s="174"/>
      <c r="I233" s="175">
        <f>ROUND(E233*H233,2)</f>
        <v>0</v>
      </c>
      <c r="J233" s="174"/>
      <c r="K233" s="175">
        <f>ROUND(E233*J233,2)</f>
        <v>0</v>
      </c>
      <c r="L233" s="175">
        <v>21</v>
      </c>
      <c r="M233" s="175">
        <f>G233*(1+L233/100)</f>
        <v>0</v>
      </c>
      <c r="N233" s="175">
        <v>2.2000000000000001E-4</v>
      </c>
      <c r="O233" s="175">
        <f>ROUND(E233*N233,2)</f>
        <v>0</v>
      </c>
      <c r="P233" s="175">
        <v>0</v>
      </c>
      <c r="Q233" s="175">
        <f>ROUND(E233*P233,2)</f>
        <v>0</v>
      </c>
      <c r="R233" s="175" t="s">
        <v>1538</v>
      </c>
      <c r="S233" s="175" t="s">
        <v>1363</v>
      </c>
      <c r="T233" s="176" t="s">
        <v>1364</v>
      </c>
      <c r="U233" s="160">
        <v>0.75900000000000001</v>
      </c>
      <c r="V233" s="160">
        <f>ROUND(E233*U233,2)</f>
        <v>10.63</v>
      </c>
      <c r="W233" s="160"/>
      <c r="X233" s="160" t="s">
        <v>1365</v>
      </c>
      <c r="Y233" s="151"/>
      <c r="Z233" s="151"/>
      <c r="AA233" s="151"/>
      <c r="AB233" s="151"/>
      <c r="AC233" s="151"/>
      <c r="AD233" s="151"/>
      <c r="AE233" s="151"/>
      <c r="AF233" s="151"/>
      <c r="AG233" s="151" t="s">
        <v>1366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188" t="s">
        <v>1040</v>
      </c>
      <c r="D234" s="161"/>
      <c r="E234" s="162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1368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188" t="s">
        <v>1041</v>
      </c>
      <c r="D235" s="161"/>
      <c r="E235" s="162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1368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188" t="s">
        <v>1042</v>
      </c>
      <c r="D236" s="161"/>
      <c r="E236" s="162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1368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188" t="s">
        <v>1281</v>
      </c>
      <c r="D237" s="161"/>
      <c r="E237" s="162">
        <v>14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1368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78">
        <v>63</v>
      </c>
      <c r="B238" s="179" t="s">
        <v>583</v>
      </c>
      <c r="C238" s="189" t="s">
        <v>584</v>
      </c>
      <c r="D238" s="180" t="s">
        <v>581</v>
      </c>
      <c r="E238" s="181">
        <v>1</v>
      </c>
      <c r="F238" s="182"/>
      <c r="G238" s="183">
        <f>ROUND(E238*F238,2)</f>
        <v>0</v>
      </c>
      <c r="H238" s="182"/>
      <c r="I238" s="183">
        <f>ROUND(E238*H238,2)</f>
        <v>0</v>
      </c>
      <c r="J238" s="182"/>
      <c r="K238" s="183">
        <f>ROUND(E238*J238,2)</f>
        <v>0</v>
      </c>
      <c r="L238" s="183">
        <v>21</v>
      </c>
      <c r="M238" s="183">
        <f>G238*(1+L238/100)</f>
        <v>0</v>
      </c>
      <c r="N238" s="183">
        <v>0</v>
      </c>
      <c r="O238" s="183">
        <f>ROUND(E238*N238,2)</f>
        <v>0</v>
      </c>
      <c r="P238" s="183">
        <v>0</v>
      </c>
      <c r="Q238" s="183">
        <f>ROUND(E238*P238,2)</f>
        <v>0</v>
      </c>
      <c r="R238" s="183"/>
      <c r="S238" s="183" t="s">
        <v>582</v>
      </c>
      <c r="T238" s="184" t="s">
        <v>1364</v>
      </c>
      <c r="U238" s="160">
        <v>0</v>
      </c>
      <c r="V238" s="160">
        <f>ROUND(E238*U238,2)</f>
        <v>0</v>
      </c>
      <c r="W238" s="160"/>
      <c r="X238" s="160" t="s">
        <v>1521</v>
      </c>
      <c r="Y238" s="151"/>
      <c r="Z238" s="151"/>
      <c r="AA238" s="151"/>
      <c r="AB238" s="151"/>
      <c r="AC238" s="151"/>
      <c r="AD238" s="151"/>
      <c r="AE238" s="151"/>
      <c r="AF238" s="151"/>
      <c r="AG238" s="151" t="s">
        <v>1522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ht="22.5" outlineLevel="1">
      <c r="A239" s="170">
        <v>64</v>
      </c>
      <c r="B239" s="171" t="s">
        <v>585</v>
      </c>
      <c r="C239" s="187" t="s">
        <v>586</v>
      </c>
      <c r="D239" s="172" t="s">
        <v>1407</v>
      </c>
      <c r="E239" s="173">
        <v>291.5</v>
      </c>
      <c r="F239" s="174"/>
      <c r="G239" s="175">
        <f>ROUND(E239*F239,2)</f>
        <v>0</v>
      </c>
      <c r="H239" s="174"/>
      <c r="I239" s="175">
        <f>ROUND(E239*H239,2)</f>
        <v>0</v>
      </c>
      <c r="J239" s="174"/>
      <c r="K239" s="175">
        <f>ROUND(E239*J239,2)</f>
        <v>0</v>
      </c>
      <c r="L239" s="175">
        <v>21</v>
      </c>
      <c r="M239" s="175">
        <f>G239*(1+L239/100)</f>
        <v>0</v>
      </c>
      <c r="N239" s="175">
        <v>1.4599999999999999E-3</v>
      </c>
      <c r="O239" s="175">
        <f>ROUND(E239*N239,2)</f>
        <v>0.43</v>
      </c>
      <c r="P239" s="175">
        <v>0</v>
      </c>
      <c r="Q239" s="175">
        <f>ROUND(E239*P239,2)</f>
        <v>0</v>
      </c>
      <c r="R239" s="175" t="s">
        <v>1520</v>
      </c>
      <c r="S239" s="175" t="s">
        <v>1539</v>
      </c>
      <c r="T239" s="176" t="s">
        <v>1364</v>
      </c>
      <c r="U239" s="160">
        <v>0</v>
      </c>
      <c r="V239" s="160">
        <f>ROUND(E239*U239,2)</f>
        <v>0</v>
      </c>
      <c r="W239" s="160"/>
      <c r="X239" s="160" t="s">
        <v>1521</v>
      </c>
      <c r="Y239" s="151"/>
      <c r="Z239" s="151"/>
      <c r="AA239" s="151"/>
      <c r="AB239" s="151"/>
      <c r="AC239" s="151"/>
      <c r="AD239" s="151"/>
      <c r="AE239" s="151"/>
      <c r="AF239" s="151"/>
      <c r="AG239" s="151" t="s">
        <v>1522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188" t="s">
        <v>1043</v>
      </c>
      <c r="D240" s="161"/>
      <c r="E240" s="162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1368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188" t="s">
        <v>1044</v>
      </c>
      <c r="D241" s="161"/>
      <c r="E241" s="162">
        <v>291.5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1368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70">
        <v>65</v>
      </c>
      <c r="B242" s="171" t="s">
        <v>589</v>
      </c>
      <c r="C242" s="187" t="s">
        <v>590</v>
      </c>
      <c r="D242" s="172" t="s">
        <v>1593</v>
      </c>
      <c r="E242" s="173">
        <v>2</v>
      </c>
      <c r="F242" s="174"/>
      <c r="G242" s="175">
        <f>ROUND(E242*F242,2)</f>
        <v>0</v>
      </c>
      <c r="H242" s="174"/>
      <c r="I242" s="175">
        <f>ROUND(E242*H242,2)</f>
        <v>0</v>
      </c>
      <c r="J242" s="174"/>
      <c r="K242" s="175">
        <f>ROUND(E242*J242,2)</f>
        <v>0</v>
      </c>
      <c r="L242" s="175">
        <v>21</v>
      </c>
      <c r="M242" s="175">
        <f>G242*(1+L242/100)</f>
        <v>0</v>
      </c>
      <c r="N242" s="175">
        <v>1.6E-2</v>
      </c>
      <c r="O242" s="175">
        <f>ROUND(E242*N242,2)</f>
        <v>0.03</v>
      </c>
      <c r="P242" s="175">
        <v>0</v>
      </c>
      <c r="Q242" s="175">
        <f>ROUND(E242*P242,2)</f>
        <v>0</v>
      </c>
      <c r="R242" s="175" t="s">
        <v>1520</v>
      </c>
      <c r="S242" s="175" t="s">
        <v>1363</v>
      </c>
      <c r="T242" s="176" t="s">
        <v>1364</v>
      </c>
      <c r="U242" s="160">
        <v>0</v>
      </c>
      <c r="V242" s="160">
        <f>ROUND(E242*U242,2)</f>
        <v>0</v>
      </c>
      <c r="W242" s="160"/>
      <c r="X242" s="160" t="s">
        <v>1521</v>
      </c>
      <c r="Y242" s="151"/>
      <c r="Z242" s="151"/>
      <c r="AA242" s="151"/>
      <c r="AB242" s="151"/>
      <c r="AC242" s="151"/>
      <c r="AD242" s="151"/>
      <c r="AE242" s="151"/>
      <c r="AF242" s="151"/>
      <c r="AG242" s="151" t="s">
        <v>1522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59" t="s">
        <v>591</v>
      </c>
      <c r="D243" s="260"/>
      <c r="E243" s="260"/>
      <c r="F243" s="260"/>
      <c r="G243" s="2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1493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188" t="s">
        <v>605</v>
      </c>
      <c r="D244" s="161"/>
      <c r="E244" s="162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51"/>
      <c r="Z244" s="151"/>
      <c r="AA244" s="151"/>
      <c r="AB244" s="151"/>
      <c r="AC244" s="151"/>
      <c r="AD244" s="151"/>
      <c r="AE244" s="151"/>
      <c r="AF244" s="151"/>
      <c r="AG244" s="151" t="s">
        <v>1368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188" t="s">
        <v>1297</v>
      </c>
      <c r="D245" s="161"/>
      <c r="E245" s="162">
        <v>2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1368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33.75" outlineLevel="1">
      <c r="A246" s="170">
        <v>66</v>
      </c>
      <c r="B246" s="171" t="s">
        <v>593</v>
      </c>
      <c r="C246" s="187" t="s">
        <v>594</v>
      </c>
      <c r="D246" s="172" t="s">
        <v>1593</v>
      </c>
      <c r="E246" s="173">
        <v>2</v>
      </c>
      <c r="F246" s="174"/>
      <c r="G246" s="175">
        <f>ROUND(E246*F246,2)</f>
        <v>0</v>
      </c>
      <c r="H246" s="174"/>
      <c r="I246" s="175">
        <f>ROUND(E246*H246,2)</f>
        <v>0</v>
      </c>
      <c r="J246" s="174"/>
      <c r="K246" s="175">
        <f>ROUND(E246*J246,2)</f>
        <v>0</v>
      </c>
      <c r="L246" s="175">
        <v>21</v>
      </c>
      <c r="M246" s="175">
        <f>G246*(1+L246/100)</f>
        <v>0</v>
      </c>
      <c r="N246" s="175">
        <v>6.0000000000000001E-3</v>
      </c>
      <c r="O246" s="175">
        <f>ROUND(E246*N246,2)</f>
        <v>0.01</v>
      </c>
      <c r="P246" s="175">
        <v>0</v>
      </c>
      <c r="Q246" s="175">
        <f>ROUND(E246*P246,2)</f>
        <v>0</v>
      </c>
      <c r="R246" s="175" t="s">
        <v>1520</v>
      </c>
      <c r="S246" s="175" t="s">
        <v>1363</v>
      </c>
      <c r="T246" s="176" t="s">
        <v>1364</v>
      </c>
      <c r="U246" s="160">
        <v>0</v>
      </c>
      <c r="V246" s="160">
        <f>ROUND(E246*U246,2)</f>
        <v>0</v>
      </c>
      <c r="W246" s="160"/>
      <c r="X246" s="160" t="s">
        <v>1521</v>
      </c>
      <c r="Y246" s="151"/>
      <c r="Z246" s="151"/>
      <c r="AA246" s="151"/>
      <c r="AB246" s="151"/>
      <c r="AC246" s="151"/>
      <c r="AD246" s="151"/>
      <c r="AE246" s="151"/>
      <c r="AF246" s="151"/>
      <c r="AG246" s="151" t="s">
        <v>1522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59" t="s">
        <v>595</v>
      </c>
      <c r="D247" s="260"/>
      <c r="E247" s="260"/>
      <c r="F247" s="260"/>
      <c r="G247" s="2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51"/>
      <c r="Z247" s="151"/>
      <c r="AA247" s="151"/>
      <c r="AB247" s="151"/>
      <c r="AC247" s="151"/>
      <c r="AD247" s="151"/>
      <c r="AE247" s="151"/>
      <c r="AF247" s="151"/>
      <c r="AG247" s="151" t="s">
        <v>1493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>
      <c r="A248" s="178">
        <v>67</v>
      </c>
      <c r="B248" s="179" t="s">
        <v>596</v>
      </c>
      <c r="C248" s="189" t="s">
        <v>597</v>
      </c>
      <c r="D248" s="180" t="s">
        <v>1593</v>
      </c>
      <c r="E248" s="181">
        <v>2</v>
      </c>
      <c r="F248" s="182"/>
      <c r="G248" s="183">
        <f>ROUND(E248*F248,2)</f>
        <v>0</v>
      </c>
      <c r="H248" s="182"/>
      <c r="I248" s="183">
        <f>ROUND(E248*H248,2)</f>
        <v>0</v>
      </c>
      <c r="J248" s="182"/>
      <c r="K248" s="183">
        <f>ROUND(E248*J248,2)</f>
        <v>0</v>
      </c>
      <c r="L248" s="183">
        <v>21</v>
      </c>
      <c r="M248" s="183">
        <f>G248*(1+L248/100)</f>
        <v>0</v>
      </c>
      <c r="N248" s="183">
        <v>6.8999999999999999E-3</v>
      </c>
      <c r="O248" s="183">
        <f>ROUND(E248*N248,2)</f>
        <v>0.01</v>
      </c>
      <c r="P248" s="183">
        <v>0</v>
      </c>
      <c r="Q248" s="183">
        <f>ROUND(E248*P248,2)</f>
        <v>0</v>
      </c>
      <c r="R248" s="183" t="s">
        <v>1520</v>
      </c>
      <c r="S248" s="183" t="s">
        <v>1363</v>
      </c>
      <c r="T248" s="184" t="s">
        <v>1364</v>
      </c>
      <c r="U248" s="160">
        <v>0</v>
      </c>
      <c r="V248" s="160">
        <f>ROUND(E248*U248,2)</f>
        <v>0</v>
      </c>
      <c r="W248" s="160"/>
      <c r="X248" s="160" t="s">
        <v>1521</v>
      </c>
      <c r="Y248" s="151"/>
      <c r="Z248" s="151"/>
      <c r="AA248" s="151"/>
      <c r="AB248" s="151"/>
      <c r="AC248" s="151"/>
      <c r="AD248" s="151"/>
      <c r="AE248" s="151"/>
      <c r="AF248" s="151"/>
      <c r="AG248" s="151" t="s">
        <v>1522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ht="33.75" outlineLevel="1">
      <c r="A249" s="178">
        <v>68</v>
      </c>
      <c r="B249" s="179" t="s">
        <v>598</v>
      </c>
      <c r="C249" s="189" t="s">
        <v>599</v>
      </c>
      <c r="D249" s="180" t="s">
        <v>1593</v>
      </c>
      <c r="E249" s="181">
        <v>1</v>
      </c>
      <c r="F249" s="182"/>
      <c r="G249" s="183">
        <f>ROUND(E249*F249,2)</f>
        <v>0</v>
      </c>
      <c r="H249" s="182"/>
      <c r="I249" s="183">
        <f>ROUND(E249*H249,2)</f>
        <v>0</v>
      </c>
      <c r="J249" s="182"/>
      <c r="K249" s="183">
        <f>ROUND(E249*J249,2)</f>
        <v>0</v>
      </c>
      <c r="L249" s="183">
        <v>21</v>
      </c>
      <c r="M249" s="183">
        <f>G249*(1+L249/100)</f>
        <v>0</v>
      </c>
      <c r="N249" s="183">
        <v>1.4E-2</v>
      </c>
      <c r="O249" s="183">
        <f>ROUND(E249*N249,2)</f>
        <v>0.01</v>
      </c>
      <c r="P249" s="183">
        <v>0</v>
      </c>
      <c r="Q249" s="183">
        <f>ROUND(E249*P249,2)</f>
        <v>0</v>
      </c>
      <c r="R249" s="183" t="s">
        <v>1520</v>
      </c>
      <c r="S249" s="183" t="s">
        <v>1363</v>
      </c>
      <c r="T249" s="184" t="s">
        <v>1364</v>
      </c>
      <c r="U249" s="160">
        <v>0</v>
      </c>
      <c r="V249" s="160">
        <f>ROUND(E249*U249,2)</f>
        <v>0</v>
      </c>
      <c r="W249" s="160"/>
      <c r="X249" s="160" t="s">
        <v>1521</v>
      </c>
      <c r="Y249" s="151"/>
      <c r="Z249" s="151"/>
      <c r="AA249" s="151"/>
      <c r="AB249" s="151"/>
      <c r="AC249" s="151"/>
      <c r="AD249" s="151"/>
      <c r="AE249" s="151"/>
      <c r="AF249" s="151"/>
      <c r="AG249" s="151" t="s">
        <v>1522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78">
        <v>69</v>
      </c>
      <c r="B250" s="179" t="s">
        <v>600</v>
      </c>
      <c r="C250" s="189" t="s">
        <v>601</v>
      </c>
      <c r="D250" s="180" t="s">
        <v>1593</v>
      </c>
      <c r="E250" s="181">
        <v>2</v>
      </c>
      <c r="F250" s="182"/>
      <c r="G250" s="183">
        <f>ROUND(E250*F250,2)</f>
        <v>0</v>
      </c>
      <c r="H250" s="182"/>
      <c r="I250" s="183">
        <f>ROUND(E250*H250,2)</f>
        <v>0</v>
      </c>
      <c r="J250" s="182"/>
      <c r="K250" s="183">
        <f>ROUND(E250*J250,2)</f>
        <v>0</v>
      </c>
      <c r="L250" s="183">
        <v>21</v>
      </c>
      <c r="M250" s="183">
        <f>G250*(1+L250/100)</f>
        <v>0</v>
      </c>
      <c r="N250" s="183">
        <v>0</v>
      </c>
      <c r="O250" s="183">
        <f>ROUND(E250*N250,2)</f>
        <v>0</v>
      </c>
      <c r="P250" s="183">
        <v>0</v>
      </c>
      <c r="Q250" s="183">
        <f>ROUND(E250*P250,2)</f>
        <v>0</v>
      </c>
      <c r="R250" s="183" t="s">
        <v>1520</v>
      </c>
      <c r="S250" s="183" t="s">
        <v>1363</v>
      </c>
      <c r="T250" s="184" t="s">
        <v>1364</v>
      </c>
      <c r="U250" s="160">
        <v>0</v>
      </c>
      <c r="V250" s="160">
        <f>ROUND(E250*U250,2)</f>
        <v>0</v>
      </c>
      <c r="W250" s="160"/>
      <c r="X250" s="160" t="s">
        <v>1521</v>
      </c>
      <c r="Y250" s="151"/>
      <c r="Z250" s="151"/>
      <c r="AA250" s="151"/>
      <c r="AB250" s="151"/>
      <c r="AC250" s="151"/>
      <c r="AD250" s="151"/>
      <c r="AE250" s="151"/>
      <c r="AF250" s="151"/>
      <c r="AG250" s="151" t="s">
        <v>1522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ht="22.5" outlineLevel="1">
      <c r="A251" s="170">
        <v>70</v>
      </c>
      <c r="B251" s="171" t="s">
        <v>602</v>
      </c>
      <c r="C251" s="187" t="s">
        <v>603</v>
      </c>
      <c r="D251" s="172" t="s">
        <v>1593</v>
      </c>
      <c r="E251" s="173">
        <v>2</v>
      </c>
      <c r="F251" s="174"/>
      <c r="G251" s="175">
        <f>ROUND(E251*F251,2)</f>
        <v>0</v>
      </c>
      <c r="H251" s="174"/>
      <c r="I251" s="175">
        <f>ROUND(E251*H251,2)</f>
        <v>0</v>
      </c>
      <c r="J251" s="174"/>
      <c r="K251" s="175">
        <f>ROUND(E251*J251,2)</f>
        <v>0</v>
      </c>
      <c r="L251" s="175">
        <v>21</v>
      </c>
      <c r="M251" s="175">
        <f>G251*(1+L251/100)</f>
        <v>0</v>
      </c>
      <c r="N251" s="175">
        <v>7.0000000000000001E-3</v>
      </c>
      <c r="O251" s="175">
        <f>ROUND(E251*N251,2)</f>
        <v>0.01</v>
      </c>
      <c r="P251" s="175">
        <v>0</v>
      </c>
      <c r="Q251" s="175">
        <f>ROUND(E251*P251,2)</f>
        <v>0</v>
      </c>
      <c r="R251" s="175" t="s">
        <v>1520</v>
      </c>
      <c r="S251" s="175" t="s">
        <v>1363</v>
      </c>
      <c r="T251" s="176" t="s">
        <v>1364</v>
      </c>
      <c r="U251" s="160">
        <v>0</v>
      </c>
      <c r="V251" s="160">
        <f>ROUND(E251*U251,2)</f>
        <v>0</v>
      </c>
      <c r="W251" s="160"/>
      <c r="X251" s="160" t="s">
        <v>1521</v>
      </c>
      <c r="Y251" s="151"/>
      <c r="Z251" s="151"/>
      <c r="AA251" s="151"/>
      <c r="AB251" s="151"/>
      <c r="AC251" s="151"/>
      <c r="AD251" s="151"/>
      <c r="AE251" s="151"/>
      <c r="AF251" s="151"/>
      <c r="AG251" s="151" t="s">
        <v>1522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188" t="s">
        <v>605</v>
      </c>
      <c r="D252" s="161"/>
      <c r="E252" s="162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1368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188" t="s">
        <v>1297</v>
      </c>
      <c r="D253" s="161"/>
      <c r="E253" s="162">
        <v>2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51"/>
      <c r="Z253" s="151"/>
      <c r="AA253" s="151"/>
      <c r="AB253" s="151"/>
      <c r="AC253" s="151"/>
      <c r="AD253" s="151"/>
      <c r="AE253" s="151"/>
      <c r="AF253" s="151"/>
      <c r="AG253" s="151" t="s">
        <v>1368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22.5" outlineLevel="1">
      <c r="A254" s="178">
        <v>71</v>
      </c>
      <c r="B254" s="179" t="s">
        <v>606</v>
      </c>
      <c r="C254" s="189" t="s">
        <v>607</v>
      </c>
      <c r="D254" s="180" t="s">
        <v>1593</v>
      </c>
      <c r="E254" s="181">
        <v>5</v>
      </c>
      <c r="F254" s="182"/>
      <c r="G254" s="183">
        <f>ROUND(E254*F254,2)</f>
        <v>0</v>
      </c>
      <c r="H254" s="182"/>
      <c r="I254" s="183">
        <f>ROUND(E254*H254,2)</f>
        <v>0</v>
      </c>
      <c r="J254" s="182"/>
      <c r="K254" s="183">
        <f>ROUND(E254*J254,2)</f>
        <v>0</v>
      </c>
      <c r="L254" s="183">
        <v>21</v>
      </c>
      <c r="M254" s="183">
        <f>G254*(1+L254/100)</f>
        <v>0</v>
      </c>
      <c r="N254" s="183">
        <v>9.7000000000000003E-3</v>
      </c>
      <c r="O254" s="183">
        <f>ROUND(E254*N254,2)</f>
        <v>0.05</v>
      </c>
      <c r="P254" s="183">
        <v>0</v>
      </c>
      <c r="Q254" s="183">
        <f>ROUND(E254*P254,2)</f>
        <v>0</v>
      </c>
      <c r="R254" s="183" t="s">
        <v>1520</v>
      </c>
      <c r="S254" s="183" t="s">
        <v>1363</v>
      </c>
      <c r="T254" s="184" t="s">
        <v>1364</v>
      </c>
      <c r="U254" s="160">
        <v>0</v>
      </c>
      <c r="V254" s="160">
        <f>ROUND(E254*U254,2)</f>
        <v>0</v>
      </c>
      <c r="W254" s="160"/>
      <c r="X254" s="160" t="s">
        <v>1521</v>
      </c>
      <c r="Y254" s="151"/>
      <c r="Z254" s="151"/>
      <c r="AA254" s="151"/>
      <c r="AB254" s="151"/>
      <c r="AC254" s="151"/>
      <c r="AD254" s="151"/>
      <c r="AE254" s="151"/>
      <c r="AF254" s="151"/>
      <c r="AG254" s="151" t="s">
        <v>1522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ht="22.5" outlineLevel="1">
      <c r="A255" s="170">
        <v>72</v>
      </c>
      <c r="B255" s="171" t="s">
        <v>608</v>
      </c>
      <c r="C255" s="187" t="s">
        <v>609</v>
      </c>
      <c r="D255" s="172" t="s">
        <v>1593</v>
      </c>
      <c r="E255" s="173">
        <v>8</v>
      </c>
      <c r="F255" s="174"/>
      <c r="G255" s="175">
        <f>ROUND(E255*F255,2)</f>
        <v>0</v>
      </c>
      <c r="H255" s="174"/>
      <c r="I255" s="175">
        <f>ROUND(E255*H255,2)</f>
        <v>0</v>
      </c>
      <c r="J255" s="174"/>
      <c r="K255" s="175">
        <f>ROUND(E255*J255,2)</f>
        <v>0</v>
      </c>
      <c r="L255" s="175">
        <v>21</v>
      </c>
      <c r="M255" s="175">
        <f>G255*(1+L255/100)</f>
        <v>0</v>
      </c>
      <c r="N255" s="175">
        <v>1.11E-2</v>
      </c>
      <c r="O255" s="175">
        <f>ROUND(E255*N255,2)</f>
        <v>0.09</v>
      </c>
      <c r="P255" s="175">
        <v>0</v>
      </c>
      <c r="Q255" s="175">
        <f>ROUND(E255*P255,2)</f>
        <v>0</v>
      </c>
      <c r="R255" s="175" t="s">
        <v>1520</v>
      </c>
      <c r="S255" s="175" t="s">
        <v>1363</v>
      </c>
      <c r="T255" s="176" t="s">
        <v>1364</v>
      </c>
      <c r="U255" s="160">
        <v>0</v>
      </c>
      <c r="V255" s="160">
        <f>ROUND(E255*U255,2)</f>
        <v>0</v>
      </c>
      <c r="W255" s="160"/>
      <c r="X255" s="160" t="s">
        <v>1521</v>
      </c>
      <c r="Y255" s="151"/>
      <c r="Z255" s="151"/>
      <c r="AA255" s="151"/>
      <c r="AB255" s="151"/>
      <c r="AC255" s="151"/>
      <c r="AD255" s="151"/>
      <c r="AE255" s="151"/>
      <c r="AF255" s="151"/>
      <c r="AG255" s="151" t="s">
        <v>1522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188" t="s">
        <v>1045</v>
      </c>
      <c r="D256" s="161"/>
      <c r="E256" s="162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51"/>
      <c r="Z256" s="151"/>
      <c r="AA256" s="151"/>
      <c r="AB256" s="151"/>
      <c r="AC256" s="151"/>
      <c r="AD256" s="151"/>
      <c r="AE256" s="151"/>
      <c r="AF256" s="151"/>
      <c r="AG256" s="151" t="s">
        <v>1368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188" t="s">
        <v>1314</v>
      </c>
      <c r="D257" s="161"/>
      <c r="E257" s="162">
        <v>8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51"/>
      <c r="Z257" s="151"/>
      <c r="AA257" s="151"/>
      <c r="AB257" s="151"/>
      <c r="AC257" s="151"/>
      <c r="AD257" s="151"/>
      <c r="AE257" s="151"/>
      <c r="AF257" s="151"/>
      <c r="AG257" s="151" t="s">
        <v>1368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ht="22.5" outlineLevel="1">
      <c r="A258" s="170">
        <v>73</v>
      </c>
      <c r="B258" s="171" t="s">
        <v>611</v>
      </c>
      <c r="C258" s="187" t="s">
        <v>612</v>
      </c>
      <c r="D258" s="172" t="s">
        <v>1593</v>
      </c>
      <c r="E258" s="173">
        <v>1</v>
      </c>
      <c r="F258" s="174"/>
      <c r="G258" s="175">
        <f>ROUND(E258*F258,2)</f>
        <v>0</v>
      </c>
      <c r="H258" s="174"/>
      <c r="I258" s="175">
        <f>ROUND(E258*H258,2)</f>
        <v>0</v>
      </c>
      <c r="J258" s="174"/>
      <c r="K258" s="175">
        <f>ROUND(E258*J258,2)</f>
        <v>0</v>
      </c>
      <c r="L258" s="175">
        <v>21</v>
      </c>
      <c r="M258" s="175">
        <f>G258*(1+L258/100)</f>
        <v>0</v>
      </c>
      <c r="N258" s="175">
        <v>1.49E-2</v>
      </c>
      <c r="O258" s="175">
        <f>ROUND(E258*N258,2)</f>
        <v>0.01</v>
      </c>
      <c r="P258" s="175">
        <v>0</v>
      </c>
      <c r="Q258" s="175">
        <f>ROUND(E258*P258,2)</f>
        <v>0</v>
      </c>
      <c r="R258" s="175" t="s">
        <v>1520</v>
      </c>
      <c r="S258" s="175" t="s">
        <v>1363</v>
      </c>
      <c r="T258" s="176" t="s">
        <v>1364</v>
      </c>
      <c r="U258" s="160">
        <v>0</v>
      </c>
      <c r="V258" s="160">
        <f>ROUND(E258*U258,2)</f>
        <v>0</v>
      </c>
      <c r="W258" s="160"/>
      <c r="X258" s="160" t="s">
        <v>1521</v>
      </c>
      <c r="Y258" s="151"/>
      <c r="Z258" s="151"/>
      <c r="AA258" s="151"/>
      <c r="AB258" s="151"/>
      <c r="AC258" s="151"/>
      <c r="AD258" s="151"/>
      <c r="AE258" s="151"/>
      <c r="AF258" s="151"/>
      <c r="AG258" s="151" t="s">
        <v>1522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58"/>
      <c r="B259" s="159"/>
      <c r="C259" s="188" t="s">
        <v>1046</v>
      </c>
      <c r="D259" s="161"/>
      <c r="E259" s="162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51"/>
      <c r="Z259" s="151"/>
      <c r="AA259" s="151"/>
      <c r="AB259" s="151"/>
      <c r="AC259" s="151"/>
      <c r="AD259" s="151"/>
      <c r="AE259" s="151"/>
      <c r="AF259" s="151"/>
      <c r="AG259" s="151" t="s">
        <v>1368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188" t="s">
        <v>1253</v>
      </c>
      <c r="D260" s="161"/>
      <c r="E260" s="162">
        <v>1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51"/>
      <c r="Z260" s="151"/>
      <c r="AA260" s="151"/>
      <c r="AB260" s="151"/>
      <c r="AC260" s="151"/>
      <c r="AD260" s="151"/>
      <c r="AE260" s="151"/>
      <c r="AF260" s="151"/>
      <c r="AG260" s="151" t="s">
        <v>1368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ht="22.5" outlineLevel="1">
      <c r="A261" s="178">
        <v>74</v>
      </c>
      <c r="B261" s="179" t="s">
        <v>614</v>
      </c>
      <c r="C261" s="189" t="s">
        <v>615</v>
      </c>
      <c r="D261" s="180" t="s">
        <v>1593</v>
      </c>
      <c r="E261" s="181">
        <v>1</v>
      </c>
      <c r="F261" s="182"/>
      <c r="G261" s="183">
        <f>ROUND(E261*F261,2)</f>
        <v>0</v>
      </c>
      <c r="H261" s="182"/>
      <c r="I261" s="183">
        <f>ROUND(E261*H261,2)</f>
        <v>0</v>
      </c>
      <c r="J261" s="182"/>
      <c r="K261" s="183">
        <f>ROUND(E261*J261,2)</f>
        <v>0</v>
      </c>
      <c r="L261" s="183">
        <v>21</v>
      </c>
      <c r="M261" s="183">
        <f>G261*(1+L261/100)</f>
        <v>0</v>
      </c>
      <c r="N261" s="183">
        <v>1.2999999999999999E-2</v>
      </c>
      <c r="O261" s="183">
        <f>ROUND(E261*N261,2)</f>
        <v>0.01</v>
      </c>
      <c r="P261" s="183">
        <v>0</v>
      </c>
      <c r="Q261" s="183">
        <f>ROUND(E261*P261,2)</f>
        <v>0</v>
      </c>
      <c r="R261" s="183" t="s">
        <v>1520</v>
      </c>
      <c r="S261" s="183" t="s">
        <v>1363</v>
      </c>
      <c r="T261" s="184" t="s">
        <v>1364</v>
      </c>
      <c r="U261" s="160">
        <v>0</v>
      </c>
      <c r="V261" s="160">
        <f>ROUND(E261*U261,2)</f>
        <v>0</v>
      </c>
      <c r="W261" s="160"/>
      <c r="X261" s="160" t="s">
        <v>1521</v>
      </c>
      <c r="Y261" s="151"/>
      <c r="Z261" s="151"/>
      <c r="AA261" s="151"/>
      <c r="AB261" s="151"/>
      <c r="AC261" s="151"/>
      <c r="AD261" s="151"/>
      <c r="AE261" s="151"/>
      <c r="AF261" s="151"/>
      <c r="AG261" s="151" t="s">
        <v>1522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78">
        <v>75</v>
      </c>
      <c r="B262" s="179" t="s">
        <v>618</v>
      </c>
      <c r="C262" s="189" t="s">
        <v>619</v>
      </c>
      <c r="D262" s="180" t="s">
        <v>581</v>
      </c>
      <c r="E262" s="181">
        <v>1</v>
      </c>
      <c r="F262" s="182"/>
      <c r="G262" s="183">
        <f>ROUND(E262*F262,2)</f>
        <v>0</v>
      </c>
      <c r="H262" s="182"/>
      <c r="I262" s="183">
        <f>ROUND(E262*H262,2)</f>
        <v>0</v>
      </c>
      <c r="J262" s="182"/>
      <c r="K262" s="183">
        <f>ROUND(E262*J262,2)</f>
        <v>0</v>
      </c>
      <c r="L262" s="183">
        <v>21</v>
      </c>
      <c r="M262" s="183">
        <f>G262*(1+L262/100)</f>
        <v>0</v>
      </c>
      <c r="N262" s="183">
        <v>0</v>
      </c>
      <c r="O262" s="183">
        <f>ROUND(E262*N262,2)</f>
        <v>0</v>
      </c>
      <c r="P262" s="183">
        <v>0</v>
      </c>
      <c r="Q262" s="183">
        <f>ROUND(E262*P262,2)</f>
        <v>0</v>
      </c>
      <c r="R262" s="183"/>
      <c r="S262" s="183" t="s">
        <v>582</v>
      </c>
      <c r="T262" s="184" t="s">
        <v>1364</v>
      </c>
      <c r="U262" s="160">
        <v>0</v>
      </c>
      <c r="V262" s="160">
        <f>ROUND(E262*U262,2)</f>
        <v>0</v>
      </c>
      <c r="W262" s="160"/>
      <c r="X262" s="160" t="s">
        <v>1521</v>
      </c>
      <c r="Y262" s="151"/>
      <c r="Z262" s="151"/>
      <c r="AA262" s="151"/>
      <c r="AB262" s="151"/>
      <c r="AC262" s="151"/>
      <c r="AD262" s="151"/>
      <c r="AE262" s="151"/>
      <c r="AF262" s="151"/>
      <c r="AG262" s="151" t="s">
        <v>1522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>
      <c r="A263" s="164" t="s">
        <v>1357</v>
      </c>
      <c r="B263" s="165" t="s">
        <v>1316</v>
      </c>
      <c r="C263" s="186" t="s">
        <v>1317</v>
      </c>
      <c r="D263" s="166"/>
      <c r="E263" s="167"/>
      <c r="F263" s="168"/>
      <c r="G263" s="168">
        <f>SUMIF(AG264:AG276,"&lt;&gt;NOR",G264:G276)</f>
        <v>0</v>
      </c>
      <c r="H263" s="168"/>
      <c r="I263" s="168">
        <f>SUM(I264:I276)</f>
        <v>0</v>
      </c>
      <c r="J263" s="168"/>
      <c r="K263" s="168">
        <f>SUM(K264:K276)</f>
        <v>0</v>
      </c>
      <c r="L263" s="168"/>
      <c r="M263" s="168">
        <f>SUM(M264:M276)</f>
        <v>0</v>
      </c>
      <c r="N263" s="168"/>
      <c r="O263" s="168">
        <f>SUM(O264:O276)</f>
        <v>0.19</v>
      </c>
      <c r="P263" s="168"/>
      <c r="Q263" s="168">
        <f>SUM(Q264:Q276)</f>
        <v>0</v>
      </c>
      <c r="R263" s="168"/>
      <c r="S263" s="168"/>
      <c r="T263" s="169"/>
      <c r="U263" s="163"/>
      <c r="V263" s="163">
        <f>SUM(V264:V276)</f>
        <v>45.26</v>
      </c>
      <c r="W263" s="163"/>
      <c r="X263" s="163"/>
      <c r="AG263" t="s">
        <v>1358</v>
      </c>
    </row>
    <row r="264" spans="1:60" outlineLevel="1">
      <c r="A264" s="170">
        <v>76</v>
      </c>
      <c r="B264" s="171" t="s">
        <v>1662</v>
      </c>
      <c r="C264" s="187" t="s">
        <v>1663</v>
      </c>
      <c r="D264" s="172" t="s">
        <v>1407</v>
      </c>
      <c r="E264" s="173">
        <v>44</v>
      </c>
      <c r="F264" s="174"/>
      <c r="G264" s="175">
        <f>ROUND(E264*F264,2)</f>
        <v>0</v>
      </c>
      <c r="H264" s="174"/>
      <c r="I264" s="175">
        <f>ROUND(E264*H264,2)</f>
        <v>0</v>
      </c>
      <c r="J264" s="174"/>
      <c r="K264" s="175">
        <f>ROUND(E264*J264,2)</f>
        <v>0</v>
      </c>
      <c r="L264" s="175">
        <v>21</v>
      </c>
      <c r="M264" s="175">
        <f>G264*(1+L264/100)</f>
        <v>0</v>
      </c>
      <c r="N264" s="175">
        <v>4.3E-3</v>
      </c>
      <c r="O264" s="175">
        <f>ROUND(E264*N264,2)</f>
        <v>0.19</v>
      </c>
      <c r="P264" s="175">
        <v>0</v>
      </c>
      <c r="Q264" s="175">
        <f>ROUND(E264*P264,2)</f>
        <v>0</v>
      </c>
      <c r="R264" s="175" t="s">
        <v>1362</v>
      </c>
      <c r="S264" s="175" t="s">
        <v>1363</v>
      </c>
      <c r="T264" s="176" t="s">
        <v>1364</v>
      </c>
      <c r="U264" s="160">
        <v>0.20799999999999999</v>
      </c>
      <c r="V264" s="160">
        <f>ROUND(E264*U264,2)</f>
        <v>9.15</v>
      </c>
      <c r="W264" s="160"/>
      <c r="X264" s="160" t="s">
        <v>1365</v>
      </c>
      <c r="Y264" s="151"/>
      <c r="Z264" s="151"/>
      <c r="AA264" s="151"/>
      <c r="AB264" s="151"/>
      <c r="AC264" s="151"/>
      <c r="AD264" s="151"/>
      <c r="AE264" s="151"/>
      <c r="AF264" s="151"/>
      <c r="AG264" s="151" t="s">
        <v>1366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248" t="s">
        <v>1664</v>
      </c>
      <c r="D265" s="249"/>
      <c r="E265" s="249"/>
      <c r="F265" s="249"/>
      <c r="G265" s="249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51"/>
      <c r="Z265" s="151"/>
      <c r="AA265" s="151"/>
      <c r="AB265" s="151"/>
      <c r="AC265" s="151"/>
      <c r="AD265" s="151"/>
      <c r="AE265" s="151"/>
      <c r="AF265" s="151"/>
      <c r="AG265" s="151" t="s">
        <v>1392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188" t="s">
        <v>1047</v>
      </c>
      <c r="D266" s="161"/>
      <c r="E266" s="162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1368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188" t="s">
        <v>1027</v>
      </c>
      <c r="D267" s="161"/>
      <c r="E267" s="162">
        <v>44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1368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70">
        <v>77</v>
      </c>
      <c r="B268" s="171" t="s">
        <v>1668</v>
      </c>
      <c r="C268" s="187" t="s">
        <v>1669</v>
      </c>
      <c r="D268" s="172" t="s">
        <v>1407</v>
      </c>
      <c r="E268" s="173">
        <v>230</v>
      </c>
      <c r="F268" s="174"/>
      <c r="G268" s="175">
        <f>ROUND(E268*F268,2)</f>
        <v>0</v>
      </c>
      <c r="H268" s="174"/>
      <c r="I268" s="175">
        <f>ROUND(E268*H268,2)</f>
        <v>0</v>
      </c>
      <c r="J268" s="174"/>
      <c r="K268" s="175">
        <f>ROUND(E268*J268,2)</f>
        <v>0</v>
      </c>
      <c r="L268" s="175">
        <v>21</v>
      </c>
      <c r="M268" s="175">
        <f>G268*(1+L268/100)</f>
        <v>0</v>
      </c>
      <c r="N268" s="175">
        <v>0</v>
      </c>
      <c r="O268" s="175">
        <f>ROUND(E268*N268,2)</f>
        <v>0</v>
      </c>
      <c r="P268" s="175">
        <v>0</v>
      </c>
      <c r="Q268" s="175">
        <f>ROUND(E268*P268,2)</f>
        <v>0</v>
      </c>
      <c r="R268" s="175" t="s">
        <v>1362</v>
      </c>
      <c r="S268" s="175" t="s">
        <v>1363</v>
      </c>
      <c r="T268" s="176" t="s">
        <v>1364</v>
      </c>
      <c r="U268" s="160">
        <v>0.12</v>
      </c>
      <c r="V268" s="160">
        <f>ROUND(E268*U268,2)</f>
        <v>27.6</v>
      </c>
      <c r="W268" s="160"/>
      <c r="X268" s="160" t="s">
        <v>1365</v>
      </c>
      <c r="Y268" s="151"/>
      <c r="Z268" s="151"/>
      <c r="AA268" s="151"/>
      <c r="AB268" s="151"/>
      <c r="AC268" s="151"/>
      <c r="AD268" s="151"/>
      <c r="AE268" s="151"/>
      <c r="AF268" s="151"/>
      <c r="AG268" s="151" t="s">
        <v>1366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48" t="s">
        <v>1670</v>
      </c>
      <c r="D269" s="249"/>
      <c r="E269" s="249"/>
      <c r="F269" s="249"/>
      <c r="G269" s="249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51"/>
      <c r="Z269" s="151"/>
      <c r="AA269" s="151"/>
      <c r="AB269" s="151"/>
      <c r="AC269" s="151"/>
      <c r="AD269" s="151"/>
      <c r="AE269" s="151"/>
      <c r="AF269" s="151"/>
      <c r="AG269" s="151" t="s">
        <v>1392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188" t="s">
        <v>1048</v>
      </c>
      <c r="D270" s="161"/>
      <c r="E270" s="162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51"/>
      <c r="Z270" s="151"/>
      <c r="AA270" s="151"/>
      <c r="AB270" s="151"/>
      <c r="AC270" s="151"/>
      <c r="AD270" s="151"/>
      <c r="AE270" s="151"/>
      <c r="AF270" s="151"/>
      <c r="AG270" s="151" t="s">
        <v>1368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188" t="s">
        <v>1049</v>
      </c>
      <c r="D271" s="161"/>
      <c r="E271" s="162">
        <v>230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1368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70">
        <v>78</v>
      </c>
      <c r="B272" s="171" t="s">
        <v>1673</v>
      </c>
      <c r="C272" s="187" t="s">
        <v>1674</v>
      </c>
      <c r="D272" s="172" t="s">
        <v>1407</v>
      </c>
      <c r="E272" s="173">
        <v>230</v>
      </c>
      <c r="F272" s="174"/>
      <c r="G272" s="175">
        <f>ROUND(E272*F272,2)</f>
        <v>0</v>
      </c>
      <c r="H272" s="174"/>
      <c r="I272" s="175">
        <f>ROUND(E272*H272,2)</f>
        <v>0</v>
      </c>
      <c r="J272" s="174"/>
      <c r="K272" s="175">
        <f>ROUND(E272*J272,2)</f>
        <v>0</v>
      </c>
      <c r="L272" s="175">
        <v>21</v>
      </c>
      <c r="M272" s="175">
        <f>G272*(1+L272/100)</f>
        <v>0</v>
      </c>
      <c r="N272" s="175">
        <v>0</v>
      </c>
      <c r="O272" s="175">
        <f>ROUND(E272*N272,2)</f>
        <v>0</v>
      </c>
      <c r="P272" s="175">
        <v>0</v>
      </c>
      <c r="Q272" s="175">
        <f>ROUND(E272*P272,2)</f>
        <v>0</v>
      </c>
      <c r="R272" s="175" t="s">
        <v>1362</v>
      </c>
      <c r="S272" s="175" t="s">
        <v>1363</v>
      </c>
      <c r="T272" s="176" t="s">
        <v>1364</v>
      </c>
      <c r="U272" s="160">
        <v>3.6999999999999998E-2</v>
      </c>
      <c r="V272" s="160">
        <f>ROUND(E272*U272,2)</f>
        <v>8.51</v>
      </c>
      <c r="W272" s="160"/>
      <c r="X272" s="160" t="s">
        <v>1365</v>
      </c>
      <c r="Y272" s="151"/>
      <c r="Z272" s="151"/>
      <c r="AA272" s="151"/>
      <c r="AB272" s="151"/>
      <c r="AC272" s="151"/>
      <c r="AD272" s="151"/>
      <c r="AE272" s="151"/>
      <c r="AF272" s="151"/>
      <c r="AG272" s="151" t="s">
        <v>1366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48" t="s">
        <v>1675</v>
      </c>
      <c r="D273" s="249"/>
      <c r="E273" s="249"/>
      <c r="F273" s="249"/>
      <c r="G273" s="249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51"/>
      <c r="Z273" s="151"/>
      <c r="AA273" s="151"/>
      <c r="AB273" s="151"/>
      <c r="AC273" s="151"/>
      <c r="AD273" s="151"/>
      <c r="AE273" s="151"/>
      <c r="AF273" s="151"/>
      <c r="AG273" s="151" t="s">
        <v>1392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188" t="s">
        <v>1050</v>
      </c>
      <c r="D274" s="161"/>
      <c r="E274" s="162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1368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188" t="s">
        <v>1051</v>
      </c>
      <c r="D275" s="161"/>
      <c r="E275" s="162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51"/>
      <c r="Z275" s="151"/>
      <c r="AA275" s="151"/>
      <c r="AB275" s="151"/>
      <c r="AC275" s="151"/>
      <c r="AD275" s="151"/>
      <c r="AE275" s="151"/>
      <c r="AF275" s="151"/>
      <c r="AG275" s="151" t="s">
        <v>1368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188" t="s">
        <v>1049</v>
      </c>
      <c r="D276" s="161"/>
      <c r="E276" s="162">
        <v>230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1368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>
      <c r="A277" s="164" t="s">
        <v>1357</v>
      </c>
      <c r="B277" s="165" t="s">
        <v>1320</v>
      </c>
      <c r="C277" s="186" t="s">
        <v>1321</v>
      </c>
      <c r="D277" s="166"/>
      <c r="E277" s="167"/>
      <c r="F277" s="168"/>
      <c r="G277" s="168">
        <f>SUMIF(AG278:AG279,"&lt;&gt;NOR",G278:G279)</f>
        <v>0</v>
      </c>
      <c r="H277" s="168"/>
      <c r="I277" s="168">
        <f>SUM(I278:I279)</f>
        <v>0</v>
      </c>
      <c r="J277" s="168"/>
      <c r="K277" s="168">
        <f>SUM(K278:K279)</f>
        <v>0</v>
      </c>
      <c r="L277" s="168"/>
      <c r="M277" s="168">
        <f>SUM(M278:M279)</f>
        <v>0</v>
      </c>
      <c r="N277" s="168"/>
      <c r="O277" s="168">
        <f>SUM(O278:O279)</f>
        <v>0</v>
      </c>
      <c r="P277" s="168"/>
      <c r="Q277" s="168">
        <f>SUM(Q278:Q279)</f>
        <v>0</v>
      </c>
      <c r="R277" s="168"/>
      <c r="S277" s="168"/>
      <c r="T277" s="169"/>
      <c r="U277" s="163"/>
      <c r="V277" s="163">
        <f>SUM(V278:V279)</f>
        <v>133.19</v>
      </c>
      <c r="W277" s="163"/>
      <c r="X277" s="163"/>
      <c r="AG277" t="s">
        <v>1358</v>
      </c>
    </row>
    <row r="278" spans="1:60" ht="22.5" outlineLevel="1">
      <c r="A278" s="170">
        <v>79</v>
      </c>
      <c r="B278" s="171" t="s">
        <v>1677</v>
      </c>
      <c r="C278" s="187" t="s">
        <v>1678</v>
      </c>
      <c r="D278" s="172" t="s">
        <v>1527</v>
      </c>
      <c r="E278" s="173">
        <v>629.74377000000004</v>
      </c>
      <c r="F278" s="174"/>
      <c r="G278" s="175">
        <f>ROUND(E278*F278,2)</f>
        <v>0</v>
      </c>
      <c r="H278" s="174"/>
      <c r="I278" s="175">
        <f>ROUND(E278*H278,2)</f>
        <v>0</v>
      </c>
      <c r="J278" s="174"/>
      <c r="K278" s="175">
        <f>ROUND(E278*J278,2)</f>
        <v>0</v>
      </c>
      <c r="L278" s="175">
        <v>21</v>
      </c>
      <c r="M278" s="175">
        <f>G278*(1+L278/100)</f>
        <v>0</v>
      </c>
      <c r="N278" s="175">
        <v>0</v>
      </c>
      <c r="O278" s="175">
        <f>ROUND(E278*N278,2)</f>
        <v>0</v>
      </c>
      <c r="P278" s="175">
        <v>0</v>
      </c>
      <c r="Q278" s="175">
        <f>ROUND(E278*P278,2)</f>
        <v>0</v>
      </c>
      <c r="R278" s="175" t="s">
        <v>1538</v>
      </c>
      <c r="S278" s="175" t="s">
        <v>1363</v>
      </c>
      <c r="T278" s="176" t="s">
        <v>1364</v>
      </c>
      <c r="U278" s="160">
        <v>0.21149999999999999</v>
      </c>
      <c r="V278" s="160">
        <f>ROUND(E278*U278,2)</f>
        <v>133.19</v>
      </c>
      <c r="W278" s="160"/>
      <c r="X278" s="160" t="s">
        <v>1365</v>
      </c>
      <c r="Y278" s="151"/>
      <c r="Z278" s="151"/>
      <c r="AA278" s="151"/>
      <c r="AB278" s="151"/>
      <c r="AC278" s="151"/>
      <c r="AD278" s="151"/>
      <c r="AE278" s="151"/>
      <c r="AF278" s="151"/>
      <c r="AG278" s="151" t="s">
        <v>1366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48" t="s">
        <v>1679</v>
      </c>
      <c r="D279" s="249"/>
      <c r="E279" s="249"/>
      <c r="F279" s="249"/>
      <c r="G279" s="249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51"/>
      <c r="Z279" s="151"/>
      <c r="AA279" s="151"/>
      <c r="AB279" s="151"/>
      <c r="AC279" s="151"/>
      <c r="AD279" s="151"/>
      <c r="AE279" s="151"/>
      <c r="AF279" s="151"/>
      <c r="AG279" s="151" t="s">
        <v>1392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>
      <c r="A280" s="164" t="s">
        <v>1357</v>
      </c>
      <c r="B280" s="165" t="s">
        <v>1324</v>
      </c>
      <c r="C280" s="186" t="s">
        <v>1325</v>
      </c>
      <c r="D280" s="166"/>
      <c r="E280" s="167"/>
      <c r="F280" s="168"/>
      <c r="G280" s="168">
        <f>SUMIF(AG281:AG282,"&lt;&gt;NOR",G281:G282)</f>
        <v>0</v>
      </c>
      <c r="H280" s="168"/>
      <c r="I280" s="168">
        <f>SUM(I281:I282)</f>
        <v>0</v>
      </c>
      <c r="J280" s="168"/>
      <c r="K280" s="168">
        <f>SUM(K281:K282)</f>
        <v>0</v>
      </c>
      <c r="L280" s="168"/>
      <c r="M280" s="168">
        <f>SUM(M281:M282)</f>
        <v>0</v>
      </c>
      <c r="N280" s="168"/>
      <c r="O280" s="168">
        <f>SUM(O281:O282)</f>
        <v>0</v>
      </c>
      <c r="P280" s="168"/>
      <c r="Q280" s="168">
        <f>SUM(Q281:Q282)</f>
        <v>0</v>
      </c>
      <c r="R280" s="168"/>
      <c r="S280" s="168"/>
      <c r="T280" s="169"/>
      <c r="U280" s="163"/>
      <c r="V280" s="163">
        <f>SUM(V281:V282)</f>
        <v>0</v>
      </c>
      <c r="W280" s="163"/>
      <c r="X280" s="163"/>
      <c r="AG280" t="s">
        <v>1358</v>
      </c>
    </row>
    <row r="281" spans="1:60" outlineLevel="1">
      <c r="A281" s="178">
        <v>80</v>
      </c>
      <c r="B281" s="179" t="s">
        <v>631</v>
      </c>
      <c r="C281" s="189" t="s">
        <v>632</v>
      </c>
      <c r="D281" s="180" t="s">
        <v>1593</v>
      </c>
      <c r="E281" s="181">
        <v>13</v>
      </c>
      <c r="F281" s="182"/>
      <c r="G281" s="183">
        <f>ROUND(E281*F281,2)</f>
        <v>0</v>
      </c>
      <c r="H281" s="182"/>
      <c r="I281" s="183">
        <f>ROUND(E281*H281,2)</f>
        <v>0</v>
      </c>
      <c r="J281" s="182"/>
      <c r="K281" s="183">
        <f>ROUND(E281*J281,2)</f>
        <v>0</v>
      </c>
      <c r="L281" s="183">
        <v>21</v>
      </c>
      <c r="M281" s="183">
        <f>G281*(1+L281/100)</f>
        <v>0</v>
      </c>
      <c r="N281" s="183">
        <v>0</v>
      </c>
      <c r="O281" s="183">
        <f>ROUND(E281*N281,2)</f>
        <v>0</v>
      </c>
      <c r="P281" s="183">
        <v>0</v>
      </c>
      <c r="Q281" s="183">
        <f>ROUND(E281*P281,2)</f>
        <v>0</v>
      </c>
      <c r="R281" s="183"/>
      <c r="S281" s="183" t="s">
        <v>582</v>
      </c>
      <c r="T281" s="184" t="s">
        <v>625</v>
      </c>
      <c r="U281" s="160">
        <v>0</v>
      </c>
      <c r="V281" s="160">
        <f>ROUND(E281*U281,2)</f>
        <v>0</v>
      </c>
      <c r="W281" s="160"/>
      <c r="X281" s="160" t="s">
        <v>1365</v>
      </c>
      <c r="Y281" s="151"/>
      <c r="Z281" s="151"/>
      <c r="AA281" s="151"/>
      <c r="AB281" s="151"/>
      <c r="AC281" s="151"/>
      <c r="AD281" s="151"/>
      <c r="AE281" s="151"/>
      <c r="AF281" s="151"/>
      <c r="AG281" s="151" t="s">
        <v>1366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78">
        <v>81</v>
      </c>
      <c r="B282" s="179" t="s">
        <v>633</v>
      </c>
      <c r="C282" s="189" t="s">
        <v>634</v>
      </c>
      <c r="D282" s="180" t="s">
        <v>1407</v>
      </c>
      <c r="E282" s="181">
        <v>265</v>
      </c>
      <c r="F282" s="182"/>
      <c r="G282" s="183">
        <f>ROUND(E282*F282,2)</f>
        <v>0</v>
      </c>
      <c r="H282" s="182"/>
      <c r="I282" s="183">
        <f>ROUND(E282*H282,2)</f>
        <v>0</v>
      </c>
      <c r="J282" s="182"/>
      <c r="K282" s="183">
        <f>ROUND(E282*J282,2)</f>
        <v>0</v>
      </c>
      <c r="L282" s="183">
        <v>21</v>
      </c>
      <c r="M282" s="183">
        <f>G282*(1+L282/100)</f>
        <v>0</v>
      </c>
      <c r="N282" s="183">
        <v>0</v>
      </c>
      <c r="O282" s="183">
        <f>ROUND(E282*N282,2)</f>
        <v>0</v>
      </c>
      <c r="P282" s="183">
        <v>0</v>
      </c>
      <c r="Q282" s="183">
        <f>ROUND(E282*P282,2)</f>
        <v>0</v>
      </c>
      <c r="R282" s="183"/>
      <c r="S282" s="183" t="s">
        <v>1363</v>
      </c>
      <c r="T282" s="184" t="s">
        <v>625</v>
      </c>
      <c r="U282" s="160">
        <v>0</v>
      </c>
      <c r="V282" s="160">
        <f>ROUND(E282*U282,2)</f>
        <v>0</v>
      </c>
      <c r="W282" s="160"/>
      <c r="X282" s="160" t="s">
        <v>1365</v>
      </c>
      <c r="Y282" s="151"/>
      <c r="Z282" s="151"/>
      <c r="AA282" s="151"/>
      <c r="AB282" s="151"/>
      <c r="AC282" s="151"/>
      <c r="AD282" s="151"/>
      <c r="AE282" s="151"/>
      <c r="AF282" s="151"/>
      <c r="AG282" s="151" t="s">
        <v>1366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>
      <c r="A283" s="164" t="s">
        <v>1357</v>
      </c>
      <c r="B283" s="165" t="s">
        <v>1326</v>
      </c>
      <c r="C283" s="186" t="s">
        <v>1327</v>
      </c>
      <c r="D283" s="166"/>
      <c r="E283" s="167"/>
      <c r="F283" s="168"/>
      <c r="G283" s="168">
        <f>SUMIF(AG284:AG307,"&lt;&gt;NOR",G284:G307)</f>
        <v>0</v>
      </c>
      <c r="H283" s="168"/>
      <c r="I283" s="168">
        <f>SUM(I284:I307)</f>
        <v>0</v>
      </c>
      <c r="J283" s="168"/>
      <c r="K283" s="168">
        <f>SUM(K284:K307)</f>
        <v>0</v>
      </c>
      <c r="L283" s="168"/>
      <c r="M283" s="168">
        <f>SUM(M284:M307)</f>
        <v>0</v>
      </c>
      <c r="N283" s="168"/>
      <c r="O283" s="168">
        <f>SUM(O284:O307)</f>
        <v>0</v>
      </c>
      <c r="P283" s="168"/>
      <c r="Q283" s="168">
        <f>SUM(Q284:Q307)</f>
        <v>0</v>
      </c>
      <c r="R283" s="168"/>
      <c r="S283" s="168"/>
      <c r="T283" s="169"/>
      <c r="U283" s="163"/>
      <c r="V283" s="163">
        <f>SUM(V284:V307)</f>
        <v>71.319999999999993</v>
      </c>
      <c r="W283" s="163"/>
      <c r="X283" s="163"/>
      <c r="AG283" t="s">
        <v>1358</v>
      </c>
    </row>
    <row r="284" spans="1:60" outlineLevel="1">
      <c r="A284" s="170">
        <v>82</v>
      </c>
      <c r="B284" s="171" t="s">
        <v>1680</v>
      </c>
      <c r="C284" s="187" t="s">
        <v>1681</v>
      </c>
      <c r="D284" s="172" t="s">
        <v>1527</v>
      </c>
      <c r="E284" s="173">
        <v>311.72847000000002</v>
      </c>
      <c r="F284" s="174"/>
      <c r="G284" s="175">
        <f>ROUND(E284*F284,2)</f>
        <v>0</v>
      </c>
      <c r="H284" s="174"/>
      <c r="I284" s="175">
        <f>ROUND(E284*H284,2)</f>
        <v>0</v>
      </c>
      <c r="J284" s="174"/>
      <c r="K284" s="175">
        <f>ROUND(E284*J284,2)</f>
        <v>0</v>
      </c>
      <c r="L284" s="175">
        <v>21</v>
      </c>
      <c r="M284" s="175">
        <f>G284*(1+L284/100)</f>
        <v>0</v>
      </c>
      <c r="N284" s="175">
        <v>0</v>
      </c>
      <c r="O284" s="175">
        <f>ROUND(E284*N284,2)</f>
        <v>0</v>
      </c>
      <c r="P284" s="175">
        <v>0</v>
      </c>
      <c r="Q284" s="175">
        <f>ROUND(E284*P284,2)</f>
        <v>0</v>
      </c>
      <c r="R284" s="175" t="s">
        <v>1682</v>
      </c>
      <c r="S284" s="175" t="s">
        <v>1683</v>
      </c>
      <c r="T284" s="176" t="s">
        <v>1683</v>
      </c>
      <c r="U284" s="160">
        <v>0</v>
      </c>
      <c r="V284" s="160">
        <f>ROUND(E284*U284,2)</f>
        <v>0</v>
      </c>
      <c r="W284" s="160"/>
      <c r="X284" s="160" t="s">
        <v>1365</v>
      </c>
      <c r="Y284" s="151"/>
      <c r="Z284" s="151"/>
      <c r="AA284" s="151"/>
      <c r="AB284" s="151"/>
      <c r="AC284" s="151"/>
      <c r="AD284" s="151"/>
      <c r="AE284" s="151"/>
      <c r="AF284" s="151"/>
      <c r="AG284" s="151" t="s">
        <v>1366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188" t="s">
        <v>1052</v>
      </c>
      <c r="D285" s="161"/>
      <c r="E285" s="162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51"/>
      <c r="Z285" s="151"/>
      <c r="AA285" s="151"/>
      <c r="AB285" s="151"/>
      <c r="AC285" s="151"/>
      <c r="AD285" s="151"/>
      <c r="AE285" s="151"/>
      <c r="AF285" s="151"/>
      <c r="AG285" s="151" t="s">
        <v>1368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188" t="s">
        <v>1053</v>
      </c>
      <c r="D286" s="161"/>
      <c r="E286" s="162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51"/>
      <c r="Z286" s="151"/>
      <c r="AA286" s="151"/>
      <c r="AB286" s="151"/>
      <c r="AC286" s="151"/>
      <c r="AD286" s="151"/>
      <c r="AE286" s="151"/>
      <c r="AF286" s="151"/>
      <c r="AG286" s="151" t="s">
        <v>1368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188" t="s">
        <v>1054</v>
      </c>
      <c r="D287" s="161"/>
      <c r="E287" s="162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51"/>
      <c r="Z287" s="151"/>
      <c r="AA287" s="151"/>
      <c r="AB287" s="151"/>
      <c r="AC287" s="151"/>
      <c r="AD287" s="151"/>
      <c r="AE287" s="151"/>
      <c r="AF287" s="151"/>
      <c r="AG287" s="151" t="s">
        <v>1368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188" t="s">
        <v>1055</v>
      </c>
      <c r="D288" s="161"/>
      <c r="E288" s="162">
        <v>184.70247000000001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51"/>
      <c r="Z288" s="151"/>
      <c r="AA288" s="151"/>
      <c r="AB288" s="151"/>
      <c r="AC288" s="151"/>
      <c r="AD288" s="151"/>
      <c r="AE288" s="151"/>
      <c r="AF288" s="151"/>
      <c r="AG288" s="151" t="s">
        <v>1368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188" t="s">
        <v>1056</v>
      </c>
      <c r="D289" s="161"/>
      <c r="E289" s="162">
        <v>127.026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1368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70">
        <v>83</v>
      </c>
      <c r="B290" s="171" t="s">
        <v>1689</v>
      </c>
      <c r="C290" s="187" t="s">
        <v>1690</v>
      </c>
      <c r="D290" s="172" t="s">
        <v>1527</v>
      </c>
      <c r="E290" s="173">
        <v>107.767</v>
      </c>
      <c r="F290" s="174"/>
      <c r="G290" s="175">
        <f>ROUND(E290*F290,2)</f>
        <v>0</v>
      </c>
      <c r="H290" s="174"/>
      <c r="I290" s="175">
        <f>ROUND(E290*H290,2)</f>
        <v>0</v>
      </c>
      <c r="J290" s="174"/>
      <c r="K290" s="175">
        <f>ROUND(E290*J290,2)</f>
        <v>0</v>
      </c>
      <c r="L290" s="175">
        <v>21</v>
      </c>
      <c r="M290" s="175">
        <f>G290*(1+L290/100)</f>
        <v>0</v>
      </c>
      <c r="N290" s="175">
        <v>0</v>
      </c>
      <c r="O290" s="175">
        <f>ROUND(E290*N290,2)</f>
        <v>0</v>
      </c>
      <c r="P290" s="175">
        <v>0</v>
      </c>
      <c r="Q290" s="175">
        <f>ROUND(E290*P290,2)</f>
        <v>0</v>
      </c>
      <c r="R290" s="175" t="s">
        <v>1682</v>
      </c>
      <c r="S290" s="175" t="s">
        <v>1683</v>
      </c>
      <c r="T290" s="176" t="s">
        <v>1683</v>
      </c>
      <c r="U290" s="160">
        <v>0</v>
      </c>
      <c r="V290" s="160">
        <f>ROUND(E290*U290,2)</f>
        <v>0</v>
      </c>
      <c r="W290" s="160"/>
      <c r="X290" s="160" t="s">
        <v>1365</v>
      </c>
      <c r="Y290" s="151"/>
      <c r="Z290" s="151"/>
      <c r="AA290" s="151"/>
      <c r="AB290" s="151"/>
      <c r="AC290" s="151"/>
      <c r="AD290" s="151"/>
      <c r="AE290" s="151"/>
      <c r="AF290" s="151"/>
      <c r="AG290" s="151" t="s">
        <v>1366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188" t="s">
        <v>1057</v>
      </c>
      <c r="D291" s="161"/>
      <c r="E291" s="162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51"/>
      <c r="Z291" s="151"/>
      <c r="AA291" s="151"/>
      <c r="AB291" s="151"/>
      <c r="AC291" s="151"/>
      <c r="AD291" s="151"/>
      <c r="AE291" s="151"/>
      <c r="AF291" s="151"/>
      <c r="AG291" s="151" t="s">
        <v>1368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188" t="s">
        <v>1058</v>
      </c>
      <c r="D292" s="161"/>
      <c r="E292" s="162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51"/>
      <c r="Z292" s="151"/>
      <c r="AA292" s="151"/>
      <c r="AB292" s="151"/>
      <c r="AC292" s="151"/>
      <c r="AD292" s="151"/>
      <c r="AE292" s="151"/>
      <c r="AF292" s="151"/>
      <c r="AG292" s="151" t="s">
        <v>1368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188" t="s">
        <v>1059</v>
      </c>
      <c r="D293" s="161"/>
      <c r="E293" s="162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51"/>
      <c r="Z293" s="151"/>
      <c r="AA293" s="151"/>
      <c r="AB293" s="151"/>
      <c r="AC293" s="151"/>
      <c r="AD293" s="151"/>
      <c r="AE293" s="151"/>
      <c r="AF293" s="151"/>
      <c r="AG293" s="151" t="s">
        <v>1368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188" t="s">
        <v>1060</v>
      </c>
      <c r="D294" s="161"/>
      <c r="E294" s="162">
        <v>107.767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51"/>
      <c r="Z294" s="151"/>
      <c r="AA294" s="151"/>
      <c r="AB294" s="151"/>
      <c r="AC294" s="151"/>
      <c r="AD294" s="151"/>
      <c r="AE294" s="151"/>
      <c r="AF294" s="151"/>
      <c r="AG294" s="151" t="s">
        <v>1368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ht="33.75" outlineLevel="1">
      <c r="A295" s="170">
        <v>84</v>
      </c>
      <c r="B295" s="171" t="s">
        <v>1695</v>
      </c>
      <c r="C295" s="187" t="s">
        <v>1696</v>
      </c>
      <c r="D295" s="172" t="s">
        <v>1527</v>
      </c>
      <c r="E295" s="173">
        <v>419.49547000000001</v>
      </c>
      <c r="F295" s="174"/>
      <c r="G295" s="175">
        <f>ROUND(E295*F295,2)</f>
        <v>0</v>
      </c>
      <c r="H295" s="174"/>
      <c r="I295" s="175">
        <f>ROUND(E295*H295,2)</f>
        <v>0</v>
      </c>
      <c r="J295" s="174"/>
      <c r="K295" s="175">
        <f>ROUND(E295*J295,2)</f>
        <v>0</v>
      </c>
      <c r="L295" s="175">
        <v>21</v>
      </c>
      <c r="M295" s="175">
        <f>G295*(1+L295/100)</f>
        <v>0</v>
      </c>
      <c r="N295" s="175">
        <v>0</v>
      </c>
      <c r="O295" s="175">
        <f>ROUND(E295*N295,2)</f>
        <v>0</v>
      </c>
      <c r="P295" s="175">
        <v>0</v>
      </c>
      <c r="Q295" s="175">
        <f>ROUND(E295*P295,2)</f>
        <v>0</v>
      </c>
      <c r="R295" s="175" t="s">
        <v>1697</v>
      </c>
      <c r="S295" s="175" t="s">
        <v>1363</v>
      </c>
      <c r="T295" s="176" t="s">
        <v>1364</v>
      </c>
      <c r="U295" s="160">
        <v>0</v>
      </c>
      <c r="V295" s="160">
        <f>ROUND(E295*U295,2)</f>
        <v>0</v>
      </c>
      <c r="W295" s="160"/>
      <c r="X295" s="160" t="s">
        <v>1365</v>
      </c>
      <c r="Y295" s="151"/>
      <c r="Z295" s="151"/>
      <c r="AA295" s="151"/>
      <c r="AB295" s="151"/>
      <c r="AC295" s="151"/>
      <c r="AD295" s="151"/>
      <c r="AE295" s="151"/>
      <c r="AF295" s="151"/>
      <c r="AG295" s="151" t="s">
        <v>1366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48" t="s">
        <v>1698</v>
      </c>
      <c r="D296" s="249"/>
      <c r="E296" s="249"/>
      <c r="F296" s="249"/>
      <c r="G296" s="249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1392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188" t="s">
        <v>1061</v>
      </c>
      <c r="D297" s="161"/>
      <c r="E297" s="162">
        <v>107.767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51"/>
      <c r="Z297" s="151"/>
      <c r="AA297" s="151"/>
      <c r="AB297" s="151"/>
      <c r="AC297" s="151"/>
      <c r="AD297" s="151"/>
      <c r="AE297" s="151"/>
      <c r="AF297" s="151"/>
      <c r="AG297" s="151" t="s">
        <v>1368</v>
      </c>
      <c r="AH297" s="151">
        <v>5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188" t="s">
        <v>1062</v>
      </c>
      <c r="D298" s="161"/>
      <c r="E298" s="162">
        <v>311.72847000000002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51"/>
      <c r="Z298" s="151"/>
      <c r="AA298" s="151"/>
      <c r="AB298" s="151"/>
      <c r="AC298" s="151"/>
      <c r="AD298" s="151"/>
      <c r="AE298" s="151"/>
      <c r="AF298" s="151"/>
      <c r="AG298" s="151" t="s">
        <v>1368</v>
      </c>
      <c r="AH298" s="151">
        <v>5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ht="33.75" outlineLevel="1">
      <c r="A299" s="170">
        <v>85</v>
      </c>
      <c r="B299" s="171" t="s">
        <v>1701</v>
      </c>
      <c r="C299" s="187" t="s">
        <v>1702</v>
      </c>
      <c r="D299" s="172" t="s">
        <v>1527</v>
      </c>
      <c r="E299" s="173">
        <v>18877.296149999998</v>
      </c>
      <c r="F299" s="174"/>
      <c r="G299" s="175">
        <f>ROUND(E299*F299,2)</f>
        <v>0</v>
      </c>
      <c r="H299" s="174"/>
      <c r="I299" s="175">
        <f>ROUND(E299*H299,2)</f>
        <v>0</v>
      </c>
      <c r="J299" s="174"/>
      <c r="K299" s="175">
        <f>ROUND(E299*J299,2)</f>
        <v>0</v>
      </c>
      <c r="L299" s="175">
        <v>21</v>
      </c>
      <c r="M299" s="175">
        <f>G299*(1+L299/100)</f>
        <v>0</v>
      </c>
      <c r="N299" s="175">
        <v>0</v>
      </c>
      <c r="O299" s="175">
        <f>ROUND(E299*N299,2)</f>
        <v>0</v>
      </c>
      <c r="P299" s="175">
        <v>0</v>
      </c>
      <c r="Q299" s="175">
        <f>ROUND(E299*P299,2)</f>
        <v>0</v>
      </c>
      <c r="R299" s="175" t="s">
        <v>1697</v>
      </c>
      <c r="S299" s="175" t="s">
        <v>1363</v>
      </c>
      <c r="T299" s="176" t="s">
        <v>1364</v>
      </c>
      <c r="U299" s="160">
        <v>0</v>
      </c>
      <c r="V299" s="160">
        <f>ROUND(E299*U299,2)</f>
        <v>0</v>
      </c>
      <c r="W299" s="160"/>
      <c r="X299" s="160" t="s">
        <v>1365</v>
      </c>
      <c r="Y299" s="151"/>
      <c r="Z299" s="151"/>
      <c r="AA299" s="151"/>
      <c r="AB299" s="151"/>
      <c r="AC299" s="151"/>
      <c r="AD299" s="151"/>
      <c r="AE299" s="151"/>
      <c r="AF299" s="151"/>
      <c r="AG299" s="151" t="s">
        <v>1366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48" t="s">
        <v>1698</v>
      </c>
      <c r="D300" s="249"/>
      <c r="E300" s="249"/>
      <c r="F300" s="249"/>
      <c r="G300" s="249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51"/>
      <c r="Z300" s="151"/>
      <c r="AA300" s="151"/>
      <c r="AB300" s="151"/>
      <c r="AC300" s="151"/>
      <c r="AD300" s="151"/>
      <c r="AE300" s="151"/>
      <c r="AF300" s="151"/>
      <c r="AG300" s="151" t="s">
        <v>1392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188" t="s">
        <v>1063</v>
      </c>
      <c r="D301" s="161"/>
      <c r="E301" s="162">
        <v>18877.296149999998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51"/>
      <c r="Z301" s="151"/>
      <c r="AA301" s="151"/>
      <c r="AB301" s="151"/>
      <c r="AC301" s="151"/>
      <c r="AD301" s="151"/>
      <c r="AE301" s="151"/>
      <c r="AF301" s="151"/>
      <c r="AG301" s="151" t="s">
        <v>1368</v>
      </c>
      <c r="AH301" s="151">
        <v>5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70">
        <v>86</v>
      </c>
      <c r="B302" s="171" t="s">
        <v>1704</v>
      </c>
      <c r="C302" s="187" t="s">
        <v>1705</v>
      </c>
      <c r="D302" s="172" t="s">
        <v>1527</v>
      </c>
      <c r="E302" s="173">
        <v>419.49547000000001</v>
      </c>
      <c r="F302" s="174"/>
      <c r="G302" s="175">
        <f>ROUND(E302*F302,2)</f>
        <v>0</v>
      </c>
      <c r="H302" s="174"/>
      <c r="I302" s="175">
        <f>ROUND(E302*H302,2)</f>
        <v>0</v>
      </c>
      <c r="J302" s="174"/>
      <c r="K302" s="175">
        <f>ROUND(E302*J302,2)</f>
        <v>0</v>
      </c>
      <c r="L302" s="175">
        <v>21</v>
      </c>
      <c r="M302" s="175">
        <f>G302*(1+L302/100)</f>
        <v>0</v>
      </c>
      <c r="N302" s="175">
        <v>0</v>
      </c>
      <c r="O302" s="175">
        <f>ROUND(E302*N302,2)</f>
        <v>0</v>
      </c>
      <c r="P302" s="175">
        <v>0</v>
      </c>
      <c r="Q302" s="175">
        <f>ROUND(E302*P302,2)</f>
        <v>0</v>
      </c>
      <c r="R302" s="175" t="s">
        <v>1706</v>
      </c>
      <c r="S302" s="175" t="s">
        <v>1363</v>
      </c>
      <c r="T302" s="176" t="s">
        <v>1364</v>
      </c>
      <c r="U302" s="160">
        <v>0.16400000000000001</v>
      </c>
      <c r="V302" s="160">
        <f>ROUND(E302*U302,2)</f>
        <v>68.8</v>
      </c>
      <c r="W302" s="160"/>
      <c r="X302" s="160" t="s">
        <v>1365</v>
      </c>
      <c r="Y302" s="151"/>
      <c r="Z302" s="151"/>
      <c r="AA302" s="151"/>
      <c r="AB302" s="151"/>
      <c r="AC302" s="151"/>
      <c r="AD302" s="151"/>
      <c r="AE302" s="151"/>
      <c r="AF302" s="151"/>
      <c r="AG302" s="151" t="s">
        <v>1366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ht="22.5" outlineLevel="1">
      <c r="A303" s="158"/>
      <c r="B303" s="159"/>
      <c r="C303" s="248" t="s">
        <v>1707</v>
      </c>
      <c r="D303" s="249"/>
      <c r="E303" s="249"/>
      <c r="F303" s="249"/>
      <c r="G303" s="249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51"/>
      <c r="Z303" s="151"/>
      <c r="AA303" s="151"/>
      <c r="AB303" s="151"/>
      <c r="AC303" s="151"/>
      <c r="AD303" s="151"/>
      <c r="AE303" s="151"/>
      <c r="AF303" s="151"/>
      <c r="AG303" s="151" t="s">
        <v>1392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77" t="str">
        <f>C303</f>
        <v>se složením a hrubým urovnáním nebo s přeložením na jiný dopravní prostředek kromě lodi, vč. příplatku za každých dalších i započatých 1000 m přes 1000 m,</v>
      </c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188" t="s">
        <v>1064</v>
      </c>
      <c r="D304" s="161"/>
      <c r="E304" s="162">
        <v>419.49547000000001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51"/>
      <c r="Z304" s="151"/>
      <c r="AA304" s="151"/>
      <c r="AB304" s="151"/>
      <c r="AC304" s="151"/>
      <c r="AD304" s="151"/>
      <c r="AE304" s="151"/>
      <c r="AF304" s="151"/>
      <c r="AG304" s="151" t="s">
        <v>1368</v>
      </c>
      <c r="AH304" s="151">
        <v>5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70">
        <v>87</v>
      </c>
      <c r="B305" s="171" t="s">
        <v>1709</v>
      </c>
      <c r="C305" s="187" t="s">
        <v>1710</v>
      </c>
      <c r="D305" s="172" t="s">
        <v>1527</v>
      </c>
      <c r="E305" s="173">
        <v>419.49547000000001</v>
      </c>
      <c r="F305" s="174"/>
      <c r="G305" s="175">
        <f>ROUND(E305*F305,2)</f>
        <v>0</v>
      </c>
      <c r="H305" s="174"/>
      <c r="I305" s="175">
        <f>ROUND(E305*H305,2)</f>
        <v>0</v>
      </c>
      <c r="J305" s="174"/>
      <c r="K305" s="175">
        <f>ROUND(E305*J305,2)</f>
        <v>0</v>
      </c>
      <c r="L305" s="175">
        <v>21</v>
      </c>
      <c r="M305" s="175">
        <f>G305*(1+L305/100)</f>
        <v>0</v>
      </c>
      <c r="N305" s="175">
        <v>0</v>
      </c>
      <c r="O305" s="175">
        <f>ROUND(E305*N305,2)</f>
        <v>0</v>
      </c>
      <c r="P305" s="175">
        <v>0</v>
      </c>
      <c r="Q305" s="175">
        <f>ROUND(E305*P305,2)</f>
        <v>0</v>
      </c>
      <c r="R305" s="175" t="s">
        <v>1711</v>
      </c>
      <c r="S305" s="175" t="s">
        <v>1363</v>
      </c>
      <c r="T305" s="176" t="s">
        <v>1364</v>
      </c>
      <c r="U305" s="160">
        <v>6.0000000000000001E-3</v>
      </c>
      <c r="V305" s="160">
        <f>ROUND(E305*U305,2)</f>
        <v>2.52</v>
      </c>
      <c r="W305" s="160"/>
      <c r="X305" s="160" t="s">
        <v>1365</v>
      </c>
      <c r="Y305" s="151"/>
      <c r="Z305" s="151"/>
      <c r="AA305" s="151"/>
      <c r="AB305" s="151"/>
      <c r="AC305" s="151"/>
      <c r="AD305" s="151"/>
      <c r="AE305" s="151"/>
      <c r="AF305" s="151"/>
      <c r="AG305" s="151" t="s">
        <v>1366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48" t="s">
        <v>1712</v>
      </c>
      <c r="D306" s="249"/>
      <c r="E306" s="249"/>
      <c r="F306" s="249"/>
      <c r="G306" s="249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51"/>
      <c r="Z306" s="151"/>
      <c r="AA306" s="151"/>
      <c r="AB306" s="151"/>
      <c r="AC306" s="151"/>
      <c r="AD306" s="151"/>
      <c r="AE306" s="151"/>
      <c r="AF306" s="151"/>
      <c r="AG306" s="151" t="s">
        <v>1392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188" t="s">
        <v>1064</v>
      </c>
      <c r="D307" s="161"/>
      <c r="E307" s="162">
        <v>419.49547000000001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51"/>
      <c r="Z307" s="151"/>
      <c r="AA307" s="151"/>
      <c r="AB307" s="151"/>
      <c r="AC307" s="151"/>
      <c r="AD307" s="151"/>
      <c r="AE307" s="151"/>
      <c r="AF307" s="151"/>
      <c r="AG307" s="151" t="s">
        <v>1368</v>
      </c>
      <c r="AH307" s="151">
        <v>5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>
      <c r="A308" s="3"/>
      <c r="B308" s="4"/>
      <c r="C308" s="190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AE308">
        <v>15</v>
      </c>
      <c r="AF308">
        <v>21</v>
      </c>
      <c r="AG308" t="s">
        <v>1344</v>
      </c>
    </row>
    <row r="309" spans="1:60">
      <c r="A309" s="154"/>
      <c r="B309" s="155" t="s">
        <v>1235</v>
      </c>
      <c r="C309" s="191"/>
      <c r="D309" s="156"/>
      <c r="E309" s="157"/>
      <c r="F309" s="157"/>
      <c r="G309" s="185">
        <f>G8+G149+G161+G167+G212+G263+G277+G280+G283</f>
        <v>0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AE309">
        <f>SUMIF(L7:L307,AE308,G7:G307)</f>
        <v>0</v>
      </c>
      <c r="AF309">
        <f>SUMIF(L7:L307,AF308,G7:G307)</f>
        <v>0</v>
      </c>
      <c r="AG309" t="s">
        <v>1713</v>
      </c>
    </row>
    <row r="310" spans="1:60">
      <c r="C310" s="192"/>
      <c r="D310" s="10"/>
      <c r="AG310" t="s">
        <v>1714</v>
      </c>
    </row>
    <row r="311" spans="1:60">
      <c r="D311" s="10"/>
    </row>
    <row r="312" spans="1:60">
      <c r="D312" s="10"/>
    </row>
    <row r="313" spans="1:60">
      <c r="D313" s="10"/>
    </row>
    <row r="314" spans="1:60">
      <c r="D314" s="10"/>
    </row>
    <row r="315" spans="1:60">
      <c r="D315" s="10"/>
    </row>
    <row r="316" spans="1:60">
      <c r="D316" s="10"/>
    </row>
    <row r="317" spans="1:60">
      <c r="D317" s="10"/>
    </row>
    <row r="318" spans="1:60">
      <c r="D318" s="10"/>
    </row>
    <row r="319" spans="1:60">
      <c r="D319" s="10"/>
    </row>
    <row r="320" spans="1:60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43">
    <mergeCell ref="C60:G60"/>
    <mergeCell ref="A1:G1"/>
    <mergeCell ref="C2:G2"/>
    <mergeCell ref="C3:G3"/>
    <mergeCell ref="C4:G4"/>
    <mergeCell ref="C31:G31"/>
    <mergeCell ref="C40:G40"/>
    <mergeCell ref="C42:G42"/>
    <mergeCell ref="C44:G44"/>
    <mergeCell ref="C46:G46"/>
    <mergeCell ref="C50:G50"/>
    <mergeCell ref="C54:G54"/>
    <mergeCell ref="C127:G127"/>
    <mergeCell ref="C64:G64"/>
    <mergeCell ref="C70:G70"/>
    <mergeCell ref="C74:G74"/>
    <mergeCell ref="C79:G79"/>
    <mergeCell ref="C83:G83"/>
    <mergeCell ref="C88:G88"/>
    <mergeCell ref="C94:G94"/>
    <mergeCell ref="C217:G217"/>
    <mergeCell ref="C221:G221"/>
    <mergeCell ref="C223:G223"/>
    <mergeCell ref="C99:G99"/>
    <mergeCell ref="C114:G114"/>
    <mergeCell ref="C115:G115"/>
    <mergeCell ref="C122:G122"/>
    <mergeCell ref="C131:G131"/>
    <mergeCell ref="C151:G151"/>
    <mergeCell ref="C155:G155"/>
    <mergeCell ref="C163:G163"/>
    <mergeCell ref="C183:G183"/>
    <mergeCell ref="C188:G188"/>
    <mergeCell ref="C243:G243"/>
    <mergeCell ref="C247:G247"/>
    <mergeCell ref="C306:G306"/>
    <mergeCell ref="C269:G269"/>
    <mergeCell ref="C273:G273"/>
    <mergeCell ref="C279:G279"/>
    <mergeCell ref="C296:G296"/>
    <mergeCell ref="C300:G300"/>
    <mergeCell ref="C303:G303"/>
    <mergeCell ref="C265:G265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1285</v>
      </c>
      <c r="C4" s="256" t="s">
        <v>1286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SUMIF(AG9:AG85,"&lt;&gt;NOR",G9:G85)</f>
        <v>0</v>
      </c>
      <c r="H8" s="168"/>
      <c r="I8" s="168">
        <f>SUM(I9:I85)</f>
        <v>0</v>
      </c>
      <c r="J8" s="168"/>
      <c r="K8" s="168">
        <f>SUM(K9:K85)</f>
        <v>0</v>
      </c>
      <c r="L8" s="168"/>
      <c r="M8" s="168">
        <f>SUM(M9:M85)</f>
        <v>0</v>
      </c>
      <c r="N8" s="168"/>
      <c r="O8" s="168">
        <f>SUM(O9:O85)</f>
        <v>173.1</v>
      </c>
      <c r="P8" s="168"/>
      <c r="Q8" s="168">
        <f>SUM(Q9:Q85)</f>
        <v>0</v>
      </c>
      <c r="R8" s="168"/>
      <c r="S8" s="168"/>
      <c r="T8" s="169"/>
      <c r="U8" s="163"/>
      <c r="V8" s="163">
        <f>SUM(V9:V85)</f>
        <v>534.79999999999995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1396</v>
      </c>
      <c r="C9" s="187" t="s">
        <v>1397</v>
      </c>
      <c r="D9" s="172" t="s">
        <v>1398</v>
      </c>
      <c r="E9" s="173">
        <v>240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1399</v>
      </c>
      <c r="S9" s="175" t="s">
        <v>1363</v>
      </c>
      <c r="T9" s="176" t="s">
        <v>1364</v>
      </c>
      <c r="U9" s="160">
        <v>0.20300000000000001</v>
      </c>
      <c r="V9" s="160">
        <f>ROUND(E9*U9,2)</f>
        <v>48.72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48" t="s">
        <v>1400</v>
      </c>
      <c r="D10" s="249"/>
      <c r="E10" s="249"/>
      <c r="F10" s="249"/>
      <c r="G10" s="24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1392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na vzdálenost od hladiny vody v jímce po výšku roviny proložené osou nejvyššího bodu výtlačného potrubí. Včetně odpadní potrubí v délce do 20 m.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188" t="s">
        <v>1065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1368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188" t="s">
        <v>773</v>
      </c>
      <c r="D12" s="161"/>
      <c r="E12" s="162">
        <v>240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1368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0">
        <v>2</v>
      </c>
      <c r="B13" s="171" t="s">
        <v>1401</v>
      </c>
      <c r="C13" s="187" t="s">
        <v>1402</v>
      </c>
      <c r="D13" s="172" t="s">
        <v>1403</v>
      </c>
      <c r="E13" s="173">
        <v>10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 t="s">
        <v>1399</v>
      </c>
      <c r="S13" s="175" t="s">
        <v>1363</v>
      </c>
      <c r="T13" s="176" t="s">
        <v>1364</v>
      </c>
      <c r="U13" s="160">
        <v>0</v>
      </c>
      <c r="V13" s="160">
        <f>ROUND(E13*U13,2)</f>
        <v>0</v>
      </c>
      <c r="W13" s="160"/>
      <c r="X13" s="160" t="s">
        <v>1365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1366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58"/>
      <c r="B14" s="159"/>
      <c r="C14" s="248" t="s">
        <v>1404</v>
      </c>
      <c r="D14" s="249"/>
      <c r="E14" s="249"/>
      <c r="F14" s="249"/>
      <c r="G14" s="24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1392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7" t="str">
        <f>C14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1066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1273</v>
      </c>
      <c r="D16" s="161"/>
      <c r="E16" s="162">
        <v>10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1368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0">
        <v>3</v>
      </c>
      <c r="B17" s="171" t="s">
        <v>1409</v>
      </c>
      <c r="C17" s="187" t="s">
        <v>1410</v>
      </c>
      <c r="D17" s="172" t="s">
        <v>1411</v>
      </c>
      <c r="E17" s="173">
        <v>5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 t="s">
        <v>1399</v>
      </c>
      <c r="S17" s="175" t="s">
        <v>1363</v>
      </c>
      <c r="T17" s="176" t="s">
        <v>1364</v>
      </c>
      <c r="U17" s="160">
        <v>9.7000000000000003E-2</v>
      </c>
      <c r="V17" s="160">
        <f>ROUND(E17*U17,2)</f>
        <v>0.49</v>
      </c>
      <c r="W17" s="160"/>
      <c r="X17" s="160" t="s">
        <v>1365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1366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48" t="s">
        <v>1412</v>
      </c>
      <c r="D18" s="249"/>
      <c r="E18" s="249"/>
      <c r="F18" s="249"/>
      <c r="G18" s="249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1392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7" t="str">
        <f>C18</f>
        <v>nebo lesní půdy, s vodorovným přemístěním na hromady v místě upotřebení nebo na dočasné či trvalé skládky se složením</v>
      </c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188" t="s">
        <v>1067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1368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1303</v>
      </c>
      <c r="D20" s="161"/>
      <c r="E20" s="162">
        <v>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0">
        <v>4</v>
      </c>
      <c r="B21" s="171" t="s">
        <v>454</v>
      </c>
      <c r="C21" s="187" t="s">
        <v>455</v>
      </c>
      <c r="D21" s="172" t="s">
        <v>1411</v>
      </c>
      <c r="E21" s="173">
        <v>85.5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 t="s">
        <v>1399</v>
      </c>
      <c r="S21" s="175" t="s">
        <v>1363</v>
      </c>
      <c r="T21" s="176" t="s">
        <v>1364</v>
      </c>
      <c r="U21" s="160">
        <v>2.2490000000000001</v>
      </c>
      <c r="V21" s="160">
        <f>ROUND(E21*U21,2)</f>
        <v>192.29</v>
      </c>
      <c r="W21" s="160"/>
      <c r="X21" s="160" t="s">
        <v>1365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1366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58"/>
      <c r="B22" s="159"/>
      <c r="C22" s="248" t="s">
        <v>456</v>
      </c>
      <c r="D22" s="249"/>
      <c r="E22" s="249"/>
      <c r="F22" s="249"/>
      <c r="G22" s="249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1392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77" t="str">
        <f>C22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1068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188" t="s">
        <v>1069</v>
      </c>
      <c r="D24" s="161"/>
      <c r="E24" s="162">
        <v>85.5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1368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0">
        <v>5</v>
      </c>
      <c r="B25" s="171" t="s">
        <v>460</v>
      </c>
      <c r="C25" s="187" t="s">
        <v>461</v>
      </c>
      <c r="D25" s="172" t="s">
        <v>1411</v>
      </c>
      <c r="E25" s="173">
        <v>25.65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 t="s">
        <v>1399</v>
      </c>
      <c r="S25" s="175" t="s">
        <v>1363</v>
      </c>
      <c r="T25" s="176" t="s">
        <v>1364</v>
      </c>
      <c r="U25" s="160">
        <v>0.107</v>
      </c>
      <c r="V25" s="160">
        <f>ROUND(E25*U25,2)</f>
        <v>2.74</v>
      </c>
      <c r="W25" s="160"/>
      <c r="X25" s="160" t="s">
        <v>1365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1366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58"/>
      <c r="B26" s="159"/>
      <c r="C26" s="248" t="s">
        <v>456</v>
      </c>
      <c r="D26" s="249"/>
      <c r="E26" s="249"/>
      <c r="F26" s="249"/>
      <c r="G26" s="24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1392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7" t="str">
        <f>C26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1070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1071</v>
      </c>
      <c r="D28" s="161"/>
      <c r="E28" s="162">
        <v>25.65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0">
        <v>6</v>
      </c>
      <c r="B29" s="171" t="s">
        <v>464</v>
      </c>
      <c r="C29" s="187" t="s">
        <v>465</v>
      </c>
      <c r="D29" s="172" t="s">
        <v>1411</v>
      </c>
      <c r="E29" s="173">
        <v>57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5" t="s">
        <v>1399</v>
      </c>
      <c r="S29" s="175" t="s">
        <v>1363</v>
      </c>
      <c r="T29" s="176" t="s">
        <v>1364</v>
      </c>
      <c r="U29" s="160">
        <v>2.9649999999999999</v>
      </c>
      <c r="V29" s="160">
        <f>ROUND(E29*U29,2)</f>
        <v>169.01</v>
      </c>
      <c r="W29" s="160"/>
      <c r="X29" s="160" t="s">
        <v>1365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1366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>
      <c r="A30" s="158"/>
      <c r="B30" s="159"/>
      <c r="C30" s="248" t="s">
        <v>456</v>
      </c>
      <c r="D30" s="249"/>
      <c r="E30" s="249"/>
      <c r="F30" s="249"/>
      <c r="G30" s="249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1392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77" t="str">
        <f>C30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188" t="s">
        <v>1072</v>
      </c>
      <c r="D31" s="161"/>
      <c r="E31" s="162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1368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188" t="s">
        <v>1073</v>
      </c>
      <c r="D32" s="161"/>
      <c r="E32" s="162">
        <v>57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1368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0">
        <v>7</v>
      </c>
      <c r="B33" s="171" t="s">
        <v>469</v>
      </c>
      <c r="C33" s="187" t="s">
        <v>470</v>
      </c>
      <c r="D33" s="172" t="s">
        <v>1411</v>
      </c>
      <c r="E33" s="173">
        <v>17.100000000000001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 t="s">
        <v>1399</v>
      </c>
      <c r="S33" s="175" t="s">
        <v>1363</v>
      </c>
      <c r="T33" s="176" t="s">
        <v>1364</v>
      </c>
      <c r="U33" s="160">
        <v>0.154</v>
      </c>
      <c r="V33" s="160">
        <f>ROUND(E33*U33,2)</f>
        <v>2.63</v>
      </c>
      <c r="W33" s="160"/>
      <c r="X33" s="160" t="s">
        <v>1365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1366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48" t="s">
        <v>456</v>
      </c>
      <c r="D34" s="249"/>
      <c r="E34" s="249"/>
      <c r="F34" s="249"/>
      <c r="G34" s="24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1392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7" t="str">
        <f>C34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188" t="s">
        <v>1074</v>
      </c>
      <c r="D35" s="161"/>
      <c r="E35" s="162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1368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188" t="s">
        <v>1075</v>
      </c>
      <c r="D36" s="161"/>
      <c r="E36" s="162">
        <v>17.100000000000001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1368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70">
        <v>8</v>
      </c>
      <c r="B37" s="171" t="s">
        <v>1076</v>
      </c>
      <c r="C37" s="187" t="s">
        <v>1077</v>
      </c>
      <c r="D37" s="172" t="s">
        <v>1411</v>
      </c>
      <c r="E37" s="173">
        <v>142.5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 t="s">
        <v>1399</v>
      </c>
      <c r="S37" s="175" t="s">
        <v>1363</v>
      </c>
      <c r="T37" s="176" t="s">
        <v>1364</v>
      </c>
      <c r="U37" s="160">
        <v>0.626</v>
      </c>
      <c r="V37" s="160">
        <f>ROUND(E37*U37,2)</f>
        <v>89.21</v>
      </c>
      <c r="W37" s="160"/>
      <c r="X37" s="160" t="s">
        <v>1365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1366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48" t="s">
        <v>1462</v>
      </c>
      <c r="D38" s="249"/>
      <c r="E38" s="249"/>
      <c r="F38" s="249"/>
      <c r="G38" s="249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1392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7" t="str">
        <f>C38</f>
        <v>bez naložení do dopravní nádoby, ale s vyprázdněním dopravní nádoby na hromadu nebo na dopravní prostředek,</v>
      </c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188" t="s">
        <v>1078</v>
      </c>
      <c r="D39" s="161"/>
      <c r="E39" s="162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1368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188" t="s">
        <v>1079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1368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188" t="s">
        <v>1080</v>
      </c>
      <c r="D41" s="161"/>
      <c r="E41" s="162">
        <v>142.5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1368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>
      <c r="A42" s="170">
        <v>9</v>
      </c>
      <c r="B42" s="171" t="s">
        <v>1466</v>
      </c>
      <c r="C42" s="187" t="s">
        <v>1467</v>
      </c>
      <c r="D42" s="172" t="s">
        <v>1411</v>
      </c>
      <c r="E42" s="173">
        <v>142.5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5" t="s">
        <v>1399</v>
      </c>
      <c r="S42" s="175" t="s">
        <v>1363</v>
      </c>
      <c r="T42" s="176" t="s">
        <v>1364</v>
      </c>
      <c r="U42" s="160">
        <v>1.0999999999999999E-2</v>
      </c>
      <c r="V42" s="160">
        <f>ROUND(E42*U42,2)</f>
        <v>1.57</v>
      </c>
      <c r="W42" s="160"/>
      <c r="X42" s="160" t="s">
        <v>1365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1366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48" t="s">
        <v>1468</v>
      </c>
      <c r="D43" s="249"/>
      <c r="E43" s="249"/>
      <c r="F43" s="249"/>
      <c r="G43" s="249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1392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188" t="s">
        <v>1081</v>
      </c>
      <c r="D44" s="161"/>
      <c r="E44" s="162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1368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188" t="s">
        <v>1079</v>
      </c>
      <c r="D45" s="161"/>
      <c r="E45" s="162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1368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188" t="s">
        <v>1078</v>
      </c>
      <c r="D46" s="161"/>
      <c r="E46" s="162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1368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1080</v>
      </c>
      <c r="D47" s="161"/>
      <c r="E47" s="162">
        <v>142.5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33.75" outlineLevel="1">
      <c r="A48" s="170">
        <v>10</v>
      </c>
      <c r="B48" s="171" t="s">
        <v>1476</v>
      </c>
      <c r="C48" s="187" t="s">
        <v>1477</v>
      </c>
      <c r="D48" s="172" t="s">
        <v>1411</v>
      </c>
      <c r="E48" s="173">
        <v>5700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 t="s">
        <v>1399</v>
      </c>
      <c r="S48" s="175" t="s">
        <v>1363</v>
      </c>
      <c r="T48" s="176" t="s">
        <v>1364</v>
      </c>
      <c r="U48" s="160">
        <v>0</v>
      </c>
      <c r="V48" s="160">
        <f>ROUND(E48*U48,2)</f>
        <v>0</v>
      </c>
      <c r="W48" s="160"/>
      <c r="X48" s="160" t="s">
        <v>1365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1366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48" t="s">
        <v>1468</v>
      </c>
      <c r="D49" s="249"/>
      <c r="E49" s="249"/>
      <c r="F49" s="249"/>
      <c r="G49" s="249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1392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188" t="s">
        <v>1473</v>
      </c>
      <c r="D50" s="161"/>
      <c r="E50" s="162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1368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1082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1083</v>
      </c>
      <c r="D52" s="161"/>
      <c r="E52" s="162">
        <v>5700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1368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70">
        <v>11</v>
      </c>
      <c r="B53" s="171" t="s">
        <v>1482</v>
      </c>
      <c r="C53" s="187" t="s">
        <v>1483</v>
      </c>
      <c r="D53" s="172" t="s">
        <v>1411</v>
      </c>
      <c r="E53" s="173">
        <v>142.5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1399</v>
      </c>
      <c r="S53" s="175" t="s">
        <v>1363</v>
      </c>
      <c r="T53" s="176" t="s">
        <v>1364</v>
      </c>
      <c r="U53" s="160">
        <v>8.9999999999999993E-3</v>
      </c>
      <c r="V53" s="160">
        <f>ROUND(E53*U53,2)</f>
        <v>1.28</v>
      </c>
      <c r="W53" s="160"/>
      <c r="X53" s="160" t="s">
        <v>1365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1366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188" t="s">
        <v>1084</v>
      </c>
      <c r="D54" s="161"/>
      <c r="E54" s="162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1368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188" t="s">
        <v>1079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1368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1078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1080</v>
      </c>
      <c r="D57" s="161"/>
      <c r="E57" s="162">
        <v>142.5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>
      <c r="A58" s="170">
        <v>12</v>
      </c>
      <c r="B58" s="171" t="s">
        <v>1489</v>
      </c>
      <c r="C58" s="187" t="s">
        <v>1490</v>
      </c>
      <c r="D58" s="172" t="s">
        <v>1411</v>
      </c>
      <c r="E58" s="173">
        <v>103.6508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5" t="s">
        <v>1399</v>
      </c>
      <c r="S58" s="175" t="s">
        <v>1363</v>
      </c>
      <c r="T58" s="176" t="s">
        <v>1364</v>
      </c>
      <c r="U58" s="160">
        <v>0.20200000000000001</v>
      </c>
      <c r="V58" s="160">
        <f>ROUND(E58*U58,2)</f>
        <v>20.94</v>
      </c>
      <c r="W58" s="160"/>
      <c r="X58" s="160" t="s">
        <v>1365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1366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48" t="s">
        <v>1491</v>
      </c>
      <c r="D59" s="249"/>
      <c r="E59" s="249"/>
      <c r="F59" s="249"/>
      <c r="G59" s="249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1392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188" t="s">
        <v>1085</v>
      </c>
      <c r="D60" s="161"/>
      <c r="E60" s="162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1368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188" t="s">
        <v>1079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1368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188" t="s">
        <v>1078</v>
      </c>
      <c r="D62" s="161"/>
      <c r="E62" s="162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1368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188" t="s">
        <v>1086</v>
      </c>
      <c r="D63" s="161"/>
      <c r="E63" s="162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1368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188" t="s">
        <v>1087</v>
      </c>
      <c r="D64" s="161"/>
      <c r="E64" s="162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1368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188" t="s">
        <v>1088</v>
      </c>
      <c r="D65" s="161"/>
      <c r="E65" s="162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1368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188" t="s">
        <v>1089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1368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1090</v>
      </c>
      <c r="D67" s="161"/>
      <c r="E67" s="162">
        <v>103.6508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70">
        <v>13</v>
      </c>
      <c r="B68" s="171" t="s">
        <v>1505</v>
      </c>
      <c r="C68" s="187" t="s">
        <v>1506</v>
      </c>
      <c r="D68" s="172" t="s">
        <v>1361</v>
      </c>
      <c r="E68" s="173">
        <v>18.845600000000001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5" t="s">
        <v>1507</v>
      </c>
      <c r="S68" s="175" t="s">
        <v>1363</v>
      </c>
      <c r="T68" s="176" t="s">
        <v>1364</v>
      </c>
      <c r="U68" s="160">
        <v>0.06</v>
      </c>
      <c r="V68" s="160">
        <f>ROUND(E68*U68,2)</f>
        <v>1.1299999999999999</v>
      </c>
      <c r="W68" s="160"/>
      <c r="X68" s="160" t="s">
        <v>1365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1366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48" t="s">
        <v>1508</v>
      </c>
      <c r="D69" s="249"/>
      <c r="E69" s="249"/>
      <c r="F69" s="249"/>
      <c r="G69" s="249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1392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188" t="s">
        <v>1091</v>
      </c>
      <c r="D70" s="161"/>
      <c r="E70" s="162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1368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1092</v>
      </c>
      <c r="D71" s="161"/>
      <c r="E71" s="162">
        <v>18.845600000000001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>
      <c r="A72" s="170">
        <v>14</v>
      </c>
      <c r="B72" s="171" t="s">
        <v>1511</v>
      </c>
      <c r="C72" s="187" t="s">
        <v>1512</v>
      </c>
      <c r="D72" s="172" t="s">
        <v>1361</v>
      </c>
      <c r="E72" s="173">
        <v>18.845600000000001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5" t="s">
        <v>1399</v>
      </c>
      <c r="S72" s="175" t="s">
        <v>1363</v>
      </c>
      <c r="T72" s="176" t="s">
        <v>1364</v>
      </c>
      <c r="U72" s="160">
        <v>0.254</v>
      </c>
      <c r="V72" s="160">
        <f>ROUND(E72*U72,2)</f>
        <v>4.79</v>
      </c>
      <c r="W72" s="160"/>
      <c r="X72" s="160" t="s">
        <v>1365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1366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58"/>
      <c r="B73" s="159"/>
      <c r="C73" s="248" t="s">
        <v>1513</v>
      </c>
      <c r="D73" s="249"/>
      <c r="E73" s="249"/>
      <c r="F73" s="249"/>
      <c r="G73" s="249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1392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77" t="str">
        <f>C73</f>
        <v>s případným nutným přemístěním hromad nebo dočasných skládek na místo potřeby ze vzdálenosti do 30 m, v rovině nebo ve svahu do 1 : 5,</v>
      </c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188" t="s">
        <v>1093</v>
      </c>
      <c r="D74" s="161"/>
      <c r="E74" s="162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1368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188" t="s">
        <v>1092</v>
      </c>
      <c r="D75" s="161"/>
      <c r="E75" s="162">
        <v>18.845600000000001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1368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70">
        <v>15</v>
      </c>
      <c r="B76" s="171" t="s">
        <v>1515</v>
      </c>
      <c r="C76" s="187" t="s">
        <v>1516</v>
      </c>
      <c r="D76" s="172" t="s">
        <v>1411</v>
      </c>
      <c r="E76" s="173">
        <v>142.5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5" t="s">
        <v>1399</v>
      </c>
      <c r="S76" s="175" t="s">
        <v>1363</v>
      </c>
      <c r="T76" s="176" t="s">
        <v>1364</v>
      </c>
      <c r="U76" s="160">
        <v>0</v>
      </c>
      <c r="V76" s="160">
        <f>ROUND(E76*U76,2)</f>
        <v>0</v>
      </c>
      <c r="W76" s="160"/>
      <c r="X76" s="160" t="s">
        <v>1365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1366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188" t="s">
        <v>1094</v>
      </c>
      <c r="D77" s="161"/>
      <c r="E77" s="162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1368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188" t="s">
        <v>1080</v>
      </c>
      <c r="D78" s="161"/>
      <c r="E78" s="162">
        <v>142.5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1368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0">
        <v>16</v>
      </c>
      <c r="B79" s="171" t="s">
        <v>1517</v>
      </c>
      <c r="C79" s="187" t="s">
        <v>1518</v>
      </c>
      <c r="D79" s="172" t="s">
        <v>1519</v>
      </c>
      <c r="E79" s="173">
        <v>0.47114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1E-3</v>
      </c>
      <c r="O79" s="175">
        <f>ROUND(E79*N79,2)</f>
        <v>0</v>
      </c>
      <c r="P79" s="175">
        <v>0</v>
      </c>
      <c r="Q79" s="175">
        <f>ROUND(E79*P79,2)</f>
        <v>0</v>
      </c>
      <c r="R79" s="175" t="s">
        <v>1520</v>
      </c>
      <c r="S79" s="175" t="s">
        <v>1363</v>
      </c>
      <c r="T79" s="176" t="s">
        <v>1364</v>
      </c>
      <c r="U79" s="160">
        <v>0</v>
      </c>
      <c r="V79" s="160">
        <f>ROUND(E79*U79,2)</f>
        <v>0</v>
      </c>
      <c r="W79" s="160"/>
      <c r="X79" s="160" t="s">
        <v>1521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1522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1095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1096</v>
      </c>
      <c r="D81" s="161"/>
      <c r="E81" s="162">
        <v>0.47114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0">
        <v>17</v>
      </c>
      <c r="B82" s="171" t="s">
        <v>1531</v>
      </c>
      <c r="C82" s="187" t="s">
        <v>1532</v>
      </c>
      <c r="D82" s="172" t="s">
        <v>1527</v>
      </c>
      <c r="E82" s="173">
        <v>173.09683999999999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1</v>
      </c>
      <c r="O82" s="175">
        <f>ROUND(E82*N82,2)</f>
        <v>173.1</v>
      </c>
      <c r="P82" s="175">
        <v>0</v>
      </c>
      <c r="Q82" s="175">
        <f>ROUND(E82*P82,2)</f>
        <v>0</v>
      </c>
      <c r="R82" s="175" t="s">
        <v>1520</v>
      </c>
      <c r="S82" s="175" t="s">
        <v>1363</v>
      </c>
      <c r="T82" s="176" t="s">
        <v>1364</v>
      </c>
      <c r="U82" s="160">
        <v>0</v>
      </c>
      <c r="V82" s="160">
        <f>ROUND(E82*U82,2)</f>
        <v>0</v>
      </c>
      <c r="W82" s="160"/>
      <c r="X82" s="160" t="s">
        <v>1521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1522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188" t="s">
        <v>1081</v>
      </c>
      <c r="D83" s="161"/>
      <c r="E83" s="162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1368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1097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1368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1098</v>
      </c>
      <c r="D85" s="161"/>
      <c r="E85" s="162">
        <v>173.09683999999999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>
      <c r="A86" s="164" t="s">
        <v>1357</v>
      </c>
      <c r="B86" s="165" t="s">
        <v>1297</v>
      </c>
      <c r="C86" s="186" t="s">
        <v>1311</v>
      </c>
      <c r="D86" s="166"/>
      <c r="E86" s="167"/>
      <c r="F86" s="168"/>
      <c r="G86" s="168">
        <f>SUMIF(AG87:AG138,"&lt;&gt;NOR",G87:G138)</f>
        <v>0</v>
      </c>
      <c r="H86" s="168"/>
      <c r="I86" s="168">
        <f>SUM(I87:I138)</f>
        <v>0</v>
      </c>
      <c r="J86" s="168"/>
      <c r="K86" s="168">
        <f>SUM(K87:K138)</f>
        <v>0</v>
      </c>
      <c r="L86" s="168"/>
      <c r="M86" s="168">
        <f>SUM(M87:M138)</f>
        <v>0</v>
      </c>
      <c r="N86" s="168"/>
      <c r="O86" s="168">
        <f>SUM(O87:O138)</f>
        <v>46.85</v>
      </c>
      <c r="P86" s="168"/>
      <c r="Q86" s="168">
        <f>SUM(Q87:Q138)</f>
        <v>0</v>
      </c>
      <c r="R86" s="168"/>
      <c r="S86" s="168"/>
      <c r="T86" s="169"/>
      <c r="U86" s="163"/>
      <c r="V86" s="163">
        <f>SUM(V87:V138)</f>
        <v>690.55000000000007</v>
      </c>
      <c r="W86" s="163"/>
      <c r="X86" s="163"/>
      <c r="AG86" t="s">
        <v>1358</v>
      </c>
    </row>
    <row r="87" spans="1:60" outlineLevel="1">
      <c r="A87" s="170">
        <v>18</v>
      </c>
      <c r="B87" s="171" t="s">
        <v>1536</v>
      </c>
      <c r="C87" s="187" t="s">
        <v>1537</v>
      </c>
      <c r="D87" s="172" t="s">
        <v>1407</v>
      </c>
      <c r="E87" s="173">
        <v>20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0.23382</v>
      </c>
      <c r="O87" s="175">
        <f>ROUND(E87*N87,2)</f>
        <v>4.68</v>
      </c>
      <c r="P87" s="175">
        <v>0</v>
      </c>
      <c r="Q87" s="175">
        <f>ROUND(E87*P87,2)</f>
        <v>0</v>
      </c>
      <c r="R87" s="175" t="s">
        <v>1538</v>
      </c>
      <c r="S87" s="175" t="s">
        <v>1539</v>
      </c>
      <c r="T87" s="176" t="s">
        <v>1364</v>
      </c>
      <c r="U87" s="160">
        <v>0.216</v>
      </c>
      <c r="V87" s="160">
        <f>ROUND(E87*U87,2)</f>
        <v>4.32</v>
      </c>
      <c r="W87" s="160"/>
      <c r="X87" s="160" t="s">
        <v>1365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1366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48" t="s">
        <v>1540</v>
      </c>
      <c r="D88" s="249"/>
      <c r="E88" s="249"/>
      <c r="F88" s="249"/>
      <c r="G88" s="249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1392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77" t="str">
        <f>C88</f>
        <v>se zřízením štěrkopískového lože pod trubky a s jejich obsypem v průměrném celkovém množství do 0,15 m3/m v otevřeném příkopu,</v>
      </c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188" t="s">
        <v>1099</v>
      </c>
      <c r="D89" s="161"/>
      <c r="E89" s="162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1368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188" t="s">
        <v>1293</v>
      </c>
      <c r="D90" s="161"/>
      <c r="E90" s="162">
        <v>20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1368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0">
        <v>19</v>
      </c>
      <c r="B91" s="171" t="s">
        <v>1541</v>
      </c>
      <c r="C91" s="187" t="s">
        <v>1542</v>
      </c>
      <c r="D91" s="172" t="s">
        <v>1361</v>
      </c>
      <c r="E91" s="173">
        <v>25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1.8000000000000001E-4</v>
      </c>
      <c r="O91" s="175">
        <f>ROUND(E91*N91,2)</f>
        <v>0</v>
      </c>
      <c r="P91" s="175">
        <v>0</v>
      </c>
      <c r="Q91" s="175">
        <f>ROUND(E91*P91,2)</f>
        <v>0</v>
      </c>
      <c r="R91" s="175" t="s">
        <v>1543</v>
      </c>
      <c r="S91" s="175" t="s">
        <v>1363</v>
      </c>
      <c r="T91" s="176" t="s">
        <v>1364</v>
      </c>
      <c r="U91" s="160">
        <v>7.4999999999999997E-2</v>
      </c>
      <c r="V91" s="160">
        <f>ROUND(E91*U91,2)</f>
        <v>1.88</v>
      </c>
      <c r="W91" s="160"/>
      <c r="X91" s="160" t="s">
        <v>1365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1366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48" t="s">
        <v>1544</v>
      </c>
      <c r="D92" s="249"/>
      <c r="E92" s="249"/>
      <c r="F92" s="249"/>
      <c r="G92" s="249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1392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188" t="s">
        <v>1100</v>
      </c>
      <c r="D93" s="161"/>
      <c r="E93" s="162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1368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188" t="s">
        <v>1101</v>
      </c>
      <c r="D94" s="161"/>
      <c r="E94" s="162">
        <v>25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1368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0">
        <v>20</v>
      </c>
      <c r="B95" s="171" t="s">
        <v>1102</v>
      </c>
      <c r="C95" s="187" t="s">
        <v>1103</v>
      </c>
      <c r="D95" s="172" t="s">
        <v>1527</v>
      </c>
      <c r="E95" s="173">
        <v>5.7439999999999998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5">
        <v>2.1299999999999999E-3</v>
      </c>
      <c r="O95" s="175">
        <f>ROUND(E95*N95,2)</f>
        <v>0.01</v>
      </c>
      <c r="P95" s="175">
        <v>0</v>
      </c>
      <c r="Q95" s="175">
        <f>ROUND(E95*P95,2)</f>
        <v>0</v>
      </c>
      <c r="R95" s="175" t="s">
        <v>1543</v>
      </c>
      <c r="S95" s="175" t="s">
        <v>1363</v>
      </c>
      <c r="T95" s="176" t="s">
        <v>1364</v>
      </c>
      <c r="U95" s="160">
        <v>2.7189999999999999</v>
      </c>
      <c r="V95" s="160">
        <f>ROUND(E95*U95,2)</f>
        <v>15.62</v>
      </c>
      <c r="W95" s="160"/>
      <c r="X95" s="160" t="s">
        <v>1365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1366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48" t="s">
        <v>1104</v>
      </c>
      <c r="D96" s="249"/>
      <c r="E96" s="249"/>
      <c r="F96" s="249"/>
      <c r="G96" s="249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188" t="s">
        <v>1105</v>
      </c>
      <c r="D97" s="161"/>
      <c r="E97" s="162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1368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188" t="s">
        <v>1106</v>
      </c>
      <c r="D98" s="161"/>
      <c r="E98" s="162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1368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188" t="s">
        <v>1107</v>
      </c>
      <c r="D99" s="161"/>
      <c r="E99" s="162">
        <v>5.7439999999999998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1368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70">
        <v>21</v>
      </c>
      <c r="B100" s="171" t="s">
        <v>1108</v>
      </c>
      <c r="C100" s="187" t="s">
        <v>1109</v>
      </c>
      <c r="D100" s="172" t="s">
        <v>1527</v>
      </c>
      <c r="E100" s="173">
        <v>5.7439999999999998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5">
        <v>5.77E-3</v>
      </c>
      <c r="O100" s="175">
        <f>ROUND(E100*N100,2)</f>
        <v>0.03</v>
      </c>
      <c r="P100" s="175">
        <v>0</v>
      </c>
      <c r="Q100" s="175">
        <f>ROUND(E100*P100,2)</f>
        <v>0</v>
      </c>
      <c r="R100" s="175" t="s">
        <v>1543</v>
      </c>
      <c r="S100" s="175" t="s">
        <v>1363</v>
      </c>
      <c r="T100" s="176" t="s">
        <v>1364</v>
      </c>
      <c r="U100" s="160">
        <v>25.875</v>
      </c>
      <c r="V100" s="160">
        <f>ROUND(E100*U100,2)</f>
        <v>148.63</v>
      </c>
      <c r="W100" s="160"/>
      <c r="X100" s="160" t="s">
        <v>1365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48" t="s">
        <v>1104</v>
      </c>
      <c r="D101" s="249"/>
      <c r="E101" s="249"/>
      <c r="F101" s="249"/>
      <c r="G101" s="249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1392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188" t="s">
        <v>1110</v>
      </c>
      <c r="D102" s="161"/>
      <c r="E102" s="162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1368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188" t="s">
        <v>1107</v>
      </c>
      <c r="D103" s="161"/>
      <c r="E103" s="162">
        <v>5.7439999999999998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1368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70">
        <v>22</v>
      </c>
      <c r="B104" s="171" t="s">
        <v>1111</v>
      </c>
      <c r="C104" s="187" t="s">
        <v>1112</v>
      </c>
      <c r="D104" s="172" t="s">
        <v>1527</v>
      </c>
      <c r="E104" s="173">
        <v>5.7439999999999998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5">
        <v>7.2999999999999996E-4</v>
      </c>
      <c r="O104" s="175">
        <f>ROUND(E104*N104,2)</f>
        <v>0</v>
      </c>
      <c r="P104" s="175">
        <v>0</v>
      </c>
      <c r="Q104" s="175">
        <f>ROUND(E104*P104,2)</f>
        <v>0</v>
      </c>
      <c r="R104" s="175" t="s">
        <v>1543</v>
      </c>
      <c r="S104" s="175" t="s">
        <v>1363</v>
      </c>
      <c r="T104" s="176" t="s">
        <v>1364</v>
      </c>
      <c r="U104" s="160">
        <v>5.9089999999999998</v>
      </c>
      <c r="V104" s="160">
        <f>ROUND(E104*U104,2)</f>
        <v>33.94</v>
      </c>
      <c r="W104" s="160"/>
      <c r="X104" s="160" t="s">
        <v>1365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1366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48" t="s">
        <v>1104</v>
      </c>
      <c r="D105" s="249"/>
      <c r="E105" s="249"/>
      <c r="F105" s="249"/>
      <c r="G105" s="249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188" t="s">
        <v>1110</v>
      </c>
      <c r="D106" s="161"/>
      <c r="E106" s="162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1368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188" t="s">
        <v>1107</v>
      </c>
      <c r="D107" s="161"/>
      <c r="E107" s="162">
        <v>5.7439999999999998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1368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70">
        <v>23</v>
      </c>
      <c r="B108" s="171" t="s">
        <v>1113</v>
      </c>
      <c r="C108" s="187" t="s">
        <v>1114</v>
      </c>
      <c r="D108" s="172" t="s">
        <v>1361</v>
      </c>
      <c r="E108" s="173">
        <v>160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1.4999999999999999E-4</v>
      </c>
      <c r="O108" s="175">
        <f>ROUND(E108*N108,2)</f>
        <v>0.02</v>
      </c>
      <c r="P108" s="175">
        <v>0</v>
      </c>
      <c r="Q108" s="175">
        <f>ROUND(E108*P108,2)</f>
        <v>0</v>
      </c>
      <c r="R108" s="175" t="s">
        <v>1543</v>
      </c>
      <c r="S108" s="175" t="s">
        <v>1363</v>
      </c>
      <c r="T108" s="176" t="s">
        <v>1364</v>
      </c>
      <c r="U108" s="160">
        <v>0.54200000000000004</v>
      </c>
      <c r="V108" s="160">
        <f>ROUND(E108*U108,2)</f>
        <v>86.72</v>
      </c>
      <c r="W108" s="160"/>
      <c r="X108" s="160" t="s">
        <v>1365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188" t="s">
        <v>1115</v>
      </c>
      <c r="D109" s="161"/>
      <c r="E109" s="162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1368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188" t="s">
        <v>842</v>
      </c>
      <c r="D110" s="161"/>
      <c r="E110" s="162">
        <v>160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1368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70">
        <v>24</v>
      </c>
      <c r="B111" s="171" t="s">
        <v>1116</v>
      </c>
      <c r="C111" s="187" t="s">
        <v>1117</v>
      </c>
      <c r="D111" s="172" t="s">
        <v>1361</v>
      </c>
      <c r="E111" s="173">
        <v>160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5" t="s">
        <v>1543</v>
      </c>
      <c r="S111" s="175" t="s">
        <v>1363</v>
      </c>
      <c r="T111" s="176" t="s">
        <v>1364</v>
      </c>
      <c r="U111" s="160">
        <v>1.0840000000000001</v>
      </c>
      <c r="V111" s="160">
        <f>ROUND(E111*U111,2)</f>
        <v>173.44</v>
      </c>
      <c r="W111" s="160"/>
      <c r="X111" s="160" t="s">
        <v>1365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188" t="s">
        <v>1118</v>
      </c>
      <c r="D112" s="161"/>
      <c r="E112" s="162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1368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188" t="s">
        <v>842</v>
      </c>
      <c r="D113" s="161"/>
      <c r="E113" s="162">
        <v>160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1368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0">
        <v>25</v>
      </c>
      <c r="B114" s="171" t="s">
        <v>1119</v>
      </c>
      <c r="C114" s="187" t="s">
        <v>1120</v>
      </c>
      <c r="D114" s="172" t="s">
        <v>1361</v>
      </c>
      <c r="E114" s="173">
        <v>160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5" t="s">
        <v>1543</v>
      </c>
      <c r="S114" s="175" t="s">
        <v>1363</v>
      </c>
      <c r="T114" s="176" t="s">
        <v>1364</v>
      </c>
      <c r="U114" s="160">
        <v>1.39</v>
      </c>
      <c r="V114" s="160">
        <f>ROUND(E114*U114,2)</f>
        <v>222.4</v>
      </c>
      <c r="W114" s="160"/>
      <c r="X114" s="160" t="s">
        <v>1365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1366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188" t="s">
        <v>1118</v>
      </c>
      <c r="D115" s="161"/>
      <c r="E115" s="162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1368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188" t="s">
        <v>842</v>
      </c>
      <c r="D116" s="161"/>
      <c r="E116" s="162">
        <v>160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1368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70">
        <v>26</v>
      </c>
      <c r="B117" s="171" t="s">
        <v>1121</v>
      </c>
      <c r="C117" s="187" t="s">
        <v>1122</v>
      </c>
      <c r="D117" s="172" t="s">
        <v>1411</v>
      </c>
      <c r="E117" s="173">
        <v>2.5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5">
        <v>2.1</v>
      </c>
      <c r="O117" s="175">
        <f>ROUND(E117*N117,2)</f>
        <v>5.25</v>
      </c>
      <c r="P117" s="175">
        <v>0</v>
      </c>
      <c r="Q117" s="175">
        <f>ROUND(E117*P117,2)</f>
        <v>0</v>
      </c>
      <c r="R117" s="175" t="s">
        <v>1543</v>
      </c>
      <c r="S117" s="175" t="s">
        <v>1363</v>
      </c>
      <c r="T117" s="176" t="s">
        <v>1364</v>
      </c>
      <c r="U117" s="160">
        <v>0.96499999999999997</v>
      </c>
      <c r="V117" s="160">
        <f>ROUND(E117*U117,2)</f>
        <v>2.41</v>
      </c>
      <c r="W117" s="160"/>
      <c r="X117" s="160" t="s">
        <v>1365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1366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188" t="s">
        <v>1123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1368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1124</v>
      </c>
      <c r="D119" s="161"/>
      <c r="E119" s="162">
        <v>2.5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1368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70">
        <v>27</v>
      </c>
      <c r="B120" s="171" t="s">
        <v>1125</v>
      </c>
      <c r="C120" s="187" t="s">
        <v>1126</v>
      </c>
      <c r="D120" s="172" t="s">
        <v>1411</v>
      </c>
      <c r="E120" s="173">
        <v>2.5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5">
        <v>2.5249999999999999</v>
      </c>
      <c r="O120" s="175">
        <f>ROUND(E120*N120,2)</f>
        <v>6.31</v>
      </c>
      <c r="P120" s="175">
        <v>0</v>
      </c>
      <c r="Q120" s="175">
        <f>ROUND(E120*P120,2)</f>
        <v>0</v>
      </c>
      <c r="R120" s="175" t="s">
        <v>1127</v>
      </c>
      <c r="S120" s="175" t="s">
        <v>1363</v>
      </c>
      <c r="T120" s="176" t="s">
        <v>1364</v>
      </c>
      <c r="U120" s="160">
        <v>0.47699999999999998</v>
      </c>
      <c r="V120" s="160">
        <f>ROUND(E120*U120,2)</f>
        <v>1.19</v>
      </c>
      <c r="W120" s="160"/>
      <c r="X120" s="160" t="s">
        <v>1365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1366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48" t="s">
        <v>1128</v>
      </c>
      <c r="D121" s="249"/>
      <c r="E121" s="249"/>
      <c r="F121" s="249"/>
      <c r="G121" s="249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1392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188" t="s">
        <v>1123</v>
      </c>
      <c r="D122" s="161"/>
      <c r="E122" s="162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1368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188" t="s">
        <v>1124</v>
      </c>
      <c r="D123" s="161"/>
      <c r="E123" s="162">
        <v>2.5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1368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78">
        <v>28</v>
      </c>
      <c r="B124" s="179" t="s">
        <v>1129</v>
      </c>
      <c r="C124" s="189" t="s">
        <v>1130</v>
      </c>
      <c r="D124" s="180" t="s">
        <v>1131</v>
      </c>
      <c r="E124" s="181">
        <v>2</v>
      </c>
      <c r="F124" s="182"/>
      <c r="G124" s="183">
        <f>ROUND(E124*F124,2)</f>
        <v>0</v>
      </c>
      <c r="H124" s="182"/>
      <c r="I124" s="183">
        <f>ROUND(E124*H124,2)</f>
        <v>0</v>
      </c>
      <c r="J124" s="182"/>
      <c r="K124" s="183">
        <f>ROUND(E124*J124,2)</f>
        <v>0</v>
      </c>
      <c r="L124" s="183">
        <v>21</v>
      </c>
      <c r="M124" s="183">
        <f>G124*(1+L124/100)</f>
        <v>0</v>
      </c>
      <c r="N124" s="183">
        <v>0</v>
      </c>
      <c r="O124" s="183">
        <f>ROUND(E124*N124,2)</f>
        <v>0</v>
      </c>
      <c r="P124" s="183">
        <v>0</v>
      </c>
      <c r="Q124" s="183">
        <f>ROUND(E124*P124,2)</f>
        <v>0</v>
      </c>
      <c r="R124" s="183"/>
      <c r="S124" s="183" t="s">
        <v>582</v>
      </c>
      <c r="T124" s="184" t="s">
        <v>1364</v>
      </c>
      <c r="U124" s="160">
        <v>0</v>
      </c>
      <c r="V124" s="160">
        <f>ROUND(E124*U124,2)</f>
        <v>0</v>
      </c>
      <c r="W124" s="160"/>
      <c r="X124" s="160" t="s">
        <v>1365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1366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>
      <c r="A125" s="170">
        <v>29</v>
      </c>
      <c r="B125" s="171" t="s">
        <v>1132</v>
      </c>
      <c r="C125" s="187" t="s">
        <v>1133</v>
      </c>
      <c r="D125" s="172" t="s">
        <v>1527</v>
      </c>
      <c r="E125" s="173">
        <v>0.5696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1</v>
      </c>
      <c r="O125" s="175">
        <f>ROUND(E125*N125,2)</f>
        <v>0.56999999999999995</v>
      </c>
      <c r="P125" s="175">
        <v>0</v>
      </c>
      <c r="Q125" s="175">
        <f>ROUND(E125*P125,2)</f>
        <v>0</v>
      </c>
      <c r="R125" s="175" t="s">
        <v>1520</v>
      </c>
      <c r="S125" s="175" t="s">
        <v>1363</v>
      </c>
      <c r="T125" s="176" t="s">
        <v>1364</v>
      </c>
      <c r="U125" s="160">
        <v>0</v>
      </c>
      <c r="V125" s="160">
        <f>ROUND(E125*U125,2)</f>
        <v>0</v>
      </c>
      <c r="W125" s="160"/>
      <c r="X125" s="160" t="s">
        <v>1521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1522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188" t="s">
        <v>1134</v>
      </c>
      <c r="D126" s="161"/>
      <c r="E126" s="162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1368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188" t="s">
        <v>1135</v>
      </c>
      <c r="D127" s="161"/>
      <c r="E127" s="162">
        <v>0.5696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1368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70">
        <v>30</v>
      </c>
      <c r="B128" s="171" t="s">
        <v>1136</v>
      </c>
      <c r="C128" s="187" t="s">
        <v>1137</v>
      </c>
      <c r="D128" s="172" t="s">
        <v>1527</v>
      </c>
      <c r="E128" s="173">
        <v>24.8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5">
        <v>1</v>
      </c>
      <c r="O128" s="175">
        <f>ROUND(E128*N128,2)</f>
        <v>24.8</v>
      </c>
      <c r="P128" s="175">
        <v>0</v>
      </c>
      <c r="Q128" s="175">
        <f>ROUND(E128*P128,2)</f>
        <v>0</v>
      </c>
      <c r="R128" s="175" t="s">
        <v>1520</v>
      </c>
      <c r="S128" s="175" t="s">
        <v>1363</v>
      </c>
      <c r="T128" s="176" t="s">
        <v>1364</v>
      </c>
      <c r="U128" s="160">
        <v>0</v>
      </c>
      <c r="V128" s="160">
        <f>ROUND(E128*U128,2)</f>
        <v>0</v>
      </c>
      <c r="W128" s="160"/>
      <c r="X128" s="160" t="s">
        <v>1521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1522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188" t="s">
        <v>1138</v>
      </c>
      <c r="D129" s="161"/>
      <c r="E129" s="162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1368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188" t="s">
        <v>1139</v>
      </c>
      <c r="D130" s="161"/>
      <c r="E130" s="162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1368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188" t="s">
        <v>1140</v>
      </c>
      <c r="D131" s="161"/>
      <c r="E131" s="162">
        <v>24.8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1368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70">
        <v>31</v>
      </c>
      <c r="B132" s="171" t="s">
        <v>1141</v>
      </c>
      <c r="C132" s="187" t="s">
        <v>1142</v>
      </c>
      <c r="D132" s="172" t="s">
        <v>1527</v>
      </c>
      <c r="E132" s="173">
        <v>5.1744000000000003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5">
        <v>1</v>
      </c>
      <c r="O132" s="175">
        <f>ROUND(E132*N132,2)</f>
        <v>5.17</v>
      </c>
      <c r="P132" s="175">
        <v>0</v>
      </c>
      <c r="Q132" s="175">
        <f>ROUND(E132*P132,2)</f>
        <v>0</v>
      </c>
      <c r="R132" s="175" t="s">
        <v>1520</v>
      </c>
      <c r="S132" s="175" t="s">
        <v>1363</v>
      </c>
      <c r="T132" s="176" t="s">
        <v>1364</v>
      </c>
      <c r="U132" s="160">
        <v>0</v>
      </c>
      <c r="V132" s="160">
        <f>ROUND(E132*U132,2)</f>
        <v>0</v>
      </c>
      <c r="W132" s="160"/>
      <c r="X132" s="160" t="s">
        <v>1521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1522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188" t="s">
        <v>1143</v>
      </c>
      <c r="D133" s="161"/>
      <c r="E133" s="162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1368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188" t="s">
        <v>1144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1368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1145</v>
      </c>
      <c r="D135" s="161"/>
      <c r="E135" s="162">
        <v>5.1744000000000003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>
      <c r="A136" s="170">
        <v>32</v>
      </c>
      <c r="B136" s="171" t="s">
        <v>1548</v>
      </c>
      <c r="C136" s="187" t="s">
        <v>1549</v>
      </c>
      <c r="D136" s="172" t="s">
        <v>1361</v>
      </c>
      <c r="E136" s="173">
        <v>27.5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5">
        <v>2.0000000000000001E-4</v>
      </c>
      <c r="O136" s="175">
        <f>ROUND(E136*N136,2)</f>
        <v>0.01</v>
      </c>
      <c r="P136" s="175">
        <v>0</v>
      </c>
      <c r="Q136" s="175">
        <f>ROUND(E136*P136,2)</f>
        <v>0</v>
      </c>
      <c r="R136" s="175" t="s">
        <v>1520</v>
      </c>
      <c r="S136" s="175" t="s">
        <v>1363</v>
      </c>
      <c r="T136" s="176" t="s">
        <v>1364</v>
      </c>
      <c r="U136" s="160">
        <v>0</v>
      </c>
      <c r="V136" s="160">
        <f>ROUND(E136*U136,2)</f>
        <v>0</v>
      </c>
      <c r="W136" s="160"/>
      <c r="X136" s="160" t="s">
        <v>1521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1522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188" t="s">
        <v>1146</v>
      </c>
      <c r="D137" s="161"/>
      <c r="E137" s="162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1368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1147</v>
      </c>
      <c r="D138" s="161"/>
      <c r="E138" s="162">
        <v>27.5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>
      <c r="A139" s="164" t="s">
        <v>1357</v>
      </c>
      <c r="B139" s="165" t="s">
        <v>1303</v>
      </c>
      <c r="C139" s="186" t="s">
        <v>1313</v>
      </c>
      <c r="D139" s="166"/>
      <c r="E139" s="167"/>
      <c r="F139" s="168"/>
      <c r="G139" s="168">
        <f>SUMIF(AG140:AG143,"&lt;&gt;NOR",G140:G143)</f>
        <v>0</v>
      </c>
      <c r="H139" s="168"/>
      <c r="I139" s="168">
        <f>SUM(I140:I143)</f>
        <v>0</v>
      </c>
      <c r="J139" s="168"/>
      <c r="K139" s="168">
        <f>SUM(K140:K143)</f>
        <v>0</v>
      </c>
      <c r="L139" s="168"/>
      <c r="M139" s="168">
        <f>SUM(M140:M143)</f>
        <v>0</v>
      </c>
      <c r="N139" s="168"/>
      <c r="O139" s="168">
        <f>SUM(O140:O143)</f>
        <v>8.08</v>
      </c>
      <c r="P139" s="168"/>
      <c r="Q139" s="168">
        <f>SUM(Q140:Q143)</f>
        <v>0</v>
      </c>
      <c r="R139" s="168"/>
      <c r="S139" s="168"/>
      <c r="T139" s="169"/>
      <c r="U139" s="163"/>
      <c r="V139" s="163">
        <f>SUM(V140:V143)</f>
        <v>1.5</v>
      </c>
      <c r="W139" s="163"/>
      <c r="X139" s="163"/>
      <c r="AG139" t="s">
        <v>1358</v>
      </c>
    </row>
    <row r="140" spans="1:60" ht="22.5" outlineLevel="1">
      <c r="A140" s="170">
        <v>33</v>
      </c>
      <c r="B140" s="171" t="s">
        <v>1148</v>
      </c>
      <c r="C140" s="187" t="s">
        <v>1149</v>
      </c>
      <c r="D140" s="172" t="s">
        <v>1361</v>
      </c>
      <c r="E140" s="173">
        <v>12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0.105</v>
      </c>
      <c r="O140" s="175">
        <f>ROUND(E140*N140,2)</f>
        <v>1.26</v>
      </c>
      <c r="P140" s="175">
        <v>0</v>
      </c>
      <c r="Q140" s="175">
        <f>ROUND(E140*P140,2)</f>
        <v>0</v>
      </c>
      <c r="R140" s="175" t="s">
        <v>1362</v>
      </c>
      <c r="S140" s="175" t="s">
        <v>1363</v>
      </c>
      <c r="T140" s="176" t="s">
        <v>1364</v>
      </c>
      <c r="U140" s="160">
        <v>2.4E-2</v>
      </c>
      <c r="V140" s="160">
        <f>ROUND(E140*U140,2)</f>
        <v>0.28999999999999998</v>
      </c>
      <c r="W140" s="160"/>
      <c r="X140" s="160" t="s">
        <v>1365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1366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48" t="s">
        <v>1150</v>
      </c>
      <c r="D141" s="249"/>
      <c r="E141" s="249"/>
      <c r="F141" s="249"/>
      <c r="G141" s="249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1392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2.5" outlineLevel="1">
      <c r="A142" s="178">
        <v>34</v>
      </c>
      <c r="B142" s="179" t="s">
        <v>1560</v>
      </c>
      <c r="C142" s="189" t="s">
        <v>1561</v>
      </c>
      <c r="D142" s="180" t="s">
        <v>1361</v>
      </c>
      <c r="E142" s="181">
        <v>12</v>
      </c>
      <c r="F142" s="182"/>
      <c r="G142" s="183">
        <f>ROUND(E142*F142,2)</f>
        <v>0</v>
      </c>
      <c r="H142" s="182"/>
      <c r="I142" s="183">
        <f>ROUND(E142*H142,2)</f>
        <v>0</v>
      </c>
      <c r="J142" s="182"/>
      <c r="K142" s="183">
        <f>ROUND(E142*J142,2)</f>
        <v>0</v>
      </c>
      <c r="L142" s="183">
        <v>21</v>
      </c>
      <c r="M142" s="183">
        <f>G142*(1+L142/100)</f>
        <v>0</v>
      </c>
      <c r="N142" s="183">
        <v>0.441</v>
      </c>
      <c r="O142" s="183">
        <f>ROUND(E142*N142,2)</f>
        <v>5.29</v>
      </c>
      <c r="P142" s="183">
        <v>0</v>
      </c>
      <c r="Q142" s="183">
        <f>ROUND(E142*P142,2)</f>
        <v>0</v>
      </c>
      <c r="R142" s="183" t="s">
        <v>1362</v>
      </c>
      <c r="S142" s="183" t="s">
        <v>1363</v>
      </c>
      <c r="T142" s="184" t="s">
        <v>1364</v>
      </c>
      <c r="U142" s="160">
        <v>2.9000000000000001E-2</v>
      </c>
      <c r="V142" s="160">
        <f>ROUND(E142*U142,2)</f>
        <v>0.35</v>
      </c>
      <c r="W142" s="160"/>
      <c r="X142" s="160" t="s">
        <v>1365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1366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22.5" outlineLevel="1">
      <c r="A143" s="178">
        <v>35</v>
      </c>
      <c r="B143" s="179" t="s">
        <v>1151</v>
      </c>
      <c r="C143" s="189" t="s">
        <v>1152</v>
      </c>
      <c r="D143" s="180" t="s">
        <v>1361</v>
      </c>
      <c r="E143" s="181">
        <v>12</v>
      </c>
      <c r="F143" s="182"/>
      <c r="G143" s="183">
        <f>ROUND(E143*F143,2)</f>
        <v>0</v>
      </c>
      <c r="H143" s="182"/>
      <c r="I143" s="183">
        <f>ROUND(E143*H143,2)</f>
        <v>0</v>
      </c>
      <c r="J143" s="182"/>
      <c r="K143" s="183">
        <f>ROUND(E143*J143,2)</f>
        <v>0</v>
      </c>
      <c r="L143" s="183">
        <v>21</v>
      </c>
      <c r="M143" s="183">
        <f>G143*(1+L143/100)</f>
        <v>0</v>
      </c>
      <c r="N143" s="183">
        <v>0.12715000000000001</v>
      </c>
      <c r="O143" s="183">
        <f>ROUND(E143*N143,2)</f>
        <v>1.53</v>
      </c>
      <c r="P143" s="183">
        <v>0</v>
      </c>
      <c r="Q143" s="183">
        <f>ROUND(E143*P143,2)</f>
        <v>0</v>
      </c>
      <c r="R143" s="183" t="s">
        <v>1362</v>
      </c>
      <c r="S143" s="183" t="s">
        <v>1363</v>
      </c>
      <c r="T143" s="184" t="s">
        <v>1364</v>
      </c>
      <c r="U143" s="160">
        <v>7.1999999999999995E-2</v>
      </c>
      <c r="V143" s="160">
        <f>ROUND(E143*U143,2)</f>
        <v>0.86</v>
      </c>
      <c r="W143" s="160"/>
      <c r="X143" s="160" t="s">
        <v>1365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1366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>
      <c r="A144" s="164" t="s">
        <v>1357</v>
      </c>
      <c r="B144" s="165" t="s">
        <v>1314</v>
      </c>
      <c r="C144" s="186" t="s">
        <v>1315</v>
      </c>
      <c r="D144" s="166"/>
      <c r="E144" s="167"/>
      <c r="F144" s="168"/>
      <c r="G144" s="168">
        <f>SUMIF(AG145:AG146,"&lt;&gt;NOR",G145:G146)</f>
        <v>0</v>
      </c>
      <c r="H144" s="168"/>
      <c r="I144" s="168">
        <f>SUM(I145:I146)</f>
        <v>0</v>
      </c>
      <c r="J144" s="168"/>
      <c r="K144" s="168">
        <f>SUM(K145:K146)</f>
        <v>0</v>
      </c>
      <c r="L144" s="168"/>
      <c r="M144" s="168">
        <f>SUM(M145:M146)</f>
        <v>0</v>
      </c>
      <c r="N144" s="168"/>
      <c r="O144" s="168">
        <f>SUM(O145:O146)</f>
        <v>22.21</v>
      </c>
      <c r="P144" s="168"/>
      <c r="Q144" s="168">
        <f>SUM(Q145:Q146)</f>
        <v>0</v>
      </c>
      <c r="R144" s="168"/>
      <c r="S144" s="168"/>
      <c r="T144" s="169"/>
      <c r="U144" s="163"/>
      <c r="V144" s="163">
        <f>SUM(V145:V146)</f>
        <v>0</v>
      </c>
      <c r="W144" s="163"/>
      <c r="X144" s="163"/>
      <c r="AG144" t="s">
        <v>1358</v>
      </c>
    </row>
    <row r="145" spans="1:60" outlineLevel="1">
      <c r="A145" s="178">
        <v>36</v>
      </c>
      <c r="B145" s="179" t="s">
        <v>1153</v>
      </c>
      <c r="C145" s="189" t="s">
        <v>1154</v>
      </c>
      <c r="D145" s="180" t="s">
        <v>1593</v>
      </c>
      <c r="E145" s="181">
        <v>1</v>
      </c>
      <c r="F145" s="182"/>
      <c r="G145" s="183">
        <f>ROUND(E145*F145,2)</f>
        <v>0</v>
      </c>
      <c r="H145" s="182"/>
      <c r="I145" s="183">
        <f>ROUND(E145*H145,2)</f>
        <v>0</v>
      </c>
      <c r="J145" s="182"/>
      <c r="K145" s="183">
        <f>ROUND(E145*J145,2)</f>
        <v>0</v>
      </c>
      <c r="L145" s="183">
        <v>21</v>
      </c>
      <c r="M145" s="183">
        <f>G145*(1+L145/100)</f>
        <v>0</v>
      </c>
      <c r="N145" s="183">
        <v>9.8600000000000007E-3</v>
      </c>
      <c r="O145" s="183">
        <f>ROUND(E145*N145,2)</f>
        <v>0.01</v>
      </c>
      <c r="P145" s="183">
        <v>0</v>
      </c>
      <c r="Q145" s="183">
        <f>ROUND(E145*P145,2)</f>
        <v>0</v>
      </c>
      <c r="R145" s="183"/>
      <c r="S145" s="183" t="s">
        <v>582</v>
      </c>
      <c r="T145" s="184" t="s">
        <v>1364</v>
      </c>
      <c r="U145" s="160">
        <v>0</v>
      </c>
      <c r="V145" s="160">
        <f>ROUND(E145*U145,2)</f>
        <v>0</v>
      </c>
      <c r="W145" s="160"/>
      <c r="X145" s="160" t="s">
        <v>1365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1366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78">
        <v>37</v>
      </c>
      <c r="B146" s="179" t="s">
        <v>1155</v>
      </c>
      <c r="C146" s="189" t="s">
        <v>1156</v>
      </c>
      <c r="D146" s="180" t="s">
        <v>1593</v>
      </c>
      <c r="E146" s="181">
        <v>1</v>
      </c>
      <c r="F146" s="182"/>
      <c r="G146" s="183">
        <f>ROUND(E146*F146,2)</f>
        <v>0</v>
      </c>
      <c r="H146" s="182"/>
      <c r="I146" s="183">
        <f>ROUND(E146*H146,2)</f>
        <v>0</v>
      </c>
      <c r="J146" s="182"/>
      <c r="K146" s="183">
        <f>ROUND(E146*J146,2)</f>
        <v>0</v>
      </c>
      <c r="L146" s="183">
        <v>21</v>
      </c>
      <c r="M146" s="183">
        <f>G146*(1+L146/100)</f>
        <v>0</v>
      </c>
      <c r="N146" s="183">
        <v>22.2</v>
      </c>
      <c r="O146" s="183">
        <f>ROUND(E146*N146,2)</f>
        <v>22.2</v>
      </c>
      <c r="P146" s="183">
        <v>0</v>
      </c>
      <c r="Q146" s="183">
        <f>ROUND(E146*P146,2)</f>
        <v>0</v>
      </c>
      <c r="R146" s="183"/>
      <c r="S146" s="183" t="s">
        <v>582</v>
      </c>
      <c r="T146" s="184" t="s">
        <v>1364</v>
      </c>
      <c r="U146" s="160">
        <v>0</v>
      </c>
      <c r="V146" s="160">
        <f>ROUND(E146*U146,2)</f>
        <v>0</v>
      </c>
      <c r="W146" s="160"/>
      <c r="X146" s="160" t="s">
        <v>1521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1522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>
      <c r="A147" s="164" t="s">
        <v>1357</v>
      </c>
      <c r="B147" s="165" t="s">
        <v>1320</v>
      </c>
      <c r="C147" s="186" t="s">
        <v>1321</v>
      </c>
      <c r="D147" s="166"/>
      <c r="E147" s="167"/>
      <c r="F147" s="168"/>
      <c r="G147" s="168">
        <f>SUMIF(AG148:AG151,"&lt;&gt;NOR",G148:G151)</f>
        <v>0</v>
      </c>
      <c r="H147" s="168"/>
      <c r="I147" s="168">
        <f>SUM(I148:I151)</f>
        <v>0</v>
      </c>
      <c r="J147" s="168"/>
      <c r="K147" s="168">
        <f>SUM(K148:K151)</f>
        <v>0</v>
      </c>
      <c r="L147" s="168"/>
      <c r="M147" s="168">
        <f>SUM(M148:M151)</f>
        <v>0</v>
      </c>
      <c r="N147" s="168"/>
      <c r="O147" s="168">
        <f>SUM(O148:O151)</f>
        <v>0</v>
      </c>
      <c r="P147" s="168"/>
      <c r="Q147" s="168">
        <f>SUM(Q148:Q151)</f>
        <v>0</v>
      </c>
      <c r="R147" s="168"/>
      <c r="S147" s="168"/>
      <c r="T147" s="169"/>
      <c r="U147" s="163"/>
      <c r="V147" s="163">
        <f>SUM(V148:V151)</f>
        <v>103.94</v>
      </c>
      <c r="W147" s="163"/>
      <c r="X147" s="163"/>
      <c r="AG147" t="s">
        <v>1358</v>
      </c>
    </row>
    <row r="148" spans="1:60" outlineLevel="1">
      <c r="A148" s="170">
        <v>38</v>
      </c>
      <c r="B148" s="171" t="s">
        <v>1157</v>
      </c>
      <c r="C148" s="187" t="s">
        <v>1158</v>
      </c>
      <c r="D148" s="172" t="s">
        <v>1527</v>
      </c>
      <c r="E148" s="173">
        <v>249.85072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5">
        <v>0</v>
      </c>
      <c r="O148" s="175">
        <f>ROUND(E148*N148,2)</f>
        <v>0</v>
      </c>
      <c r="P148" s="175">
        <v>0</v>
      </c>
      <c r="Q148" s="175">
        <f>ROUND(E148*P148,2)</f>
        <v>0</v>
      </c>
      <c r="R148" s="175" t="s">
        <v>1159</v>
      </c>
      <c r="S148" s="175" t="s">
        <v>1363</v>
      </c>
      <c r="T148" s="176" t="s">
        <v>1364</v>
      </c>
      <c r="U148" s="160">
        <v>0.41599999999999998</v>
      </c>
      <c r="V148" s="160">
        <f>ROUND(E148*U148,2)</f>
        <v>103.94</v>
      </c>
      <c r="W148" s="160"/>
      <c r="X148" s="160" t="s">
        <v>1365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1366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48" t="s">
        <v>1160</v>
      </c>
      <c r="D149" s="249"/>
      <c r="E149" s="249"/>
      <c r="F149" s="249"/>
      <c r="G149" s="249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1392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50" t="s">
        <v>1161</v>
      </c>
      <c r="D150" s="251"/>
      <c r="E150" s="251"/>
      <c r="F150" s="251"/>
      <c r="G150" s="251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1493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77" t="str">
        <f>C150</f>
        <v>zemědělství (814 3 JKSO) se svislou nosnou konstrukcí monolitickou betonovou tyčovou nebo plošnou (KMCH 2 a 3 - JKSO šesté místo)</v>
      </c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50" t="s">
        <v>1162</v>
      </c>
      <c r="D151" s="251"/>
      <c r="E151" s="251"/>
      <c r="F151" s="251"/>
      <c r="G151" s="251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1493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>
      <c r="A152" s="3"/>
      <c r="B152" s="4"/>
      <c r="C152" s="190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v>15</v>
      </c>
      <c r="AF152">
        <v>21</v>
      </c>
      <c r="AG152" t="s">
        <v>1344</v>
      </c>
    </row>
    <row r="153" spans="1:60">
      <c r="A153" s="154"/>
      <c r="B153" s="155" t="s">
        <v>1235</v>
      </c>
      <c r="C153" s="191"/>
      <c r="D153" s="156"/>
      <c r="E153" s="157"/>
      <c r="F153" s="157"/>
      <c r="G153" s="185">
        <f>G8+G86+G139+G144+G147</f>
        <v>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f>SUMIF(L7:L151,AE152,G7:G151)</f>
        <v>0</v>
      </c>
      <c r="AF153">
        <f>SUMIF(L7:L151,AF152,G7:G151)</f>
        <v>0</v>
      </c>
      <c r="AG153" t="s">
        <v>1713</v>
      </c>
    </row>
    <row r="154" spans="1:60">
      <c r="C154" s="192"/>
      <c r="D154" s="10"/>
      <c r="AG154" t="s">
        <v>1714</v>
      </c>
    </row>
    <row r="155" spans="1:60">
      <c r="D155" s="10"/>
    </row>
    <row r="156" spans="1:60">
      <c r="D156" s="10"/>
    </row>
    <row r="157" spans="1:60">
      <c r="D157" s="10"/>
    </row>
    <row r="158" spans="1:60">
      <c r="D158" s="10"/>
    </row>
    <row r="159" spans="1:60">
      <c r="D159" s="10"/>
    </row>
    <row r="160" spans="1:60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27">
    <mergeCell ref="C38:G38"/>
    <mergeCell ref="C43:G43"/>
    <mergeCell ref="C49:G49"/>
    <mergeCell ref="C59:G59"/>
    <mergeCell ref="C14:G14"/>
    <mergeCell ref="A1:G1"/>
    <mergeCell ref="C2:G2"/>
    <mergeCell ref="C3:G3"/>
    <mergeCell ref="C4:G4"/>
    <mergeCell ref="C10:G10"/>
    <mergeCell ref="C69:G69"/>
    <mergeCell ref="C73:G73"/>
    <mergeCell ref="C149:G149"/>
    <mergeCell ref="C150:G150"/>
    <mergeCell ref="C88:G88"/>
    <mergeCell ref="C18:G18"/>
    <mergeCell ref="C22:G22"/>
    <mergeCell ref="C26:G26"/>
    <mergeCell ref="C30:G30"/>
    <mergeCell ref="C34:G34"/>
    <mergeCell ref="C151:G151"/>
    <mergeCell ref="C92:G92"/>
    <mergeCell ref="C96:G96"/>
    <mergeCell ref="C101:G101"/>
    <mergeCell ref="C105:G105"/>
    <mergeCell ref="C121:G121"/>
    <mergeCell ref="C141:G141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1287</v>
      </c>
      <c r="C4" s="256" t="s">
        <v>1288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SUMIF(AG9:AG84,"&lt;&gt;NOR",G9:G84)</f>
        <v>0</v>
      </c>
      <c r="H8" s="168"/>
      <c r="I8" s="168">
        <f>SUM(I9:I84)</f>
        <v>0</v>
      </c>
      <c r="J8" s="168"/>
      <c r="K8" s="168">
        <f>SUM(K9:K84)</f>
        <v>0</v>
      </c>
      <c r="L8" s="168"/>
      <c r="M8" s="168">
        <f>SUM(M9:M84)</f>
        <v>0</v>
      </c>
      <c r="N8" s="168"/>
      <c r="O8" s="168">
        <f>SUM(O9:O84)</f>
        <v>9.92</v>
      </c>
      <c r="P8" s="168"/>
      <c r="Q8" s="168">
        <f>SUM(Q9:Q84)</f>
        <v>0</v>
      </c>
      <c r="R8" s="168"/>
      <c r="S8" s="168"/>
      <c r="T8" s="169"/>
      <c r="U8" s="163"/>
      <c r="V8" s="163">
        <f>SUM(V9:V84)</f>
        <v>27.729999999999997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1396</v>
      </c>
      <c r="C9" s="187" t="s">
        <v>1397</v>
      </c>
      <c r="D9" s="172" t="s">
        <v>1398</v>
      </c>
      <c r="E9" s="173">
        <v>24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1399</v>
      </c>
      <c r="S9" s="175" t="s">
        <v>1363</v>
      </c>
      <c r="T9" s="176" t="s">
        <v>1364</v>
      </c>
      <c r="U9" s="160">
        <v>0.20300000000000001</v>
      </c>
      <c r="V9" s="160">
        <f>ROUND(E9*U9,2)</f>
        <v>4.87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48" t="s">
        <v>1400</v>
      </c>
      <c r="D10" s="249"/>
      <c r="E10" s="249"/>
      <c r="F10" s="249"/>
      <c r="G10" s="24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1392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na vzdálenost od hladiny vody v jímce po výšku roviny proložené osou nejvyššího bodu výtlačného potrubí. Včetně odpadní potrubí v délce do 20 m.</v>
      </c>
      <c r="BB10" s="151"/>
      <c r="BC10" s="151"/>
      <c r="BD10" s="151"/>
      <c r="BE10" s="151"/>
      <c r="BF10" s="151"/>
      <c r="BG10" s="151"/>
      <c r="BH10" s="151"/>
    </row>
    <row r="11" spans="1:60" ht="22.5" outlineLevel="1">
      <c r="A11" s="170">
        <v>2</v>
      </c>
      <c r="B11" s="171" t="s">
        <v>1401</v>
      </c>
      <c r="C11" s="187" t="s">
        <v>1402</v>
      </c>
      <c r="D11" s="172" t="s">
        <v>1403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 t="s">
        <v>1399</v>
      </c>
      <c r="S11" s="175" t="s">
        <v>1363</v>
      </c>
      <c r="T11" s="176" t="s">
        <v>1364</v>
      </c>
      <c r="U11" s="160">
        <v>0</v>
      </c>
      <c r="V11" s="160">
        <f>ROUND(E11*U11,2)</f>
        <v>0</v>
      </c>
      <c r="W11" s="160"/>
      <c r="X11" s="160" t="s">
        <v>1365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1366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58"/>
      <c r="B12" s="159"/>
      <c r="C12" s="248" t="s">
        <v>1404</v>
      </c>
      <c r="D12" s="249"/>
      <c r="E12" s="249"/>
      <c r="F12" s="249"/>
      <c r="G12" s="249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1392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7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51"/>
      <c r="BC12" s="151"/>
      <c r="BD12" s="151"/>
      <c r="BE12" s="151"/>
      <c r="BF12" s="151"/>
      <c r="BG12" s="151"/>
      <c r="BH12" s="151"/>
    </row>
    <row r="13" spans="1:60" outlineLevel="1">
      <c r="A13" s="170">
        <v>3</v>
      </c>
      <c r="B13" s="171" t="s">
        <v>1409</v>
      </c>
      <c r="C13" s="187" t="s">
        <v>1410</v>
      </c>
      <c r="D13" s="172" t="s">
        <v>1411</v>
      </c>
      <c r="E13" s="173">
        <v>3.78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 t="s">
        <v>1399</v>
      </c>
      <c r="S13" s="175" t="s">
        <v>1363</v>
      </c>
      <c r="T13" s="176" t="s">
        <v>1364</v>
      </c>
      <c r="U13" s="160">
        <v>9.7000000000000003E-2</v>
      </c>
      <c r="V13" s="160">
        <f>ROUND(E13*U13,2)</f>
        <v>0.37</v>
      </c>
      <c r="W13" s="160"/>
      <c r="X13" s="160" t="s">
        <v>1365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1366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48" t="s">
        <v>1412</v>
      </c>
      <c r="D14" s="249"/>
      <c r="E14" s="249"/>
      <c r="F14" s="249"/>
      <c r="G14" s="24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1392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7" t="str">
        <f>C14</f>
        <v>nebo lesní půdy, s vodorovným přemístěním na hromady v místě upotřebení nebo na dočasné či trvalé skládky se složením</v>
      </c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1163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1164</v>
      </c>
      <c r="D16" s="161"/>
      <c r="E16" s="162">
        <v>3.78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1368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0">
        <v>4</v>
      </c>
      <c r="B17" s="171" t="s">
        <v>1165</v>
      </c>
      <c r="C17" s="187" t="s">
        <v>1166</v>
      </c>
      <c r="D17" s="172" t="s">
        <v>1411</v>
      </c>
      <c r="E17" s="173">
        <v>5.94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 t="s">
        <v>1399</v>
      </c>
      <c r="S17" s="175" t="s">
        <v>1363</v>
      </c>
      <c r="T17" s="176" t="s">
        <v>1364</v>
      </c>
      <c r="U17" s="160">
        <v>0.36499999999999999</v>
      </c>
      <c r="V17" s="160">
        <f>ROUND(E17*U17,2)</f>
        <v>2.17</v>
      </c>
      <c r="W17" s="160"/>
      <c r="X17" s="160" t="s">
        <v>1365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1366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>
      <c r="A18" s="158"/>
      <c r="B18" s="159"/>
      <c r="C18" s="248" t="s">
        <v>1431</v>
      </c>
      <c r="D18" s="249"/>
      <c r="E18" s="249"/>
      <c r="F18" s="249"/>
      <c r="G18" s="249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1392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7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188" t="s">
        <v>1167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1368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1168</v>
      </c>
      <c r="D20" s="161"/>
      <c r="E20" s="162">
        <v>5.94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0">
        <v>5</v>
      </c>
      <c r="B21" s="171" t="s">
        <v>1436</v>
      </c>
      <c r="C21" s="187" t="s">
        <v>1437</v>
      </c>
      <c r="D21" s="172" t="s">
        <v>1411</v>
      </c>
      <c r="E21" s="173">
        <v>1.782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 t="s">
        <v>1399</v>
      </c>
      <c r="S21" s="175" t="s">
        <v>1363</v>
      </c>
      <c r="T21" s="176" t="s">
        <v>1364</v>
      </c>
      <c r="U21" s="160">
        <v>8.4000000000000005E-2</v>
      </c>
      <c r="V21" s="160">
        <f>ROUND(E21*U21,2)</f>
        <v>0.15</v>
      </c>
      <c r="W21" s="160"/>
      <c r="X21" s="160" t="s">
        <v>1365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1366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33.75" outlineLevel="1">
      <c r="A22" s="158"/>
      <c r="B22" s="159"/>
      <c r="C22" s="248" t="s">
        <v>1431</v>
      </c>
      <c r="D22" s="249"/>
      <c r="E22" s="249"/>
      <c r="F22" s="249"/>
      <c r="G22" s="249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1392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77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1169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188" t="s">
        <v>1170</v>
      </c>
      <c r="D24" s="161"/>
      <c r="E24" s="162">
        <v>1.782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1368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0">
        <v>6</v>
      </c>
      <c r="B25" s="171" t="s">
        <v>1171</v>
      </c>
      <c r="C25" s="187" t="s">
        <v>1172</v>
      </c>
      <c r="D25" s="172" t="s">
        <v>1411</v>
      </c>
      <c r="E25" s="173">
        <v>3.96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 t="s">
        <v>1399</v>
      </c>
      <c r="S25" s="175" t="s">
        <v>1363</v>
      </c>
      <c r="T25" s="176" t="s">
        <v>1364</v>
      </c>
      <c r="U25" s="160">
        <v>0.48499999999999999</v>
      </c>
      <c r="V25" s="160">
        <f>ROUND(E25*U25,2)</f>
        <v>1.92</v>
      </c>
      <c r="W25" s="160"/>
      <c r="X25" s="160" t="s">
        <v>1365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1366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33.75" outlineLevel="1">
      <c r="A26" s="158"/>
      <c r="B26" s="159"/>
      <c r="C26" s="248" t="s">
        <v>1431</v>
      </c>
      <c r="D26" s="249"/>
      <c r="E26" s="249"/>
      <c r="F26" s="249"/>
      <c r="G26" s="24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1392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7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1173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1174</v>
      </c>
      <c r="D28" s="161"/>
      <c r="E28" s="162">
        <v>3.96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0">
        <v>7</v>
      </c>
      <c r="B29" s="171" t="s">
        <v>1446</v>
      </c>
      <c r="C29" s="187" t="s">
        <v>1447</v>
      </c>
      <c r="D29" s="172" t="s">
        <v>1411</v>
      </c>
      <c r="E29" s="173">
        <v>1.1879999999999999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5" t="s">
        <v>1399</v>
      </c>
      <c r="S29" s="175" t="s">
        <v>1363</v>
      </c>
      <c r="T29" s="176" t="s">
        <v>1364</v>
      </c>
      <c r="U29" s="160">
        <v>0.14829999999999999</v>
      </c>
      <c r="V29" s="160">
        <f>ROUND(E29*U29,2)</f>
        <v>0.18</v>
      </c>
      <c r="W29" s="160"/>
      <c r="X29" s="160" t="s">
        <v>1365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1366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33.75" outlineLevel="1">
      <c r="A30" s="158"/>
      <c r="B30" s="159"/>
      <c r="C30" s="248" t="s">
        <v>1431</v>
      </c>
      <c r="D30" s="249"/>
      <c r="E30" s="249"/>
      <c r="F30" s="249"/>
      <c r="G30" s="249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1392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77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188" t="s">
        <v>1175</v>
      </c>
      <c r="D31" s="161"/>
      <c r="E31" s="162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1368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188" t="s">
        <v>1176</v>
      </c>
      <c r="D32" s="161"/>
      <c r="E32" s="162">
        <v>1.1879999999999999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1368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0">
        <v>8</v>
      </c>
      <c r="B33" s="171" t="s">
        <v>1466</v>
      </c>
      <c r="C33" s="187" t="s">
        <v>1467</v>
      </c>
      <c r="D33" s="172" t="s">
        <v>1411</v>
      </c>
      <c r="E33" s="173">
        <v>9.9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 t="s">
        <v>1399</v>
      </c>
      <c r="S33" s="175" t="s">
        <v>1363</v>
      </c>
      <c r="T33" s="176" t="s">
        <v>1364</v>
      </c>
      <c r="U33" s="160">
        <v>1.0999999999999999E-2</v>
      </c>
      <c r="V33" s="160">
        <f>ROUND(E33*U33,2)</f>
        <v>0.11</v>
      </c>
      <c r="W33" s="160"/>
      <c r="X33" s="160" t="s">
        <v>1365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1366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48" t="s">
        <v>1468</v>
      </c>
      <c r="D34" s="249"/>
      <c r="E34" s="249"/>
      <c r="F34" s="249"/>
      <c r="G34" s="24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1392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188" t="s">
        <v>1469</v>
      </c>
      <c r="D35" s="161"/>
      <c r="E35" s="162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1368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188" t="s">
        <v>1177</v>
      </c>
      <c r="D36" s="161"/>
      <c r="E36" s="162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1368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188" t="s">
        <v>1178</v>
      </c>
      <c r="D37" s="161"/>
      <c r="E37" s="162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1368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188" t="s">
        <v>1179</v>
      </c>
      <c r="D38" s="161"/>
      <c r="E38" s="162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1368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188" t="s">
        <v>1180</v>
      </c>
      <c r="D39" s="161"/>
      <c r="E39" s="162">
        <v>9.9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1368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33.75" outlineLevel="1">
      <c r="A40" s="170">
        <v>9</v>
      </c>
      <c r="B40" s="171" t="s">
        <v>1476</v>
      </c>
      <c r="C40" s="187" t="s">
        <v>1477</v>
      </c>
      <c r="D40" s="172" t="s">
        <v>1411</v>
      </c>
      <c r="E40" s="173">
        <v>277.2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5" t="s">
        <v>1399</v>
      </c>
      <c r="S40" s="175" t="s">
        <v>1363</v>
      </c>
      <c r="T40" s="176" t="s">
        <v>1364</v>
      </c>
      <c r="U40" s="160">
        <v>0</v>
      </c>
      <c r="V40" s="160">
        <f>ROUND(E40*U40,2)</f>
        <v>0</v>
      </c>
      <c r="W40" s="160"/>
      <c r="X40" s="160" t="s">
        <v>1365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48" t="s">
        <v>1468</v>
      </c>
      <c r="D41" s="249"/>
      <c r="E41" s="249"/>
      <c r="F41" s="249"/>
      <c r="G41" s="249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1392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188" t="s">
        <v>1473</v>
      </c>
      <c r="D42" s="161"/>
      <c r="E42" s="162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1368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188" t="s">
        <v>1181</v>
      </c>
      <c r="D43" s="161"/>
      <c r="E43" s="162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1368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188" t="s">
        <v>1182</v>
      </c>
      <c r="D44" s="161"/>
      <c r="E44" s="162">
        <v>277.2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1368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>
      <c r="A45" s="170">
        <v>10</v>
      </c>
      <c r="B45" s="171" t="s">
        <v>1479</v>
      </c>
      <c r="C45" s="187" t="s">
        <v>1480</v>
      </c>
      <c r="D45" s="172" t="s">
        <v>1411</v>
      </c>
      <c r="E45" s="173">
        <v>2.97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 t="s">
        <v>1399</v>
      </c>
      <c r="S45" s="175" t="s">
        <v>1363</v>
      </c>
      <c r="T45" s="176" t="s">
        <v>1364</v>
      </c>
      <c r="U45" s="160">
        <v>0.65200000000000002</v>
      </c>
      <c r="V45" s="160">
        <f>ROUND(E45*U45,2)</f>
        <v>1.94</v>
      </c>
      <c r="W45" s="160"/>
      <c r="X45" s="160" t="s">
        <v>1365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1366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188" t="s">
        <v>1183</v>
      </c>
      <c r="D46" s="161"/>
      <c r="E46" s="162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1368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1177</v>
      </c>
      <c r="D47" s="161"/>
      <c r="E47" s="162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188" t="s">
        <v>1184</v>
      </c>
      <c r="D48" s="161"/>
      <c r="E48" s="162">
        <v>2.97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1368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>
      <c r="A49" s="170">
        <v>11</v>
      </c>
      <c r="B49" s="171" t="s">
        <v>1482</v>
      </c>
      <c r="C49" s="187" t="s">
        <v>1483</v>
      </c>
      <c r="D49" s="172" t="s">
        <v>1411</v>
      </c>
      <c r="E49" s="173">
        <v>6.93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5" t="s">
        <v>1399</v>
      </c>
      <c r="S49" s="175" t="s">
        <v>1363</v>
      </c>
      <c r="T49" s="176" t="s">
        <v>1364</v>
      </c>
      <c r="U49" s="160">
        <v>8.9999999999999993E-3</v>
      </c>
      <c r="V49" s="160">
        <f>ROUND(E49*U49,2)</f>
        <v>0.06</v>
      </c>
      <c r="W49" s="160"/>
      <c r="X49" s="160" t="s">
        <v>1365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1366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188" t="s">
        <v>1185</v>
      </c>
      <c r="D50" s="161"/>
      <c r="E50" s="162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1368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1186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1187</v>
      </c>
      <c r="D52" s="161"/>
      <c r="E52" s="162">
        <v>6.93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1368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70">
        <v>12</v>
      </c>
      <c r="B53" s="171" t="s">
        <v>1489</v>
      </c>
      <c r="C53" s="187" t="s">
        <v>1490</v>
      </c>
      <c r="D53" s="172" t="s">
        <v>1411</v>
      </c>
      <c r="E53" s="173">
        <v>2.97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1399</v>
      </c>
      <c r="S53" s="175" t="s">
        <v>1363</v>
      </c>
      <c r="T53" s="176" t="s">
        <v>1364</v>
      </c>
      <c r="U53" s="160">
        <v>0.20200000000000001</v>
      </c>
      <c r="V53" s="160">
        <f>ROUND(E53*U53,2)</f>
        <v>0.6</v>
      </c>
      <c r="W53" s="160"/>
      <c r="X53" s="160" t="s">
        <v>1365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1366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48" t="s">
        <v>1491</v>
      </c>
      <c r="D54" s="249"/>
      <c r="E54" s="249"/>
      <c r="F54" s="249"/>
      <c r="G54" s="249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1392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50" t="s">
        <v>1492</v>
      </c>
      <c r="D55" s="251"/>
      <c r="E55" s="251"/>
      <c r="F55" s="251"/>
      <c r="G55" s="251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1493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1085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1188</v>
      </c>
      <c r="D57" s="161"/>
      <c r="E57" s="162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188" t="s">
        <v>1189</v>
      </c>
      <c r="D58" s="161"/>
      <c r="E58" s="162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1368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188" t="s">
        <v>1190</v>
      </c>
      <c r="D59" s="161"/>
      <c r="E59" s="162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1368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188" t="s">
        <v>1191</v>
      </c>
      <c r="D60" s="161"/>
      <c r="E60" s="162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1368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188" t="s">
        <v>1192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1368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188" t="s">
        <v>1184</v>
      </c>
      <c r="D62" s="161"/>
      <c r="E62" s="162">
        <v>2.97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1368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0">
        <v>13</v>
      </c>
      <c r="B63" s="171" t="s">
        <v>1499</v>
      </c>
      <c r="C63" s="187" t="s">
        <v>1500</v>
      </c>
      <c r="D63" s="172" t="s">
        <v>1411</v>
      </c>
      <c r="E63" s="173">
        <v>5.94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5" t="s">
        <v>1399</v>
      </c>
      <c r="S63" s="175" t="s">
        <v>1363</v>
      </c>
      <c r="T63" s="176" t="s">
        <v>1364</v>
      </c>
      <c r="U63" s="160">
        <v>1.587</v>
      </c>
      <c r="V63" s="160">
        <f>ROUND(E63*U63,2)</f>
        <v>9.43</v>
      </c>
      <c r="W63" s="160"/>
      <c r="X63" s="160" t="s">
        <v>1365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1366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>
      <c r="A64" s="158"/>
      <c r="B64" s="159"/>
      <c r="C64" s="248" t="s">
        <v>1501</v>
      </c>
      <c r="D64" s="249"/>
      <c r="E64" s="249"/>
      <c r="F64" s="249"/>
      <c r="G64" s="249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1392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77" t="str">
        <f>C64</f>
        <v>sypaninou z vhodných hornin tř. 1 - 4 nebo materiálem připraveným podél výkopu ve vzdálenosti do 3 m od jeho kraje, pro jakoukoliv hloubku výkopu a jakoukoliv míru zhutnění,</v>
      </c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188" t="s">
        <v>1193</v>
      </c>
      <c r="D65" s="161"/>
      <c r="E65" s="162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1368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188" t="s">
        <v>1168</v>
      </c>
      <c r="D66" s="161"/>
      <c r="E66" s="162">
        <v>5.94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1368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0">
        <v>14</v>
      </c>
      <c r="B67" s="171" t="s">
        <v>1505</v>
      </c>
      <c r="C67" s="187" t="s">
        <v>1506</v>
      </c>
      <c r="D67" s="172" t="s">
        <v>1361</v>
      </c>
      <c r="E67" s="173">
        <v>18.899999999999999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5" t="s">
        <v>1507</v>
      </c>
      <c r="S67" s="175" t="s">
        <v>1363</v>
      </c>
      <c r="T67" s="176" t="s">
        <v>1364</v>
      </c>
      <c r="U67" s="160">
        <v>0.06</v>
      </c>
      <c r="V67" s="160">
        <f>ROUND(E67*U67,2)</f>
        <v>1.1299999999999999</v>
      </c>
      <c r="W67" s="160"/>
      <c r="X67" s="160" t="s">
        <v>1365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1366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48" t="s">
        <v>1508</v>
      </c>
      <c r="D68" s="249"/>
      <c r="E68" s="249"/>
      <c r="F68" s="249"/>
      <c r="G68" s="249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1392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188" t="s">
        <v>1194</v>
      </c>
      <c r="D69" s="161"/>
      <c r="E69" s="162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1368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188" t="s">
        <v>1195</v>
      </c>
      <c r="D70" s="161"/>
      <c r="E70" s="162">
        <v>18.899999999999999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1368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>
      <c r="A71" s="170">
        <v>15</v>
      </c>
      <c r="B71" s="171" t="s">
        <v>1511</v>
      </c>
      <c r="C71" s="187" t="s">
        <v>1512</v>
      </c>
      <c r="D71" s="172" t="s">
        <v>1361</v>
      </c>
      <c r="E71" s="173">
        <v>18.899999999999999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5" t="s">
        <v>1399</v>
      </c>
      <c r="S71" s="175" t="s">
        <v>1363</v>
      </c>
      <c r="T71" s="176" t="s">
        <v>1364</v>
      </c>
      <c r="U71" s="160">
        <v>0.254</v>
      </c>
      <c r="V71" s="160">
        <f>ROUND(E71*U71,2)</f>
        <v>4.8</v>
      </c>
      <c r="W71" s="160"/>
      <c r="X71" s="160" t="s">
        <v>1365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1366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>
      <c r="A72" s="158"/>
      <c r="B72" s="159"/>
      <c r="C72" s="248" t="s">
        <v>1513</v>
      </c>
      <c r="D72" s="249"/>
      <c r="E72" s="249"/>
      <c r="F72" s="249"/>
      <c r="G72" s="249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1392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77" t="str">
        <f>C72</f>
        <v>s případným nutným přemístěním hromad nebo dočasných skládek na místo potřeby ze vzdálenosti do 30 m, v rovině nebo ve svahu do 1 : 5,</v>
      </c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188" t="s">
        <v>1196</v>
      </c>
      <c r="D73" s="161"/>
      <c r="E73" s="162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1368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188" t="s">
        <v>1195</v>
      </c>
      <c r="D74" s="161"/>
      <c r="E74" s="162">
        <v>18.899999999999999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1368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70">
        <v>16</v>
      </c>
      <c r="B75" s="171" t="s">
        <v>1515</v>
      </c>
      <c r="C75" s="187" t="s">
        <v>1516</v>
      </c>
      <c r="D75" s="172" t="s">
        <v>1411</v>
      </c>
      <c r="E75" s="173">
        <v>6.93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5" t="s">
        <v>1399</v>
      </c>
      <c r="S75" s="175" t="s">
        <v>1363</v>
      </c>
      <c r="T75" s="176" t="s">
        <v>1364</v>
      </c>
      <c r="U75" s="160">
        <v>0</v>
      </c>
      <c r="V75" s="160">
        <f>ROUND(E75*U75,2)</f>
        <v>0</v>
      </c>
      <c r="W75" s="160"/>
      <c r="X75" s="160" t="s">
        <v>1365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1366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188" t="s">
        <v>1179</v>
      </c>
      <c r="D76" s="161"/>
      <c r="E76" s="162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1368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188" t="s">
        <v>1187</v>
      </c>
      <c r="D77" s="161"/>
      <c r="E77" s="162">
        <v>6.93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1368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0">
        <v>17</v>
      </c>
      <c r="B78" s="171" t="s">
        <v>1517</v>
      </c>
      <c r="C78" s="187" t="s">
        <v>1518</v>
      </c>
      <c r="D78" s="172" t="s">
        <v>1519</v>
      </c>
      <c r="E78" s="173">
        <v>0.47249999999999998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1E-3</v>
      </c>
      <c r="O78" s="175">
        <f>ROUND(E78*N78,2)</f>
        <v>0</v>
      </c>
      <c r="P78" s="175">
        <v>0</v>
      </c>
      <c r="Q78" s="175">
        <f>ROUND(E78*P78,2)</f>
        <v>0</v>
      </c>
      <c r="R78" s="175" t="s">
        <v>1520</v>
      </c>
      <c r="S78" s="175" t="s">
        <v>1363</v>
      </c>
      <c r="T78" s="176" t="s">
        <v>1364</v>
      </c>
      <c r="U78" s="160">
        <v>0</v>
      </c>
      <c r="V78" s="160">
        <f>ROUND(E78*U78,2)</f>
        <v>0</v>
      </c>
      <c r="W78" s="160"/>
      <c r="X78" s="160" t="s">
        <v>1521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1522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188" t="s">
        <v>1197</v>
      </c>
      <c r="D79" s="161"/>
      <c r="E79" s="162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1368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1198</v>
      </c>
      <c r="D80" s="161"/>
      <c r="E80" s="162">
        <v>0.47249999999999998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70">
        <v>18</v>
      </c>
      <c r="B81" s="171" t="s">
        <v>1525</v>
      </c>
      <c r="C81" s="187" t="s">
        <v>1526</v>
      </c>
      <c r="D81" s="172" t="s">
        <v>1527</v>
      </c>
      <c r="E81" s="173">
        <v>9.9198000000000004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5">
        <v>1</v>
      </c>
      <c r="O81" s="175">
        <f>ROUND(E81*N81,2)</f>
        <v>9.92</v>
      </c>
      <c r="P81" s="175">
        <v>0</v>
      </c>
      <c r="Q81" s="175">
        <f>ROUND(E81*P81,2)</f>
        <v>0</v>
      </c>
      <c r="R81" s="175" t="s">
        <v>1520</v>
      </c>
      <c r="S81" s="175" t="s">
        <v>1363</v>
      </c>
      <c r="T81" s="176" t="s">
        <v>1364</v>
      </c>
      <c r="U81" s="160">
        <v>0</v>
      </c>
      <c r="V81" s="160">
        <f>ROUND(E81*U81,2)</f>
        <v>0</v>
      </c>
      <c r="W81" s="160"/>
      <c r="X81" s="160" t="s">
        <v>1521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1522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188" t="s">
        <v>1528</v>
      </c>
      <c r="D82" s="161"/>
      <c r="E82" s="162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1368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188" t="s">
        <v>1199</v>
      </c>
      <c r="D83" s="161"/>
      <c r="E83" s="162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1368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1200</v>
      </c>
      <c r="D84" s="161"/>
      <c r="E84" s="162">
        <v>9.9198000000000004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1368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>
      <c r="A85" s="164" t="s">
        <v>1357</v>
      </c>
      <c r="B85" s="165" t="s">
        <v>1301</v>
      </c>
      <c r="C85" s="186" t="s">
        <v>1312</v>
      </c>
      <c r="D85" s="166"/>
      <c r="E85" s="167"/>
      <c r="F85" s="168"/>
      <c r="G85" s="168">
        <f>SUMIF(AG86:AG89,"&lt;&gt;NOR",G86:G89)</f>
        <v>0</v>
      </c>
      <c r="H85" s="168"/>
      <c r="I85" s="168">
        <f>SUM(I86:I89)</f>
        <v>0</v>
      </c>
      <c r="J85" s="168"/>
      <c r="K85" s="168">
        <f>SUM(K86:K89)</f>
        <v>0</v>
      </c>
      <c r="L85" s="168"/>
      <c r="M85" s="168">
        <f>SUM(M86:M89)</f>
        <v>0</v>
      </c>
      <c r="N85" s="168"/>
      <c r="O85" s="168">
        <f>SUM(O86:O89)</f>
        <v>1.87</v>
      </c>
      <c r="P85" s="168"/>
      <c r="Q85" s="168">
        <f>SUM(Q86:Q89)</f>
        <v>0</v>
      </c>
      <c r="R85" s="168"/>
      <c r="S85" s="168"/>
      <c r="T85" s="169"/>
      <c r="U85" s="163"/>
      <c r="V85" s="163">
        <f>SUM(V86:V89)</f>
        <v>1.3</v>
      </c>
      <c r="W85" s="163"/>
      <c r="X85" s="163"/>
      <c r="AG85" t="s">
        <v>1358</v>
      </c>
    </row>
    <row r="86" spans="1:60" outlineLevel="1">
      <c r="A86" s="170">
        <v>19</v>
      </c>
      <c r="B86" s="171" t="s">
        <v>1552</v>
      </c>
      <c r="C86" s="187" t="s">
        <v>1553</v>
      </c>
      <c r="D86" s="172" t="s">
        <v>1411</v>
      </c>
      <c r="E86" s="173">
        <v>0.99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5">
        <v>1.8907700000000001</v>
      </c>
      <c r="O86" s="175">
        <f>ROUND(E86*N86,2)</f>
        <v>1.87</v>
      </c>
      <c r="P86" s="175">
        <v>0</v>
      </c>
      <c r="Q86" s="175">
        <f>ROUND(E86*P86,2)</f>
        <v>0</v>
      </c>
      <c r="R86" s="175" t="s">
        <v>1538</v>
      </c>
      <c r="S86" s="175" t="s">
        <v>1363</v>
      </c>
      <c r="T86" s="176" t="s">
        <v>1364</v>
      </c>
      <c r="U86" s="160">
        <v>1.3169999999999999</v>
      </c>
      <c r="V86" s="160">
        <f>ROUND(E86*U86,2)</f>
        <v>1.3</v>
      </c>
      <c r="W86" s="160"/>
      <c r="X86" s="160" t="s">
        <v>1365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1366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48" t="s">
        <v>1554</v>
      </c>
      <c r="D87" s="249"/>
      <c r="E87" s="249"/>
      <c r="F87" s="249"/>
      <c r="G87" s="249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1392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188" t="s">
        <v>1201</v>
      </c>
      <c r="D88" s="161"/>
      <c r="E88" s="162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1368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188" t="s">
        <v>1202</v>
      </c>
      <c r="D89" s="161"/>
      <c r="E89" s="162">
        <v>0.99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1368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>
      <c r="A90" s="164" t="s">
        <v>1357</v>
      </c>
      <c r="B90" s="165" t="s">
        <v>1314</v>
      </c>
      <c r="C90" s="186" t="s">
        <v>1315</v>
      </c>
      <c r="D90" s="166"/>
      <c r="E90" s="167"/>
      <c r="F90" s="168"/>
      <c r="G90" s="168">
        <f>SUMIF(AG91:AG100,"&lt;&gt;NOR",G91:G100)</f>
        <v>0</v>
      </c>
      <c r="H90" s="168"/>
      <c r="I90" s="168">
        <f>SUM(I91:I100)</f>
        <v>0</v>
      </c>
      <c r="J90" s="168"/>
      <c r="K90" s="168">
        <f>SUM(K91:K100)</f>
        <v>0</v>
      </c>
      <c r="L90" s="168"/>
      <c r="M90" s="168">
        <f>SUM(M91:M100)</f>
        <v>0</v>
      </c>
      <c r="N90" s="168"/>
      <c r="O90" s="168">
        <f>SUM(O91:O100)</f>
        <v>3.14</v>
      </c>
      <c r="P90" s="168"/>
      <c r="Q90" s="168">
        <f>SUM(Q91:Q100)</f>
        <v>0</v>
      </c>
      <c r="R90" s="168"/>
      <c r="S90" s="168"/>
      <c r="T90" s="169"/>
      <c r="U90" s="163"/>
      <c r="V90" s="163">
        <f>SUM(V91:V100)</f>
        <v>9.5</v>
      </c>
      <c r="W90" s="163"/>
      <c r="X90" s="163"/>
      <c r="AG90" t="s">
        <v>1358</v>
      </c>
    </row>
    <row r="91" spans="1:60" outlineLevel="1">
      <c r="A91" s="170">
        <v>20</v>
      </c>
      <c r="B91" s="171" t="s">
        <v>1586</v>
      </c>
      <c r="C91" s="187" t="s">
        <v>1587</v>
      </c>
      <c r="D91" s="172" t="s">
        <v>1407</v>
      </c>
      <c r="E91" s="173">
        <v>9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1.0000000000000001E-5</v>
      </c>
      <c r="O91" s="175">
        <f>ROUND(E91*N91,2)</f>
        <v>0</v>
      </c>
      <c r="P91" s="175">
        <v>0</v>
      </c>
      <c r="Q91" s="175">
        <f>ROUND(E91*P91,2)</f>
        <v>0</v>
      </c>
      <c r="R91" s="175" t="s">
        <v>1538</v>
      </c>
      <c r="S91" s="175" t="s">
        <v>1363</v>
      </c>
      <c r="T91" s="176" t="s">
        <v>1364</v>
      </c>
      <c r="U91" s="160">
        <v>9.7000000000000003E-2</v>
      </c>
      <c r="V91" s="160">
        <f>ROUND(E91*U91,2)</f>
        <v>0.87</v>
      </c>
      <c r="W91" s="160"/>
      <c r="X91" s="160" t="s">
        <v>1365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1366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48" t="s">
        <v>1588</v>
      </c>
      <c r="D92" s="249"/>
      <c r="E92" s="249"/>
      <c r="F92" s="249"/>
      <c r="G92" s="249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1392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33.75" outlineLevel="1">
      <c r="A93" s="170">
        <v>21</v>
      </c>
      <c r="B93" s="171" t="s">
        <v>1598</v>
      </c>
      <c r="C93" s="187" t="s">
        <v>1599</v>
      </c>
      <c r="D93" s="172" t="s">
        <v>1600</v>
      </c>
      <c r="E93" s="173">
        <v>1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5">
        <v>1.2999999999999999E-4</v>
      </c>
      <c r="O93" s="175">
        <f>ROUND(E93*N93,2)</f>
        <v>0</v>
      </c>
      <c r="P93" s="175">
        <v>0</v>
      </c>
      <c r="Q93" s="175">
        <f>ROUND(E93*P93,2)</f>
        <v>0</v>
      </c>
      <c r="R93" s="175" t="s">
        <v>1538</v>
      </c>
      <c r="S93" s="175" t="s">
        <v>1363</v>
      </c>
      <c r="T93" s="176" t="s">
        <v>1364</v>
      </c>
      <c r="U93" s="160">
        <v>7.5</v>
      </c>
      <c r="V93" s="160">
        <f>ROUND(E93*U93,2)</f>
        <v>7.5</v>
      </c>
      <c r="W93" s="160"/>
      <c r="X93" s="160" t="s">
        <v>1365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1366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48" t="s">
        <v>1601</v>
      </c>
      <c r="D94" s="249"/>
      <c r="E94" s="249"/>
      <c r="F94" s="249"/>
      <c r="G94" s="249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1392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8">
        <v>22</v>
      </c>
      <c r="B95" s="179" t="s">
        <v>1203</v>
      </c>
      <c r="C95" s="189" t="s">
        <v>1204</v>
      </c>
      <c r="D95" s="180" t="s">
        <v>1600</v>
      </c>
      <c r="E95" s="181">
        <v>1</v>
      </c>
      <c r="F95" s="182"/>
      <c r="G95" s="183">
        <f>ROUND(E95*F95,2)</f>
        <v>0</v>
      </c>
      <c r="H95" s="182"/>
      <c r="I95" s="183">
        <f>ROUND(E95*H95,2)</f>
        <v>0</v>
      </c>
      <c r="J95" s="182"/>
      <c r="K95" s="183">
        <f>ROUND(E95*J95,2)</f>
        <v>0</v>
      </c>
      <c r="L95" s="183">
        <v>21</v>
      </c>
      <c r="M95" s="183">
        <f>G95*(1+L95/100)</f>
        <v>0</v>
      </c>
      <c r="N95" s="183">
        <v>0</v>
      </c>
      <c r="O95" s="183">
        <f>ROUND(E95*N95,2)</f>
        <v>0</v>
      </c>
      <c r="P95" s="183">
        <v>0</v>
      </c>
      <c r="Q95" s="183">
        <f>ROUND(E95*P95,2)</f>
        <v>0</v>
      </c>
      <c r="R95" s="183" t="s">
        <v>1538</v>
      </c>
      <c r="S95" s="183" t="s">
        <v>1363</v>
      </c>
      <c r="T95" s="184" t="s">
        <v>1364</v>
      </c>
      <c r="U95" s="160">
        <v>0.9</v>
      </c>
      <c r="V95" s="160">
        <f>ROUND(E95*U95,2)</f>
        <v>0.9</v>
      </c>
      <c r="W95" s="160"/>
      <c r="X95" s="160" t="s">
        <v>1365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1366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78">
        <v>23</v>
      </c>
      <c r="B96" s="179" t="s">
        <v>1623</v>
      </c>
      <c r="C96" s="189" t="s">
        <v>1624</v>
      </c>
      <c r="D96" s="180" t="s">
        <v>1407</v>
      </c>
      <c r="E96" s="181">
        <v>9</v>
      </c>
      <c r="F96" s="182"/>
      <c r="G96" s="183">
        <f>ROUND(E96*F96,2)</f>
        <v>0</v>
      </c>
      <c r="H96" s="182"/>
      <c r="I96" s="183">
        <f>ROUND(E96*H96,2)</f>
        <v>0</v>
      </c>
      <c r="J96" s="182"/>
      <c r="K96" s="183">
        <f>ROUND(E96*J96,2)</f>
        <v>0</v>
      </c>
      <c r="L96" s="183">
        <v>21</v>
      </c>
      <c r="M96" s="183">
        <f>G96*(1+L96/100)</f>
        <v>0</v>
      </c>
      <c r="N96" s="183">
        <v>0</v>
      </c>
      <c r="O96" s="183">
        <f>ROUND(E96*N96,2)</f>
        <v>0</v>
      </c>
      <c r="P96" s="183">
        <v>0</v>
      </c>
      <c r="Q96" s="183">
        <f>ROUND(E96*P96,2)</f>
        <v>0</v>
      </c>
      <c r="R96" s="183" t="s">
        <v>1538</v>
      </c>
      <c r="S96" s="183" t="s">
        <v>1363</v>
      </c>
      <c r="T96" s="184" t="s">
        <v>1364</v>
      </c>
      <c r="U96" s="160">
        <v>2.5999999999999999E-2</v>
      </c>
      <c r="V96" s="160">
        <f>ROUND(E96*U96,2)</f>
        <v>0.23</v>
      </c>
      <c r="W96" s="160"/>
      <c r="X96" s="160" t="s">
        <v>1365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1366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78">
        <v>24</v>
      </c>
      <c r="B97" s="179" t="s">
        <v>1205</v>
      </c>
      <c r="C97" s="189" t="s">
        <v>0</v>
      </c>
      <c r="D97" s="180" t="s">
        <v>1593</v>
      </c>
      <c r="E97" s="181">
        <v>1</v>
      </c>
      <c r="F97" s="182"/>
      <c r="G97" s="183">
        <f>ROUND(E97*F97,2)</f>
        <v>0</v>
      </c>
      <c r="H97" s="182"/>
      <c r="I97" s="183">
        <f>ROUND(E97*H97,2)</f>
        <v>0</v>
      </c>
      <c r="J97" s="182"/>
      <c r="K97" s="183">
        <f>ROUND(E97*J97,2)</f>
        <v>0</v>
      </c>
      <c r="L97" s="183">
        <v>21</v>
      </c>
      <c r="M97" s="183">
        <f>G97*(1+L97/100)</f>
        <v>0</v>
      </c>
      <c r="N97" s="183">
        <v>3.0596700000000001</v>
      </c>
      <c r="O97" s="183">
        <f>ROUND(E97*N97,2)</f>
        <v>3.06</v>
      </c>
      <c r="P97" s="183">
        <v>0</v>
      </c>
      <c r="Q97" s="183">
        <f>ROUND(E97*P97,2)</f>
        <v>0</v>
      </c>
      <c r="R97" s="183"/>
      <c r="S97" s="183" t="s">
        <v>582</v>
      </c>
      <c r="T97" s="184" t="s">
        <v>1364</v>
      </c>
      <c r="U97" s="160">
        <v>0</v>
      </c>
      <c r="V97" s="160">
        <f>ROUND(E97*U97,2)</f>
        <v>0</v>
      </c>
      <c r="W97" s="160"/>
      <c r="X97" s="160" t="s">
        <v>1365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1366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>
      <c r="A98" s="170">
        <v>25</v>
      </c>
      <c r="B98" s="171" t="s">
        <v>1625</v>
      </c>
      <c r="C98" s="187" t="s">
        <v>1626</v>
      </c>
      <c r="D98" s="172" t="s">
        <v>1593</v>
      </c>
      <c r="E98" s="173">
        <v>1.9674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4.2000000000000003E-2</v>
      </c>
      <c r="O98" s="175">
        <f>ROUND(E98*N98,2)</f>
        <v>0.08</v>
      </c>
      <c r="P98" s="175">
        <v>0</v>
      </c>
      <c r="Q98" s="175">
        <f>ROUND(E98*P98,2)</f>
        <v>0</v>
      </c>
      <c r="R98" s="175" t="s">
        <v>1520</v>
      </c>
      <c r="S98" s="175" t="s">
        <v>1363</v>
      </c>
      <c r="T98" s="176" t="s">
        <v>1364</v>
      </c>
      <c r="U98" s="160">
        <v>0</v>
      </c>
      <c r="V98" s="160">
        <f>ROUND(E98*U98,2)</f>
        <v>0</v>
      </c>
      <c r="W98" s="160"/>
      <c r="X98" s="160" t="s">
        <v>1521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1522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188" t="s">
        <v>1</v>
      </c>
      <c r="D99" s="161"/>
      <c r="E99" s="162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1368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188" t="s">
        <v>2</v>
      </c>
      <c r="D100" s="161"/>
      <c r="E100" s="162">
        <v>1.9674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1368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>
      <c r="A101" s="164" t="s">
        <v>1357</v>
      </c>
      <c r="B101" s="165" t="s">
        <v>1320</v>
      </c>
      <c r="C101" s="186" t="s">
        <v>1321</v>
      </c>
      <c r="D101" s="166"/>
      <c r="E101" s="167"/>
      <c r="F101" s="168"/>
      <c r="G101" s="168">
        <f>SUMIF(AG102:AG103,"&lt;&gt;NOR",G102:G103)</f>
        <v>0</v>
      </c>
      <c r="H101" s="168"/>
      <c r="I101" s="168">
        <f>SUM(I102:I103)</f>
        <v>0</v>
      </c>
      <c r="J101" s="168"/>
      <c r="K101" s="168">
        <f>SUM(K102:K103)</f>
        <v>0</v>
      </c>
      <c r="L101" s="168"/>
      <c r="M101" s="168">
        <f>SUM(M102:M103)</f>
        <v>0</v>
      </c>
      <c r="N101" s="168"/>
      <c r="O101" s="168">
        <f>SUM(O102:O103)</f>
        <v>0</v>
      </c>
      <c r="P101" s="168"/>
      <c r="Q101" s="168">
        <f>SUM(Q102:Q103)</f>
        <v>0</v>
      </c>
      <c r="R101" s="168"/>
      <c r="S101" s="168"/>
      <c r="T101" s="169"/>
      <c r="U101" s="163"/>
      <c r="V101" s="163">
        <f>SUM(V102:V103)</f>
        <v>3.16</v>
      </c>
      <c r="W101" s="163"/>
      <c r="X101" s="163"/>
      <c r="AG101" t="s">
        <v>1358</v>
      </c>
    </row>
    <row r="102" spans="1:60" ht="22.5" outlineLevel="1">
      <c r="A102" s="170">
        <v>26</v>
      </c>
      <c r="B102" s="171" t="s">
        <v>1677</v>
      </c>
      <c r="C102" s="187" t="s">
        <v>1678</v>
      </c>
      <c r="D102" s="172" t="s">
        <v>1527</v>
      </c>
      <c r="E102" s="173">
        <v>14.934659999999999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5" t="s">
        <v>1538</v>
      </c>
      <c r="S102" s="175" t="s">
        <v>1363</v>
      </c>
      <c r="T102" s="176" t="s">
        <v>1364</v>
      </c>
      <c r="U102" s="160">
        <v>0.21149999999999999</v>
      </c>
      <c r="V102" s="160">
        <f>ROUND(E102*U102,2)</f>
        <v>3.16</v>
      </c>
      <c r="W102" s="160"/>
      <c r="X102" s="160" t="s">
        <v>1365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48" t="s">
        <v>1679</v>
      </c>
      <c r="D103" s="249"/>
      <c r="E103" s="249"/>
      <c r="F103" s="249"/>
      <c r="G103" s="249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1392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>
      <c r="A104" s="3"/>
      <c r="B104" s="4"/>
      <c r="C104" s="190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v>15</v>
      </c>
      <c r="AF104">
        <v>21</v>
      </c>
      <c r="AG104" t="s">
        <v>1344</v>
      </c>
    </row>
    <row r="105" spans="1:60">
      <c r="A105" s="154"/>
      <c r="B105" s="155" t="s">
        <v>1235</v>
      </c>
      <c r="C105" s="191"/>
      <c r="D105" s="156"/>
      <c r="E105" s="157"/>
      <c r="F105" s="157"/>
      <c r="G105" s="185">
        <f>G8+G85+G90+G101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f>SUMIF(L7:L103,AE104,G7:G103)</f>
        <v>0</v>
      </c>
      <c r="AF105">
        <f>SUMIF(L7:L103,AF104,G7:G103)</f>
        <v>0</v>
      </c>
      <c r="AG105" t="s">
        <v>1713</v>
      </c>
    </row>
    <row r="106" spans="1:60">
      <c r="C106" s="192"/>
      <c r="D106" s="10"/>
      <c r="AG106" t="s">
        <v>1714</v>
      </c>
    </row>
    <row r="107" spans="1:60">
      <c r="D107" s="10"/>
    </row>
    <row r="108" spans="1:60">
      <c r="D108" s="10"/>
    </row>
    <row r="109" spans="1:60">
      <c r="D109" s="10"/>
    </row>
    <row r="110" spans="1:60">
      <c r="D110" s="10"/>
    </row>
    <row r="111" spans="1:60">
      <c r="D111" s="10"/>
    </row>
    <row r="112" spans="1:60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22">
    <mergeCell ref="C12:G12"/>
    <mergeCell ref="C14:G14"/>
    <mergeCell ref="C18:G18"/>
    <mergeCell ref="C22:G22"/>
    <mergeCell ref="C26:G26"/>
    <mergeCell ref="C30:G30"/>
    <mergeCell ref="C87:G87"/>
    <mergeCell ref="C92:G92"/>
    <mergeCell ref="C34:G34"/>
    <mergeCell ref="A1:G1"/>
    <mergeCell ref="C2:G2"/>
    <mergeCell ref="C3:G3"/>
    <mergeCell ref="C4:G4"/>
    <mergeCell ref="C10:G10"/>
    <mergeCell ref="C94:G94"/>
    <mergeCell ref="C103:G103"/>
    <mergeCell ref="C41:G41"/>
    <mergeCell ref="C54:G54"/>
    <mergeCell ref="C55:G55"/>
    <mergeCell ref="C64:G64"/>
    <mergeCell ref="C68:G68"/>
    <mergeCell ref="C72:G72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1289</v>
      </c>
      <c r="C4" s="256" t="s">
        <v>1290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SUMIF(AG9:AG85,"&lt;&gt;NOR",G9:G85)</f>
        <v>0</v>
      </c>
      <c r="H8" s="168"/>
      <c r="I8" s="168">
        <f>SUM(I9:I85)</f>
        <v>0</v>
      </c>
      <c r="J8" s="168"/>
      <c r="K8" s="168">
        <f>SUM(K9:K85)</f>
        <v>0</v>
      </c>
      <c r="L8" s="168"/>
      <c r="M8" s="168">
        <f>SUM(M9:M85)</f>
        <v>0</v>
      </c>
      <c r="N8" s="168"/>
      <c r="O8" s="168">
        <f>SUM(O9:O85)</f>
        <v>138.47999999999999</v>
      </c>
      <c r="P8" s="168"/>
      <c r="Q8" s="168">
        <f>SUM(Q9:Q85)</f>
        <v>0</v>
      </c>
      <c r="R8" s="168"/>
      <c r="S8" s="168"/>
      <c r="T8" s="169"/>
      <c r="U8" s="163"/>
      <c r="V8" s="163">
        <f>SUM(V9:V85)</f>
        <v>442.09000000000003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1396</v>
      </c>
      <c r="C9" s="187" t="s">
        <v>1397</v>
      </c>
      <c r="D9" s="172" t="s">
        <v>1398</v>
      </c>
      <c r="E9" s="173">
        <v>240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1399</v>
      </c>
      <c r="S9" s="175" t="s">
        <v>1363</v>
      </c>
      <c r="T9" s="176" t="s">
        <v>1364</v>
      </c>
      <c r="U9" s="160">
        <v>0.20300000000000001</v>
      </c>
      <c r="V9" s="160">
        <f>ROUND(E9*U9,2)</f>
        <v>48.72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48" t="s">
        <v>1400</v>
      </c>
      <c r="D10" s="249"/>
      <c r="E10" s="249"/>
      <c r="F10" s="249"/>
      <c r="G10" s="24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1392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na vzdálenost od hladiny vody v jímce po výšku roviny proložené osou nejvyššího bodu výtlačného potrubí. Včetně odpadní potrubí v délce do 20 m.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188" t="s">
        <v>1065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1368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188" t="s">
        <v>773</v>
      </c>
      <c r="D12" s="161"/>
      <c r="E12" s="162">
        <v>240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1368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0">
        <v>2</v>
      </c>
      <c r="B13" s="171" t="s">
        <v>1401</v>
      </c>
      <c r="C13" s="187" t="s">
        <v>1402</v>
      </c>
      <c r="D13" s="172" t="s">
        <v>1403</v>
      </c>
      <c r="E13" s="173">
        <v>10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 t="s">
        <v>1399</v>
      </c>
      <c r="S13" s="175" t="s">
        <v>1363</v>
      </c>
      <c r="T13" s="176" t="s">
        <v>1364</v>
      </c>
      <c r="U13" s="160">
        <v>0</v>
      </c>
      <c r="V13" s="160">
        <f>ROUND(E13*U13,2)</f>
        <v>0</v>
      </c>
      <c r="W13" s="160"/>
      <c r="X13" s="160" t="s">
        <v>1365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1366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58"/>
      <c r="B14" s="159"/>
      <c r="C14" s="248" t="s">
        <v>1404</v>
      </c>
      <c r="D14" s="249"/>
      <c r="E14" s="249"/>
      <c r="F14" s="249"/>
      <c r="G14" s="24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1392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7" t="str">
        <f>C14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1066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1273</v>
      </c>
      <c r="D16" s="161"/>
      <c r="E16" s="162">
        <v>10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1368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0">
        <v>3</v>
      </c>
      <c r="B17" s="171" t="s">
        <v>1409</v>
      </c>
      <c r="C17" s="187" t="s">
        <v>1410</v>
      </c>
      <c r="D17" s="172" t="s">
        <v>1411</v>
      </c>
      <c r="E17" s="173">
        <v>5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 t="s">
        <v>1399</v>
      </c>
      <c r="S17" s="175" t="s">
        <v>1363</v>
      </c>
      <c r="T17" s="176" t="s">
        <v>1364</v>
      </c>
      <c r="U17" s="160">
        <v>9.7000000000000003E-2</v>
      </c>
      <c r="V17" s="160">
        <f>ROUND(E17*U17,2)</f>
        <v>0.49</v>
      </c>
      <c r="W17" s="160"/>
      <c r="X17" s="160" t="s">
        <v>1365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1366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48" t="s">
        <v>1412</v>
      </c>
      <c r="D18" s="249"/>
      <c r="E18" s="249"/>
      <c r="F18" s="249"/>
      <c r="G18" s="249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1392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7" t="str">
        <f>C18</f>
        <v>nebo lesní půdy, s vodorovným přemístěním na hromady v místě upotřebení nebo na dočasné či trvalé skládky se složením</v>
      </c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188" t="s">
        <v>1067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1368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1303</v>
      </c>
      <c r="D20" s="161"/>
      <c r="E20" s="162">
        <v>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0">
        <v>4</v>
      </c>
      <c r="B21" s="171" t="s">
        <v>454</v>
      </c>
      <c r="C21" s="187" t="s">
        <v>455</v>
      </c>
      <c r="D21" s="172" t="s">
        <v>1411</v>
      </c>
      <c r="E21" s="173">
        <v>69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 t="s">
        <v>1399</v>
      </c>
      <c r="S21" s="175" t="s">
        <v>1363</v>
      </c>
      <c r="T21" s="176" t="s">
        <v>1364</v>
      </c>
      <c r="U21" s="160">
        <v>2.2490000000000001</v>
      </c>
      <c r="V21" s="160">
        <f>ROUND(E21*U21,2)</f>
        <v>155.18</v>
      </c>
      <c r="W21" s="160"/>
      <c r="X21" s="160" t="s">
        <v>1365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1366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58"/>
      <c r="B22" s="159"/>
      <c r="C22" s="248" t="s">
        <v>456</v>
      </c>
      <c r="D22" s="249"/>
      <c r="E22" s="249"/>
      <c r="F22" s="249"/>
      <c r="G22" s="249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1392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77" t="str">
        <f>C22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3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188" t="s">
        <v>4</v>
      </c>
      <c r="D24" s="161"/>
      <c r="E24" s="162">
        <v>69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1368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0">
        <v>5</v>
      </c>
      <c r="B25" s="171" t="s">
        <v>460</v>
      </c>
      <c r="C25" s="187" t="s">
        <v>461</v>
      </c>
      <c r="D25" s="172" t="s">
        <v>1411</v>
      </c>
      <c r="E25" s="173">
        <v>20.7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 t="s">
        <v>1399</v>
      </c>
      <c r="S25" s="175" t="s">
        <v>1363</v>
      </c>
      <c r="T25" s="176" t="s">
        <v>1364</v>
      </c>
      <c r="U25" s="160">
        <v>0.107</v>
      </c>
      <c r="V25" s="160">
        <f>ROUND(E25*U25,2)</f>
        <v>2.21</v>
      </c>
      <c r="W25" s="160"/>
      <c r="X25" s="160" t="s">
        <v>1365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1366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58"/>
      <c r="B26" s="159"/>
      <c r="C26" s="248" t="s">
        <v>456</v>
      </c>
      <c r="D26" s="249"/>
      <c r="E26" s="249"/>
      <c r="F26" s="249"/>
      <c r="G26" s="24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1392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7" t="str">
        <f>C26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5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6</v>
      </c>
      <c r="D28" s="161"/>
      <c r="E28" s="162">
        <v>20.7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0">
        <v>6</v>
      </c>
      <c r="B29" s="171" t="s">
        <v>464</v>
      </c>
      <c r="C29" s="187" t="s">
        <v>465</v>
      </c>
      <c r="D29" s="172" t="s">
        <v>1411</v>
      </c>
      <c r="E29" s="173">
        <v>46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5" t="s">
        <v>1399</v>
      </c>
      <c r="S29" s="175" t="s">
        <v>1363</v>
      </c>
      <c r="T29" s="176" t="s">
        <v>1364</v>
      </c>
      <c r="U29" s="160">
        <v>2.9649999999999999</v>
      </c>
      <c r="V29" s="160">
        <f>ROUND(E29*U29,2)</f>
        <v>136.38999999999999</v>
      </c>
      <c r="W29" s="160"/>
      <c r="X29" s="160" t="s">
        <v>1365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1366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>
      <c r="A30" s="158"/>
      <c r="B30" s="159"/>
      <c r="C30" s="248" t="s">
        <v>456</v>
      </c>
      <c r="D30" s="249"/>
      <c r="E30" s="249"/>
      <c r="F30" s="249"/>
      <c r="G30" s="249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1392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77" t="str">
        <f>C30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188" t="s">
        <v>7</v>
      </c>
      <c r="D31" s="161"/>
      <c r="E31" s="162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1368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188" t="s">
        <v>840</v>
      </c>
      <c r="D32" s="161"/>
      <c r="E32" s="162">
        <v>46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1368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0">
        <v>7</v>
      </c>
      <c r="B33" s="171" t="s">
        <v>469</v>
      </c>
      <c r="C33" s="187" t="s">
        <v>470</v>
      </c>
      <c r="D33" s="172" t="s">
        <v>1411</v>
      </c>
      <c r="E33" s="173">
        <v>13.8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 t="s">
        <v>1399</v>
      </c>
      <c r="S33" s="175" t="s">
        <v>1363</v>
      </c>
      <c r="T33" s="176" t="s">
        <v>1364</v>
      </c>
      <c r="U33" s="160">
        <v>0.154</v>
      </c>
      <c r="V33" s="160">
        <f>ROUND(E33*U33,2)</f>
        <v>2.13</v>
      </c>
      <c r="W33" s="160"/>
      <c r="X33" s="160" t="s">
        <v>1365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1366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48" t="s">
        <v>456</v>
      </c>
      <c r="D34" s="249"/>
      <c r="E34" s="249"/>
      <c r="F34" s="249"/>
      <c r="G34" s="24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1392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7" t="str">
        <f>C34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188" t="s">
        <v>8</v>
      </c>
      <c r="D35" s="161"/>
      <c r="E35" s="162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1368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188" t="s">
        <v>9</v>
      </c>
      <c r="D36" s="161"/>
      <c r="E36" s="162">
        <v>13.8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1368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70">
        <v>8</v>
      </c>
      <c r="B37" s="171" t="s">
        <v>1076</v>
      </c>
      <c r="C37" s="187" t="s">
        <v>1077</v>
      </c>
      <c r="D37" s="172" t="s">
        <v>1411</v>
      </c>
      <c r="E37" s="173">
        <v>115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 t="s">
        <v>1399</v>
      </c>
      <c r="S37" s="175" t="s">
        <v>1363</v>
      </c>
      <c r="T37" s="176" t="s">
        <v>1364</v>
      </c>
      <c r="U37" s="160">
        <v>0.626</v>
      </c>
      <c r="V37" s="160">
        <f>ROUND(E37*U37,2)</f>
        <v>71.989999999999995</v>
      </c>
      <c r="W37" s="160"/>
      <c r="X37" s="160" t="s">
        <v>1365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1366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48" t="s">
        <v>1462</v>
      </c>
      <c r="D38" s="249"/>
      <c r="E38" s="249"/>
      <c r="F38" s="249"/>
      <c r="G38" s="249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1392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7" t="str">
        <f>C38</f>
        <v>bez naložení do dopravní nádoby, ale s vyprázdněním dopravní nádoby na hromadu nebo na dopravní prostředek,</v>
      </c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188" t="s">
        <v>10</v>
      </c>
      <c r="D39" s="161"/>
      <c r="E39" s="162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1368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188" t="s">
        <v>11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1368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188" t="s">
        <v>12</v>
      </c>
      <c r="D41" s="161"/>
      <c r="E41" s="162">
        <v>115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1368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>
      <c r="A42" s="170">
        <v>9</v>
      </c>
      <c r="B42" s="171" t="s">
        <v>1466</v>
      </c>
      <c r="C42" s="187" t="s">
        <v>1467</v>
      </c>
      <c r="D42" s="172" t="s">
        <v>1411</v>
      </c>
      <c r="E42" s="173">
        <v>115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5" t="s">
        <v>1399</v>
      </c>
      <c r="S42" s="175" t="s">
        <v>1363</v>
      </c>
      <c r="T42" s="176" t="s">
        <v>1364</v>
      </c>
      <c r="U42" s="160">
        <v>1.0999999999999999E-2</v>
      </c>
      <c r="V42" s="160">
        <f>ROUND(E42*U42,2)</f>
        <v>1.27</v>
      </c>
      <c r="W42" s="160"/>
      <c r="X42" s="160" t="s">
        <v>1365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1366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48" t="s">
        <v>1468</v>
      </c>
      <c r="D43" s="249"/>
      <c r="E43" s="249"/>
      <c r="F43" s="249"/>
      <c r="G43" s="249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1392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188" t="s">
        <v>1081</v>
      </c>
      <c r="D44" s="161"/>
      <c r="E44" s="162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1368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188" t="s">
        <v>11</v>
      </c>
      <c r="D45" s="161"/>
      <c r="E45" s="162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1368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188" t="s">
        <v>10</v>
      </c>
      <c r="D46" s="161"/>
      <c r="E46" s="162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1368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12</v>
      </c>
      <c r="D47" s="161"/>
      <c r="E47" s="162">
        <v>115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33.75" outlineLevel="1">
      <c r="A48" s="170">
        <v>10</v>
      </c>
      <c r="B48" s="171" t="s">
        <v>1476</v>
      </c>
      <c r="C48" s="187" t="s">
        <v>1477</v>
      </c>
      <c r="D48" s="172" t="s">
        <v>1411</v>
      </c>
      <c r="E48" s="173">
        <v>4600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 t="s">
        <v>1399</v>
      </c>
      <c r="S48" s="175" t="s">
        <v>1363</v>
      </c>
      <c r="T48" s="176" t="s">
        <v>1364</v>
      </c>
      <c r="U48" s="160">
        <v>0</v>
      </c>
      <c r="V48" s="160">
        <f>ROUND(E48*U48,2)</f>
        <v>0</v>
      </c>
      <c r="W48" s="160"/>
      <c r="X48" s="160" t="s">
        <v>1365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1366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48" t="s">
        <v>1468</v>
      </c>
      <c r="D49" s="249"/>
      <c r="E49" s="249"/>
      <c r="F49" s="249"/>
      <c r="G49" s="249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1392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188" t="s">
        <v>1473</v>
      </c>
      <c r="D50" s="161"/>
      <c r="E50" s="162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1368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13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14</v>
      </c>
      <c r="D52" s="161"/>
      <c r="E52" s="162">
        <v>4600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1368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70">
        <v>11</v>
      </c>
      <c r="B53" s="171" t="s">
        <v>1482</v>
      </c>
      <c r="C53" s="187" t="s">
        <v>1483</v>
      </c>
      <c r="D53" s="172" t="s">
        <v>1411</v>
      </c>
      <c r="E53" s="173">
        <v>115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1399</v>
      </c>
      <c r="S53" s="175" t="s">
        <v>1363</v>
      </c>
      <c r="T53" s="176" t="s">
        <v>1364</v>
      </c>
      <c r="U53" s="160">
        <v>8.9999999999999993E-3</v>
      </c>
      <c r="V53" s="160">
        <f>ROUND(E53*U53,2)</f>
        <v>1.04</v>
      </c>
      <c r="W53" s="160"/>
      <c r="X53" s="160" t="s">
        <v>1365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1366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188" t="s">
        <v>1084</v>
      </c>
      <c r="D54" s="161"/>
      <c r="E54" s="162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1368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188" t="s">
        <v>11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1368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10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12</v>
      </c>
      <c r="D57" s="161"/>
      <c r="E57" s="162">
        <v>115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>
      <c r="A58" s="170">
        <v>12</v>
      </c>
      <c r="B58" s="171" t="s">
        <v>1489</v>
      </c>
      <c r="C58" s="187" t="s">
        <v>1490</v>
      </c>
      <c r="D58" s="172" t="s">
        <v>1411</v>
      </c>
      <c r="E58" s="173">
        <v>82.920640000000006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5" t="s">
        <v>1399</v>
      </c>
      <c r="S58" s="175" t="s">
        <v>1363</v>
      </c>
      <c r="T58" s="176" t="s">
        <v>1364</v>
      </c>
      <c r="U58" s="160">
        <v>0.20200000000000001</v>
      </c>
      <c r="V58" s="160">
        <f>ROUND(E58*U58,2)</f>
        <v>16.75</v>
      </c>
      <c r="W58" s="160"/>
      <c r="X58" s="160" t="s">
        <v>1365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1366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48" t="s">
        <v>1491</v>
      </c>
      <c r="D59" s="249"/>
      <c r="E59" s="249"/>
      <c r="F59" s="249"/>
      <c r="G59" s="249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1392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188" t="s">
        <v>1085</v>
      </c>
      <c r="D60" s="161"/>
      <c r="E60" s="162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1368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188" t="s">
        <v>11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1368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188" t="s">
        <v>10</v>
      </c>
      <c r="D62" s="161"/>
      <c r="E62" s="162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1368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188" t="s">
        <v>1086</v>
      </c>
      <c r="D63" s="161"/>
      <c r="E63" s="162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1368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188" t="s">
        <v>1087</v>
      </c>
      <c r="D64" s="161"/>
      <c r="E64" s="162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1368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188" t="s">
        <v>1088</v>
      </c>
      <c r="D65" s="161"/>
      <c r="E65" s="162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1368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188" t="s">
        <v>15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1368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16</v>
      </c>
      <c r="D67" s="161"/>
      <c r="E67" s="162">
        <v>82.920640000000006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70">
        <v>13</v>
      </c>
      <c r="B68" s="171" t="s">
        <v>1505</v>
      </c>
      <c r="C68" s="187" t="s">
        <v>1506</v>
      </c>
      <c r="D68" s="172" t="s">
        <v>1361</v>
      </c>
      <c r="E68" s="173">
        <v>18.845600000000001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5" t="s">
        <v>1507</v>
      </c>
      <c r="S68" s="175" t="s">
        <v>1363</v>
      </c>
      <c r="T68" s="176" t="s">
        <v>1364</v>
      </c>
      <c r="U68" s="160">
        <v>0.06</v>
      </c>
      <c r="V68" s="160">
        <f>ROUND(E68*U68,2)</f>
        <v>1.1299999999999999</v>
      </c>
      <c r="W68" s="160"/>
      <c r="X68" s="160" t="s">
        <v>1365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1366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48" t="s">
        <v>1508</v>
      </c>
      <c r="D69" s="249"/>
      <c r="E69" s="249"/>
      <c r="F69" s="249"/>
      <c r="G69" s="249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1392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188" t="s">
        <v>1091</v>
      </c>
      <c r="D70" s="161"/>
      <c r="E70" s="162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1368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1092</v>
      </c>
      <c r="D71" s="161"/>
      <c r="E71" s="162">
        <v>18.845600000000001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>
      <c r="A72" s="170">
        <v>14</v>
      </c>
      <c r="B72" s="171" t="s">
        <v>1511</v>
      </c>
      <c r="C72" s="187" t="s">
        <v>1512</v>
      </c>
      <c r="D72" s="172" t="s">
        <v>1361</v>
      </c>
      <c r="E72" s="173">
        <v>18.845600000000001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5" t="s">
        <v>1399</v>
      </c>
      <c r="S72" s="175" t="s">
        <v>1363</v>
      </c>
      <c r="T72" s="176" t="s">
        <v>1364</v>
      </c>
      <c r="U72" s="160">
        <v>0.254</v>
      </c>
      <c r="V72" s="160">
        <f>ROUND(E72*U72,2)</f>
        <v>4.79</v>
      </c>
      <c r="W72" s="160"/>
      <c r="X72" s="160" t="s">
        <v>1365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1366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58"/>
      <c r="B73" s="159"/>
      <c r="C73" s="248" t="s">
        <v>1513</v>
      </c>
      <c r="D73" s="249"/>
      <c r="E73" s="249"/>
      <c r="F73" s="249"/>
      <c r="G73" s="249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1392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77" t="str">
        <f>C73</f>
        <v>s případným nutným přemístěním hromad nebo dočasných skládek na místo potřeby ze vzdálenosti do 30 m, v rovině nebo ve svahu do 1 : 5,</v>
      </c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188" t="s">
        <v>1093</v>
      </c>
      <c r="D74" s="161"/>
      <c r="E74" s="162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1368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188" t="s">
        <v>1092</v>
      </c>
      <c r="D75" s="161"/>
      <c r="E75" s="162">
        <v>18.845600000000001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1368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70">
        <v>15</v>
      </c>
      <c r="B76" s="171" t="s">
        <v>1515</v>
      </c>
      <c r="C76" s="187" t="s">
        <v>1516</v>
      </c>
      <c r="D76" s="172" t="s">
        <v>1411</v>
      </c>
      <c r="E76" s="173">
        <v>115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5" t="s">
        <v>1399</v>
      </c>
      <c r="S76" s="175" t="s">
        <v>1363</v>
      </c>
      <c r="T76" s="176" t="s">
        <v>1364</v>
      </c>
      <c r="U76" s="160">
        <v>0</v>
      </c>
      <c r="V76" s="160">
        <f>ROUND(E76*U76,2)</f>
        <v>0</v>
      </c>
      <c r="W76" s="160"/>
      <c r="X76" s="160" t="s">
        <v>1365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1366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188" t="s">
        <v>17</v>
      </c>
      <c r="D77" s="161"/>
      <c r="E77" s="162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1368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188" t="s">
        <v>12</v>
      </c>
      <c r="D78" s="161"/>
      <c r="E78" s="162">
        <v>115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1368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0">
        <v>16</v>
      </c>
      <c r="B79" s="171" t="s">
        <v>1517</v>
      </c>
      <c r="C79" s="187" t="s">
        <v>1518</v>
      </c>
      <c r="D79" s="172" t="s">
        <v>1519</v>
      </c>
      <c r="E79" s="173">
        <v>0.47114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1E-3</v>
      </c>
      <c r="O79" s="175">
        <f>ROUND(E79*N79,2)</f>
        <v>0</v>
      </c>
      <c r="P79" s="175">
        <v>0</v>
      </c>
      <c r="Q79" s="175">
        <f>ROUND(E79*P79,2)</f>
        <v>0</v>
      </c>
      <c r="R79" s="175" t="s">
        <v>1520</v>
      </c>
      <c r="S79" s="175" t="s">
        <v>1363</v>
      </c>
      <c r="T79" s="176" t="s">
        <v>1364</v>
      </c>
      <c r="U79" s="160">
        <v>0</v>
      </c>
      <c r="V79" s="160">
        <f>ROUND(E79*U79,2)</f>
        <v>0</v>
      </c>
      <c r="W79" s="160"/>
      <c r="X79" s="160" t="s">
        <v>1521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1522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1095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1096</v>
      </c>
      <c r="D81" s="161"/>
      <c r="E81" s="162">
        <v>0.47114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0">
        <v>17</v>
      </c>
      <c r="B82" s="171" t="s">
        <v>1531</v>
      </c>
      <c r="C82" s="187" t="s">
        <v>1532</v>
      </c>
      <c r="D82" s="172" t="s">
        <v>1527</v>
      </c>
      <c r="E82" s="173">
        <v>138.47747000000001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1</v>
      </c>
      <c r="O82" s="175">
        <f>ROUND(E82*N82,2)</f>
        <v>138.47999999999999</v>
      </c>
      <c r="P82" s="175">
        <v>0</v>
      </c>
      <c r="Q82" s="175">
        <f>ROUND(E82*P82,2)</f>
        <v>0</v>
      </c>
      <c r="R82" s="175" t="s">
        <v>1520</v>
      </c>
      <c r="S82" s="175" t="s">
        <v>1363</v>
      </c>
      <c r="T82" s="176" t="s">
        <v>1364</v>
      </c>
      <c r="U82" s="160">
        <v>0</v>
      </c>
      <c r="V82" s="160">
        <f>ROUND(E82*U82,2)</f>
        <v>0</v>
      </c>
      <c r="W82" s="160"/>
      <c r="X82" s="160" t="s">
        <v>1521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1522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188" t="s">
        <v>1081</v>
      </c>
      <c r="D83" s="161"/>
      <c r="E83" s="162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1368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18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1368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19</v>
      </c>
      <c r="D85" s="161"/>
      <c r="E85" s="162">
        <v>138.47747000000001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>
      <c r="A86" s="164" t="s">
        <v>1357</v>
      </c>
      <c r="B86" s="165" t="s">
        <v>1297</v>
      </c>
      <c r="C86" s="186" t="s">
        <v>1311</v>
      </c>
      <c r="D86" s="166"/>
      <c r="E86" s="167"/>
      <c r="F86" s="168"/>
      <c r="G86" s="168">
        <f>SUMIF(AG87:AG138,"&lt;&gt;NOR",G87:G138)</f>
        <v>0</v>
      </c>
      <c r="H86" s="168"/>
      <c r="I86" s="168">
        <f>SUM(I87:I138)</f>
        <v>0</v>
      </c>
      <c r="J86" s="168"/>
      <c r="K86" s="168">
        <f>SUM(K87:K138)</f>
        <v>0</v>
      </c>
      <c r="L86" s="168"/>
      <c r="M86" s="168">
        <f>SUM(M87:M138)</f>
        <v>0</v>
      </c>
      <c r="N86" s="168"/>
      <c r="O86" s="168">
        <f>SUM(O87:O138)</f>
        <v>40.51</v>
      </c>
      <c r="P86" s="168"/>
      <c r="Q86" s="168">
        <f>SUM(Q87:Q138)</f>
        <v>0</v>
      </c>
      <c r="R86" s="168"/>
      <c r="S86" s="168"/>
      <c r="T86" s="169"/>
      <c r="U86" s="163"/>
      <c r="V86" s="163">
        <f>SUM(V87:V138)</f>
        <v>564.99000000000012</v>
      </c>
      <c r="W86" s="163"/>
      <c r="X86" s="163"/>
      <c r="AG86" t="s">
        <v>1358</v>
      </c>
    </row>
    <row r="87" spans="1:60" outlineLevel="1">
      <c r="A87" s="170">
        <v>18</v>
      </c>
      <c r="B87" s="171" t="s">
        <v>1536</v>
      </c>
      <c r="C87" s="187" t="s">
        <v>1537</v>
      </c>
      <c r="D87" s="172" t="s">
        <v>1407</v>
      </c>
      <c r="E87" s="173">
        <v>20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0.23382</v>
      </c>
      <c r="O87" s="175">
        <f>ROUND(E87*N87,2)</f>
        <v>4.68</v>
      </c>
      <c r="P87" s="175">
        <v>0</v>
      </c>
      <c r="Q87" s="175">
        <f>ROUND(E87*P87,2)</f>
        <v>0</v>
      </c>
      <c r="R87" s="175" t="s">
        <v>1538</v>
      </c>
      <c r="S87" s="175" t="s">
        <v>1539</v>
      </c>
      <c r="T87" s="176" t="s">
        <v>1364</v>
      </c>
      <c r="U87" s="160">
        <v>0.216</v>
      </c>
      <c r="V87" s="160">
        <f>ROUND(E87*U87,2)</f>
        <v>4.32</v>
      </c>
      <c r="W87" s="160"/>
      <c r="X87" s="160" t="s">
        <v>1365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1366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48" t="s">
        <v>1540</v>
      </c>
      <c r="D88" s="249"/>
      <c r="E88" s="249"/>
      <c r="F88" s="249"/>
      <c r="G88" s="249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1392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77" t="str">
        <f>C88</f>
        <v>se zřízením štěrkopískového lože pod trubky a s jejich obsypem v průměrném celkovém množství do 0,15 m3/m v otevřeném příkopu,</v>
      </c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188" t="s">
        <v>1099</v>
      </c>
      <c r="D89" s="161"/>
      <c r="E89" s="162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1368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188" t="s">
        <v>1293</v>
      </c>
      <c r="D90" s="161"/>
      <c r="E90" s="162">
        <v>20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1368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0">
        <v>19</v>
      </c>
      <c r="B91" s="171" t="s">
        <v>1541</v>
      </c>
      <c r="C91" s="187" t="s">
        <v>1542</v>
      </c>
      <c r="D91" s="172" t="s">
        <v>1361</v>
      </c>
      <c r="E91" s="173">
        <v>25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1.8000000000000001E-4</v>
      </c>
      <c r="O91" s="175">
        <f>ROUND(E91*N91,2)</f>
        <v>0</v>
      </c>
      <c r="P91" s="175">
        <v>0</v>
      </c>
      <c r="Q91" s="175">
        <f>ROUND(E91*P91,2)</f>
        <v>0</v>
      </c>
      <c r="R91" s="175" t="s">
        <v>1543</v>
      </c>
      <c r="S91" s="175" t="s">
        <v>1363</v>
      </c>
      <c r="T91" s="176" t="s">
        <v>1364</v>
      </c>
      <c r="U91" s="160">
        <v>7.4999999999999997E-2</v>
      </c>
      <c r="V91" s="160">
        <f>ROUND(E91*U91,2)</f>
        <v>1.88</v>
      </c>
      <c r="W91" s="160"/>
      <c r="X91" s="160" t="s">
        <v>1365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1366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48" t="s">
        <v>1544</v>
      </c>
      <c r="D92" s="249"/>
      <c r="E92" s="249"/>
      <c r="F92" s="249"/>
      <c r="G92" s="249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1392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188" t="s">
        <v>1100</v>
      </c>
      <c r="D93" s="161"/>
      <c r="E93" s="162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1368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188" t="s">
        <v>1101</v>
      </c>
      <c r="D94" s="161"/>
      <c r="E94" s="162">
        <v>25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1368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0">
        <v>20</v>
      </c>
      <c r="B95" s="171" t="s">
        <v>1102</v>
      </c>
      <c r="C95" s="187" t="s">
        <v>1103</v>
      </c>
      <c r="D95" s="172" t="s">
        <v>1527</v>
      </c>
      <c r="E95" s="173">
        <v>5.6016000000000004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5">
        <v>2.1299999999999999E-3</v>
      </c>
      <c r="O95" s="175">
        <f>ROUND(E95*N95,2)</f>
        <v>0.01</v>
      </c>
      <c r="P95" s="175">
        <v>0</v>
      </c>
      <c r="Q95" s="175">
        <f>ROUND(E95*P95,2)</f>
        <v>0</v>
      </c>
      <c r="R95" s="175" t="s">
        <v>1543</v>
      </c>
      <c r="S95" s="175" t="s">
        <v>1363</v>
      </c>
      <c r="T95" s="176" t="s">
        <v>1364</v>
      </c>
      <c r="U95" s="160">
        <v>2.7189999999999999</v>
      </c>
      <c r="V95" s="160">
        <f>ROUND(E95*U95,2)</f>
        <v>15.23</v>
      </c>
      <c r="W95" s="160"/>
      <c r="X95" s="160" t="s">
        <v>1365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1366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48" t="s">
        <v>1104</v>
      </c>
      <c r="D96" s="249"/>
      <c r="E96" s="249"/>
      <c r="F96" s="249"/>
      <c r="G96" s="249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188" t="s">
        <v>20</v>
      </c>
      <c r="D97" s="161"/>
      <c r="E97" s="162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1368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188" t="s">
        <v>1106</v>
      </c>
      <c r="D98" s="161"/>
      <c r="E98" s="162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1368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188" t="s">
        <v>21</v>
      </c>
      <c r="D99" s="161"/>
      <c r="E99" s="162">
        <v>5.6016000000000004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1368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70">
        <v>21</v>
      </c>
      <c r="B100" s="171" t="s">
        <v>1108</v>
      </c>
      <c r="C100" s="187" t="s">
        <v>1109</v>
      </c>
      <c r="D100" s="172" t="s">
        <v>1527</v>
      </c>
      <c r="E100" s="173">
        <v>5.6016000000000004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5">
        <v>5.77E-3</v>
      </c>
      <c r="O100" s="175">
        <f>ROUND(E100*N100,2)</f>
        <v>0.03</v>
      </c>
      <c r="P100" s="175">
        <v>0</v>
      </c>
      <c r="Q100" s="175">
        <f>ROUND(E100*P100,2)</f>
        <v>0</v>
      </c>
      <c r="R100" s="175" t="s">
        <v>1543</v>
      </c>
      <c r="S100" s="175" t="s">
        <v>1363</v>
      </c>
      <c r="T100" s="176" t="s">
        <v>1364</v>
      </c>
      <c r="U100" s="160">
        <v>25.875</v>
      </c>
      <c r="V100" s="160">
        <f>ROUND(E100*U100,2)</f>
        <v>144.94</v>
      </c>
      <c r="W100" s="160"/>
      <c r="X100" s="160" t="s">
        <v>1365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48" t="s">
        <v>1104</v>
      </c>
      <c r="D101" s="249"/>
      <c r="E101" s="249"/>
      <c r="F101" s="249"/>
      <c r="G101" s="249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1392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188" t="s">
        <v>22</v>
      </c>
      <c r="D102" s="161"/>
      <c r="E102" s="162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1368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188" t="s">
        <v>21</v>
      </c>
      <c r="D103" s="161"/>
      <c r="E103" s="162">
        <v>5.6016000000000004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1368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70">
        <v>22</v>
      </c>
      <c r="B104" s="171" t="s">
        <v>1111</v>
      </c>
      <c r="C104" s="187" t="s">
        <v>1112</v>
      </c>
      <c r="D104" s="172" t="s">
        <v>1527</v>
      </c>
      <c r="E104" s="173">
        <v>5.6016000000000004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5">
        <v>7.2999999999999996E-4</v>
      </c>
      <c r="O104" s="175">
        <f>ROUND(E104*N104,2)</f>
        <v>0</v>
      </c>
      <c r="P104" s="175">
        <v>0</v>
      </c>
      <c r="Q104" s="175">
        <f>ROUND(E104*P104,2)</f>
        <v>0</v>
      </c>
      <c r="R104" s="175" t="s">
        <v>1543</v>
      </c>
      <c r="S104" s="175" t="s">
        <v>1363</v>
      </c>
      <c r="T104" s="176" t="s">
        <v>1364</v>
      </c>
      <c r="U104" s="160">
        <v>5.9089999999999998</v>
      </c>
      <c r="V104" s="160">
        <f>ROUND(E104*U104,2)</f>
        <v>33.1</v>
      </c>
      <c r="W104" s="160"/>
      <c r="X104" s="160" t="s">
        <v>1365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1366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48" t="s">
        <v>1104</v>
      </c>
      <c r="D105" s="249"/>
      <c r="E105" s="249"/>
      <c r="F105" s="249"/>
      <c r="G105" s="249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188" t="s">
        <v>22</v>
      </c>
      <c r="D106" s="161"/>
      <c r="E106" s="162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1368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188" t="s">
        <v>21</v>
      </c>
      <c r="D107" s="161"/>
      <c r="E107" s="162">
        <v>5.6016000000000004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1368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70">
        <v>23</v>
      </c>
      <c r="B108" s="171" t="s">
        <v>1113</v>
      </c>
      <c r="C108" s="187" t="s">
        <v>1114</v>
      </c>
      <c r="D108" s="172" t="s">
        <v>1361</v>
      </c>
      <c r="E108" s="173">
        <v>120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1.4999999999999999E-4</v>
      </c>
      <c r="O108" s="175">
        <f>ROUND(E108*N108,2)</f>
        <v>0.02</v>
      </c>
      <c r="P108" s="175">
        <v>0</v>
      </c>
      <c r="Q108" s="175">
        <f>ROUND(E108*P108,2)</f>
        <v>0</v>
      </c>
      <c r="R108" s="175" t="s">
        <v>1543</v>
      </c>
      <c r="S108" s="175" t="s">
        <v>1363</v>
      </c>
      <c r="T108" s="176" t="s">
        <v>1364</v>
      </c>
      <c r="U108" s="160">
        <v>0.54200000000000004</v>
      </c>
      <c r="V108" s="160">
        <f>ROUND(E108*U108,2)</f>
        <v>65.040000000000006</v>
      </c>
      <c r="W108" s="160"/>
      <c r="X108" s="160" t="s">
        <v>1365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188" t="s">
        <v>23</v>
      </c>
      <c r="D109" s="161"/>
      <c r="E109" s="162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1368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188" t="s">
        <v>24</v>
      </c>
      <c r="D110" s="161"/>
      <c r="E110" s="162">
        <v>120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1368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70">
        <v>24</v>
      </c>
      <c r="B111" s="171" t="s">
        <v>1116</v>
      </c>
      <c r="C111" s="187" t="s">
        <v>1117</v>
      </c>
      <c r="D111" s="172" t="s">
        <v>1361</v>
      </c>
      <c r="E111" s="173">
        <v>120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5" t="s">
        <v>1543</v>
      </c>
      <c r="S111" s="175" t="s">
        <v>1363</v>
      </c>
      <c r="T111" s="176" t="s">
        <v>1364</v>
      </c>
      <c r="U111" s="160">
        <v>1.0840000000000001</v>
      </c>
      <c r="V111" s="160">
        <f>ROUND(E111*U111,2)</f>
        <v>130.08000000000001</v>
      </c>
      <c r="W111" s="160"/>
      <c r="X111" s="160" t="s">
        <v>1365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188" t="s">
        <v>25</v>
      </c>
      <c r="D112" s="161"/>
      <c r="E112" s="162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1368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188" t="s">
        <v>24</v>
      </c>
      <c r="D113" s="161"/>
      <c r="E113" s="162">
        <v>120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1368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0">
        <v>25</v>
      </c>
      <c r="B114" s="171" t="s">
        <v>1119</v>
      </c>
      <c r="C114" s="187" t="s">
        <v>1120</v>
      </c>
      <c r="D114" s="172" t="s">
        <v>1361</v>
      </c>
      <c r="E114" s="173">
        <v>120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5" t="s">
        <v>1543</v>
      </c>
      <c r="S114" s="175" t="s">
        <v>1363</v>
      </c>
      <c r="T114" s="176" t="s">
        <v>1364</v>
      </c>
      <c r="U114" s="160">
        <v>1.39</v>
      </c>
      <c r="V114" s="160">
        <f>ROUND(E114*U114,2)</f>
        <v>166.8</v>
      </c>
      <c r="W114" s="160"/>
      <c r="X114" s="160" t="s">
        <v>1365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1366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188" t="s">
        <v>25</v>
      </c>
      <c r="D115" s="161"/>
      <c r="E115" s="162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1368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188" t="s">
        <v>24</v>
      </c>
      <c r="D116" s="161"/>
      <c r="E116" s="162">
        <v>120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1368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70">
        <v>26</v>
      </c>
      <c r="B117" s="171" t="s">
        <v>1121</v>
      </c>
      <c r="C117" s="187" t="s">
        <v>1122</v>
      </c>
      <c r="D117" s="172" t="s">
        <v>1411</v>
      </c>
      <c r="E117" s="173">
        <v>2.5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5">
        <v>2.1</v>
      </c>
      <c r="O117" s="175">
        <f>ROUND(E117*N117,2)</f>
        <v>5.25</v>
      </c>
      <c r="P117" s="175">
        <v>0</v>
      </c>
      <c r="Q117" s="175">
        <f>ROUND(E117*P117,2)</f>
        <v>0</v>
      </c>
      <c r="R117" s="175" t="s">
        <v>1543</v>
      </c>
      <c r="S117" s="175" t="s">
        <v>1363</v>
      </c>
      <c r="T117" s="176" t="s">
        <v>1364</v>
      </c>
      <c r="U117" s="160">
        <v>0.96499999999999997</v>
      </c>
      <c r="V117" s="160">
        <f>ROUND(E117*U117,2)</f>
        <v>2.41</v>
      </c>
      <c r="W117" s="160"/>
      <c r="X117" s="160" t="s">
        <v>1365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1366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188" t="s">
        <v>1123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1368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1124</v>
      </c>
      <c r="D119" s="161"/>
      <c r="E119" s="162">
        <v>2.5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1368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70">
        <v>27</v>
      </c>
      <c r="B120" s="171" t="s">
        <v>1125</v>
      </c>
      <c r="C120" s="187" t="s">
        <v>1126</v>
      </c>
      <c r="D120" s="172" t="s">
        <v>1411</v>
      </c>
      <c r="E120" s="173">
        <v>2.5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5">
        <v>2.5249999999999999</v>
      </c>
      <c r="O120" s="175">
        <f>ROUND(E120*N120,2)</f>
        <v>6.31</v>
      </c>
      <c r="P120" s="175">
        <v>0</v>
      </c>
      <c r="Q120" s="175">
        <f>ROUND(E120*P120,2)</f>
        <v>0</v>
      </c>
      <c r="R120" s="175" t="s">
        <v>1127</v>
      </c>
      <c r="S120" s="175" t="s">
        <v>1363</v>
      </c>
      <c r="T120" s="176" t="s">
        <v>1364</v>
      </c>
      <c r="U120" s="160">
        <v>0.47699999999999998</v>
      </c>
      <c r="V120" s="160">
        <f>ROUND(E120*U120,2)</f>
        <v>1.19</v>
      </c>
      <c r="W120" s="160"/>
      <c r="X120" s="160" t="s">
        <v>1365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1366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48" t="s">
        <v>1128</v>
      </c>
      <c r="D121" s="249"/>
      <c r="E121" s="249"/>
      <c r="F121" s="249"/>
      <c r="G121" s="249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1392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188" t="s">
        <v>1123</v>
      </c>
      <c r="D122" s="161"/>
      <c r="E122" s="162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1368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188" t="s">
        <v>1124</v>
      </c>
      <c r="D123" s="161"/>
      <c r="E123" s="162">
        <v>2.5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1368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78">
        <v>28</v>
      </c>
      <c r="B124" s="179" t="s">
        <v>1129</v>
      </c>
      <c r="C124" s="189" t="s">
        <v>1130</v>
      </c>
      <c r="D124" s="180" t="s">
        <v>1131</v>
      </c>
      <c r="E124" s="181">
        <v>2</v>
      </c>
      <c r="F124" s="182"/>
      <c r="G124" s="183">
        <f>ROUND(E124*F124,2)</f>
        <v>0</v>
      </c>
      <c r="H124" s="182"/>
      <c r="I124" s="183">
        <f>ROUND(E124*H124,2)</f>
        <v>0</v>
      </c>
      <c r="J124" s="182"/>
      <c r="K124" s="183">
        <f>ROUND(E124*J124,2)</f>
        <v>0</v>
      </c>
      <c r="L124" s="183">
        <v>21</v>
      </c>
      <c r="M124" s="183">
        <f>G124*(1+L124/100)</f>
        <v>0</v>
      </c>
      <c r="N124" s="183">
        <v>0</v>
      </c>
      <c r="O124" s="183">
        <f>ROUND(E124*N124,2)</f>
        <v>0</v>
      </c>
      <c r="P124" s="183">
        <v>0</v>
      </c>
      <c r="Q124" s="183">
        <f>ROUND(E124*P124,2)</f>
        <v>0</v>
      </c>
      <c r="R124" s="183"/>
      <c r="S124" s="183" t="s">
        <v>582</v>
      </c>
      <c r="T124" s="184" t="s">
        <v>1364</v>
      </c>
      <c r="U124" s="160">
        <v>0</v>
      </c>
      <c r="V124" s="160">
        <f>ROUND(E124*U124,2)</f>
        <v>0</v>
      </c>
      <c r="W124" s="160"/>
      <c r="X124" s="160" t="s">
        <v>1365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1366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>
      <c r="A125" s="170">
        <v>29</v>
      </c>
      <c r="B125" s="171" t="s">
        <v>1132</v>
      </c>
      <c r="C125" s="187" t="s">
        <v>1133</v>
      </c>
      <c r="D125" s="172" t="s">
        <v>1527</v>
      </c>
      <c r="E125" s="173">
        <v>0.42720000000000002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1</v>
      </c>
      <c r="O125" s="175">
        <f>ROUND(E125*N125,2)</f>
        <v>0.43</v>
      </c>
      <c r="P125" s="175">
        <v>0</v>
      </c>
      <c r="Q125" s="175">
        <f>ROUND(E125*P125,2)</f>
        <v>0</v>
      </c>
      <c r="R125" s="175" t="s">
        <v>1520</v>
      </c>
      <c r="S125" s="175" t="s">
        <v>1363</v>
      </c>
      <c r="T125" s="176" t="s">
        <v>1364</v>
      </c>
      <c r="U125" s="160">
        <v>0</v>
      </c>
      <c r="V125" s="160">
        <f>ROUND(E125*U125,2)</f>
        <v>0</v>
      </c>
      <c r="W125" s="160"/>
      <c r="X125" s="160" t="s">
        <v>1521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1522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188" t="s">
        <v>26</v>
      </c>
      <c r="D126" s="161"/>
      <c r="E126" s="162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1368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188" t="s">
        <v>27</v>
      </c>
      <c r="D127" s="161"/>
      <c r="E127" s="162">
        <v>0.42720000000000002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1368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70">
        <v>30</v>
      </c>
      <c r="B128" s="171" t="s">
        <v>1136</v>
      </c>
      <c r="C128" s="187" t="s">
        <v>1137</v>
      </c>
      <c r="D128" s="172" t="s">
        <v>1527</v>
      </c>
      <c r="E128" s="173">
        <v>18.600000000000001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5">
        <v>1</v>
      </c>
      <c r="O128" s="175">
        <f>ROUND(E128*N128,2)</f>
        <v>18.600000000000001</v>
      </c>
      <c r="P128" s="175">
        <v>0</v>
      </c>
      <c r="Q128" s="175">
        <f>ROUND(E128*P128,2)</f>
        <v>0</v>
      </c>
      <c r="R128" s="175" t="s">
        <v>1520</v>
      </c>
      <c r="S128" s="175" t="s">
        <v>1363</v>
      </c>
      <c r="T128" s="176" t="s">
        <v>1364</v>
      </c>
      <c r="U128" s="160">
        <v>0</v>
      </c>
      <c r="V128" s="160">
        <f>ROUND(E128*U128,2)</f>
        <v>0</v>
      </c>
      <c r="W128" s="160"/>
      <c r="X128" s="160" t="s">
        <v>1521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1522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188" t="s">
        <v>1138</v>
      </c>
      <c r="D129" s="161"/>
      <c r="E129" s="162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1368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188" t="s">
        <v>28</v>
      </c>
      <c r="D130" s="161"/>
      <c r="E130" s="162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1368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188" t="s">
        <v>29</v>
      </c>
      <c r="D131" s="161"/>
      <c r="E131" s="162">
        <v>18.600000000000001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1368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70">
        <v>31</v>
      </c>
      <c r="B132" s="171" t="s">
        <v>1141</v>
      </c>
      <c r="C132" s="187" t="s">
        <v>1142</v>
      </c>
      <c r="D132" s="172" t="s">
        <v>1527</v>
      </c>
      <c r="E132" s="173">
        <v>5.1744000000000003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5">
        <v>1</v>
      </c>
      <c r="O132" s="175">
        <f>ROUND(E132*N132,2)</f>
        <v>5.17</v>
      </c>
      <c r="P132" s="175">
        <v>0</v>
      </c>
      <c r="Q132" s="175">
        <f>ROUND(E132*P132,2)</f>
        <v>0</v>
      </c>
      <c r="R132" s="175" t="s">
        <v>1520</v>
      </c>
      <c r="S132" s="175" t="s">
        <v>1363</v>
      </c>
      <c r="T132" s="176" t="s">
        <v>1364</v>
      </c>
      <c r="U132" s="160">
        <v>0</v>
      </c>
      <c r="V132" s="160">
        <f>ROUND(E132*U132,2)</f>
        <v>0</v>
      </c>
      <c r="W132" s="160"/>
      <c r="X132" s="160" t="s">
        <v>1521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1522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188" t="s">
        <v>1143</v>
      </c>
      <c r="D133" s="161"/>
      <c r="E133" s="162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1368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188" t="s">
        <v>1144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1368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1145</v>
      </c>
      <c r="D135" s="161"/>
      <c r="E135" s="162">
        <v>5.1744000000000003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>
      <c r="A136" s="170">
        <v>32</v>
      </c>
      <c r="B136" s="171" t="s">
        <v>1548</v>
      </c>
      <c r="C136" s="187" t="s">
        <v>1549</v>
      </c>
      <c r="D136" s="172" t="s">
        <v>1361</v>
      </c>
      <c r="E136" s="173">
        <v>27.5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5">
        <v>2.0000000000000001E-4</v>
      </c>
      <c r="O136" s="175">
        <f>ROUND(E136*N136,2)</f>
        <v>0.01</v>
      </c>
      <c r="P136" s="175">
        <v>0</v>
      </c>
      <c r="Q136" s="175">
        <f>ROUND(E136*P136,2)</f>
        <v>0</v>
      </c>
      <c r="R136" s="175" t="s">
        <v>1520</v>
      </c>
      <c r="S136" s="175" t="s">
        <v>1363</v>
      </c>
      <c r="T136" s="176" t="s">
        <v>1364</v>
      </c>
      <c r="U136" s="160">
        <v>0</v>
      </c>
      <c r="V136" s="160">
        <f>ROUND(E136*U136,2)</f>
        <v>0</v>
      </c>
      <c r="W136" s="160"/>
      <c r="X136" s="160" t="s">
        <v>1521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1522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188" t="s">
        <v>1146</v>
      </c>
      <c r="D137" s="161"/>
      <c r="E137" s="162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1368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1147</v>
      </c>
      <c r="D138" s="161"/>
      <c r="E138" s="162">
        <v>27.5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>
      <c r="A139" s="164" t="s">
        <v>1357</v>
      </c>
      <c r="B139" s="165" t="s">
        <v>1303</v>
      </c>
      <c r="C139" s="186" t="s">
        <v>1313</v>
      </c>
      <c r="D139" s="166"/>
      <c r="E139" s="167"/>
      <c r="F139" s="168"/>
      <c r="G139" s="168">
        <f>SUMIF(AG140:AG143,"&lt;&gt;NOR",G140:G143)</f>
        <v>0</v>
      </c>
      <c r="H139" s="168"/>
      <c r="I139" s="168">
        <f>SUM(I140:I143)</f>
        <v>0</v>
      </c>
      <c r="J139" s="168"/>
      <c r="K139" s="168">
        <f>SUM(K140:K143)</f>
        <v>0</v>
      </c>
      <c r="L139" s="168"/>
      <c r="M139" s="168">
        <f>SUM(M140:M143)</f>
        <v>0</v>
      </c>
      <c r="N139" s="168"/>
      <c r="O139" s="168">
        <f>SUM(O140:O143)</f>
        <v>8.08</v>
      </c>
      <c r="P139" s="168"/>
      <c r="Q139" s="168">
        <f>SUM(Q140:Q143)</f>
        <v>0</v>
      </c>
      <c r="R139" s="168"/>
      <c r="S139" s="168"/>
      <c r="T139" s="169"/>
      <c r="U139" s="163"/>
      <c r="V139" s="163">
        <f>SUM(V140:V143)</f>
        <v>1.5</v>
      </c>
      <c r="W139" s="163"/>
      <c r="X139" s="163"/>
      <c r="AG139" t="s">
        <v>1358</v>
      </c>
    </row>
    <row r="140" spans="1:60" ht="22.5" outlineLevel="1">
      <c r="A140" s="170">
        <v>33</v>
      </c>
      <c r="B140" s="171" t="s">
        <v>1148</v>
      </c>
      <c r="C140" s="187" t="s">
        <v>1149</v>
      </c>
      <c r="D140" s="172" t="s">
        <v>1361</v>
      </c>
      <c r="E140" s="173">
        <v>12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0.105</v>
      </c>
      <c r="O140" s="175">
        <f>ROUND(E140*N140,2)</f>
        <v>1.26</v>
      </c>
      <c r="P140" s="175">
        <v>0</v>
      </c>
      <c r="Q140" s="175">
        <f>ROUND(E140*P140,2)</f>
        <v>0</v>
      </c>
      <c r="R140" s="175" t="s">
        <v>1362</v>
      </c>
      <c r="S140" s="175" t="s">
        <v>1363</v>
      </c>
      <c r="T140" s="176" t="s">
        <v>1364</v>
      </c>
      <c r="U140" s="160">
        <v>2.4E-2</v>
      </c>
      <c r="V140" s="160">
        <f>ROUND(E140*U140,2)</f>
        <v>0.28999999999999998</v>
      </c>
      <c r="W140" s="160"/>
      <c r="X140" s="160" t="s">
        <v>1365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1366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48" t="s">
        <v>1150</v>
      </c>
      <c r="D141" s="249"/>
      <c r="E141" s="249"/>
      <c r="F141" s="249"/>
      <c r="G141" s="249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1392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2.5" outlineLevel="1">
      <c r="A142" s="178">
        <v>34</v>
      </c>
      <c r="B142" s="179" t="s">
        <v>1560</v>
      </c>
      <c r="C142" s="189" t="s">
        <v>1561</v>
      </c>
      <c r="D142" s="180" t="s">
        <v>1361</v>
      </c>
      <c r="E142" s="181">
        <v>12</v>
      </c>
      <c r="F142" s="182"/>
      <c r="G142" s="183">
        <f>ROUND(E142*F142,2)</f>
        <v>0</v>
      </c>
      <c r="H142" s="182"/>
      <c r="I142" s="183">
        <f>ROUND(E142*H142,2)</f>
        <v>0</v>
      </c>
      <c r="J142" s="182"/>
      <c r="K142" s="183">
        <f>ROUND(E142*J142,2)</f>
        <v>0</v>
      </c>
      <c r="L142" s="183">
        <v>21</v>
      </c>
      <c r="M142" s="183">
        <f>G142*(1+L142/100)</f>
        <v>0</v>
      </c>
      <c r="N142" s="183">
        <v>0.441</v>
      </c>
      <c r="O142" s="183">
        <f>ROUND(E142*N142,2)</f>
        <v>5.29</v>
      </c>
      <c r="P142" s="183">
        <v>0</v>
      </c>
      <c r="Q142" s="183">
        <f>ROUND(E142*P142,2)</f>
        <v>0</v>
      </c>
      <c r="R142" s="183" t="s">
        <v>1362</v>
      </c>
      <c r="S142" s="183" t="s">
        <v>1363</v>
      </c>
      <c r="T142" s="184" t="s">
        <v>1364</v>
      </c>
      <c r="U142" s="160">
        <v>2.9000000000000001E-2</v>
      </c>
      <c r="V142" s="160">
        <f>ROUND(E142*U142,2)</f>
        <v>0.35</v>
      </c>
      <c r="W142" s="160"/>
      <c r="X142" s="160" t="s">
        <v>1365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1366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22.5" outlineLevel="1">
      <c r="A143" s="178">
        <v>35</v>
      </c>
      <c r="B143" s="179" t="s">
        <v>1151</v>
      </c>
      <c r="C143" s="189" t="s">
        <v>1152</v>
      </c>
      <c r="D143" s="180" t="s">
        <v>1361</v>
      </c>
      <c r="E143" s="181">
        <v>12</v>
      </c>
      <c r="F143" s="182"/>
      <c r="G143" s="183">
        <f>ROUND(E143*F143,2)</f>
        <v>0</v>
      </c>
      <c r="H143" s="182"/>
      <c r="I143" s="183">
        <f>ROUND(E143*H143,2)</f>
        <v>0</v>
      </c>
      <c r="J143" s="182"/>
      <c r="K143" s="183">
        <f>ROUND(E143*J143,2)</f>
        <v>0</v>
      </c>
      <c r="L143" s="183">
        <v>21</v>
      </c>
      <c r="M143" s="183">
        <f>G143*(1+L143/100)</f>
        <v>0</v>
      </c>
      <c r="N143" s="183">
        <v>0.12715000000000001</v>
      </c>
      <c r="O143" s="183">
        <f>ROUND(E143*N143,2)</f>
        <v>1.53</v>
      </c>
      <c r="P143" s="183">
        <v>0</v>
      </c>
      <c r="Q143" s="183">
        <f>ROUND(E143*P143,2)</f>
        <v>0</v>
      </c>
      <c r="R143" s="183" t="s">
        <v>1362</v>
      </c>
      <c r="S143" s="183" t="s">
        <v>1363</v>
      </c>
      <c r="T143" s="184" t="s">
        <v>1364</v>
      </c>
      <c r="U143" s="160">
        <v>7.1999999999999995E-2</v>
      </c>
      <c r="V143" s="160">
        <f>ROUND(E143*U143,2)</f>
        <v>0.86</v>
      </c>
      <c r="W143" s="160"/>
      <c r="X143" s="160" t="s">
        <v>1365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1366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>
      <c r="A144" s="164" t="s">
        <v>1357</v>
      </c>
      <c r="B144" s="165" t="s">
        <v>1314</v>
      </c>
      <c r="C144" s="186" t="s">
        <v>1315</v>
      </c>
      <c r="D144" s="166"/>
      <c r="E144" s="167"/>
      <c r="F144" s="168"/>
      <c r="G144" s="168">
        <f>SUMIF(AG145:AG146,"&lt;&gt;NOR",G145:G146)</f>
        <v>0</v>
      </c>
      <c r="H144" s="168"/>
      <c r="I144" s="168">
        <f>SUM(I145:I146)</f>
        <v>0</v>
      </c>
      <c r="J144" s="168"/>
      <c r="K144" s="168">
        <f>SUM(K145:K146)</f>
        <v>0</v>
      </c>
      <c r="L144" s="168"/>
      <c r="M144" s="168">
        <f>SUM(M145:M146)</f>
        <v>0</v>
      </c>
      <c r="N144" s="168"/>
      <c r="O144" s="168">
        <f>SUM(O145:O146)</f>
        <v>18.8</v>
      </c>
      <c r="P144" s="168"/>
      <c r="Q144" s="168">
        <f>SUM(Q145:Q146)</f>
        <v>0</v>
      </c>
      <c r="R144" s="168"/>
      <c r="S144" s="168"/>
      <c r="T144" s="169"/>
      <c r="U144" s="163"/>
      <c r="V144" s="163">
        <f>SUM(V145:V146)</f>
        <v>0</v>
      </c>
      <c r="W144" s="163"/>
      <c r="X144" s="163"/>
      <c r="AG144" t="s">
        <v>1358</v>
      </c>
    </row>
    <row r="145" spans="1:60" outlineLevel="1">
      <c r="A145" s="178">
        <v>36</v>
      </c>
      <c r="B145" s="179" t="s">
        <v>1153</v>
      </c>
      <c r="C145" s="189" t="s">
        <v>1154</v>
      </c>
      <c r="D145" s="180" t="s">
        <v>1593</v>
      </c>
      <c r="E145" s="181">
        <v>1</v>
      </c>
      <c r="F145" s="182"/>
      <c r="G145" s="183">
        <f>ROUND(E145*F145,2)</f>
        <v>0</v>
      </c>
      <c r="H145" s="182"/>
      <c r="I145" s="183">
        <f>ROUND(E145*H145,2)</f>
        <v>0</v>
      </c>
      <c r="J145" s="182"/>
      <c r="K145" s="183">
        <f>ROUND(E145*J145,2)</f>
        <v>0</v>
      </c>
      <c r="L145" s="183">
        <v>21</v>
      </c>
      <c r="M145" s="183">
        <f>G145*(1+L145/100)</f>
        <v>0</v>
      </c>
      <c r="N145" s="183">
        <v>9.8600000000000007E-3</v>
      </c>
      <c r="O145" s="183">
        <f>ROUND(E145*N145,2)</f>
        <v>0.01</v>
      </c>
      <c r="P145" s="183">
        <v>0</v>
      </c>
      <c r="Q145" s="183">
        <f>ROUND(E145*P145,2)</f>
        <v>0</v>
      </c>
      <c r="R145" s="183"/>
      <c r="S145" s="183" t="s">
        <v>582</v>
      </c>
      <c r="T145" s="184" t="s">
        <v>1364</v>
      </c>
      <c r="U145" s="160">
        <v>0</v>
      </c>
      <c r="V145" s="160">
        <f>ROUND(E145*U145,2)</f>
        <v>0</v>
      </c>
      <c r="W145" s="160"/>
      <c r="X145" s="160" t="s">
        <v>1365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1366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78">
        <v>37</v>
      </c>
      <c r="B146" s="179" t="s">
        <v>30</v>
      </c>
      <c r="C146" s="189" t="s">
        <v>1156</v>
      </c>
      <c r="D146" s="180" t="s">
        <v>1593</v>
      </c>
      <c r="E146" s="181">
        <v>1</v>
      </c>
      <c r="F146" s="182"/>
      <c r="G146" s="183">
        <f>ROUND(E146*F146,2)</f>
        <v>0</v>
      </c>
      <c r="H146" s="182"/>
      <c r="I146" s="183">
        <f>ROUND(E146*H146,2)</f>
        <v>0</v>
      </c>
      <c r="J146" s="182"/>
      <c r="K146" s="183">
        <f>ROUND(E146*J146,2)</f>
        <v>0</v>
      </c>
      <c r="L146" s="183">
        <v>21</v>
      </c>
      <c r="M146" s="183">
        <f>G146*(1+L146/100)</f>
        <v>0</v>
      </c>
      <c r="N146" s="183">
        <v>18.79</v>
      </c>
      <c r="O146" s="183">
        <f>ROUND(E146*N146,2)</f>
        <v>18.79</v>
      </c>
      <c r="P146" s="183">
        <v>0</v>
      </c>
      <c r="Q146" s="183">
        <f>ROUND(E146*P146,2)</f>
        <v>0</v>
      </c>
      <c r="R146" s="183"/>
      <c r="S146" s="183" t="s">
        <v>582</v>
      </c>
      <c r="T146" s="184" t="s">
        <v>1364</v>
      </c>
      <c r="U146" s="160">
        <v>0</v>
      </c>
      <c r="V146" s="160">
        <f>ROUND(E146*U146,2)</f>
        <v>0</v>
      </c>
      <c r="W146" s="160"/>
      <c r="X146" s="160" t="s">
        <v>1521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1522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>
      <c r="A147" s="164" t="s">
        <v>1357</v>
      </c>
      <c r="B147" s="165" t="s">
        <v>1320</v>
      </c>
      <c r="C147" s="186" t="s">
        <v>1321</v>
      </c>
      <c r="D147" s="166"/>
      <c r="E147" s="167"/>
      <c r="F147" s="168"/>
      <c r="G147" s="168">
        <f>SUMIF(AG148:AG151,"&lt;&gt;NOR",G148:G151)</f>
        <v>0</v>
      </c>
      <c r="H147" s="168"/>
      <c r="I147" s="168">
        <f>SUM(I148:I151)</f>
        <v>0</v>
      </c>
      <c r="J147" s="168"/>
      <c r="K147" s="168">
        <f>SUM(K148:K151)</f>
        <v>0</v>
      </c>
      <c r="L147" s="168"/>
      <c r="M147" s="168">
        <f>SUM(M148:M151)</f>
        <v>0</v>
      </c>
      <c r="N147" s="168"/>
      <c r="O147" s="168">
        <f>SUM(O148:O151)</f>
        <v>0</v>
      </c>
      <c r="P147" s="168"/>
      <c r="Q147" s="168">
        <f>SUM(Q148:Q151)</f>
        <v>0</v>
      </c>
      <c r="R147" s="168"/>
      <c r="S147" s="168"/>
      <c r="T147" s="169"/>
      <c r="U147" s="163"/>
      <c r="V147" s="163">
        <f>SUM(V148:V151)</f>
        <v>85.48</v>
      </c>
      <c r="W147" s="163"/>
      <c r="X147" s="163"/>
      <c r="AG147" t="s">
        <v>1358</v>
      </c>
    </row>
    <row r="148" spans="1:60" outlineLevel="1">
      <c r="A148" s="170">
        <v>38</v>
      </c>
      <c r="B148" s="171" t="s">
        <v>1157</v>
      </c>
      <c r="C148" s="187" t="s">
        <v>1158</v>
      </c>
      <c r="D148" s="172" t="s">
        <v>1527</v>
      </c>
      <c r="E148" s="173">
        <v>205.47172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5">
        <v>0</v>
      </c>
      <c r="O148" s="175">
        <f>ROUND(E148*N148,2)</f>
        <v>0</v>
      </c>
      <c r="P148" s="175">
        <v>0</v>
      </c>
      <c r="Q148" s="175">
        <f>ROUND(E148*P148,2)</f>
        <v>0</v>
      </c>
      <c r="R148" s="175" t="s">
        <v>1159</v>
      </c>
      <c r="S148" s="175" t="s">
        <v>1363</v>
      </c>
      <c r="T148" s="176" t="s">
        <v>1364</v>
      </c>
      <c r="U148" s="160">
        <v>0.41599999999999998</v>
      </c>
      <c r="V148" s="160">
        <f>ROUND(E148*U148,2)</f>
        <v>85.48</v>
      </c>
      <c r="W148" s="160"/>
      <c r="X148" s="160" t="s">
        <v>1365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1366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48" t="s">
        <v>1160</v>
      </c>
      <c r="D149" s="249"/>
      <c r="E149" s="249"/>
      <c r="F149" s="249"/>
      <c r="G149" s="249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1392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50" t="s">
        <v>1161</v>
      </c>
      <c r="D150" s="251"/>
      <c r="E150" s="251"/>
      <c r="F150" s="251"/>
      <c r="G150" s="251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1493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77" t="str">
        <f>C150</f>
        <v>zemědělství (814 3 JKSO) se svislou nosnou konstrukcí monolitickou betonovou tyčovou nebo plošnou (KMCH 2 a 3 - JKSO šesté místo)</v>
      </c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50" t="s">
        <v>1162</v>
      </c>
      <c r="D151" s="251"/>
      <c r="E151" s="251"/>
      <c r="F151" s="251"/>
      <c r="G151" s="251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1493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>
      <c r="A152" s="3"/>
      <c r="B152" s="4"/>
      <c r="C152" s="190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v>15</v>
      </c>
      <c r="AF152">
        <v>21</v>
      </c>
      <c r="AG152" t="s">
        <v>1344</v>
      </c>
    </row>
    <row r="153" spans="1:60">
      <c r="A153" s="154"/>
      <c r="B153" s="155" t="s">
        <v>1235</v>
      </c>
      <c r="C153" s="191"/>
      <c r="D153" s="156"/>
      <c r="E153" s="157"/>
      <c r="F153" s="157"/>
      <c r="G153" s="185">
        <f>G8+G86+G139+G144+G147</f>
        <v>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f>SUMIF(L7:L151,AE152,G7:G151)</f>
        <v>0</v>
      </c>
      <c r="AF153">
        <f>SUMIF(L7:L151,AF152,G7:G151)</f>
        <v>0</v>
      </c>
      <c r="AG153" t="s">
        <v>1713</v>
      </c>
    </row>
    <row r="154" spans="1:60">
      <c r="C154" s="192"/>
      <c r="D154" s="10"/>
      <c r="AG154" t="s">
        <v>1714</v>
      </c>
    </row>
    <row r="155" spans="1:60">
      <c r="D155" s="10"/>
    </row>
    <row r="156" spans="1:60">
      <c r="D156" s="10"/>
    </row>
    <row r="157" spans="1:60">
      <c r="D157" s="10"/>
    </row>
    <row r="158" spans="1:60">
      <c r="D158" s="10"/>
    </row>
    <row r="159" spans="1:60">
      <c r="D159" s="10"/>
    </row>
    <row r="160" spans="1:60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27">
    <mergeCell ref="C38:G38"/>
    <mergeCell ref="C43:G43"/>
    <mergeCell ref="C49:G49"/>
    <mergeCell ref="C59:G59"/>
    <mergeCell ref="C14:G14"/>
    <mergeCell ref="A1:G1"/>
    <mergeCell ref="C2:G2"/>
    <mergeCell ref="C3:G3"/>
    <mergeCell ref="C4:G4"/>
    <mergeCell ref="C10:G10"/>
    <mergeCell ref="C69:G69"/>
    <mergeCell ref="C73:G73"/>
    <mergeCell ref="C149:G149"/>
    <mergeCell ref="C150:G150"/>
    <mergeCell ref="C88:G88"/>
    <mergeCell ref="C18:G18"/>
    <mergeCell ref="C22:G22"/>
    <mergeCell ref="C26:G26"/>
    <mergeCell ref="C30:G30"/>
    <mergeCell ref="C34:G34"/>
    <mergeCell ref="C151:G151"/>
    <mergeCell ref="C92:G92"/>
    <mergeCell ref="C96:G96"/>
    <mergeCell ref="C101:G101"/>
    <mergeCell ref="C105:G105"/>
    <mergeCell ref="C121:G121"/>
    <mergeCell ref="C141:G141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1291</v>
      </c>
      <c r="C4" s="256" t="s">
        <v>1292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SUMIF(AG9:AG85,"&lt;&gt;NOR",G9:G85)</f>
        <v>0</v>
      </c>
      <c r="H8" s="168"/>
      <c r="I8" s="168">
        <f>SUM(I9:I85)</f>
        <v>0</v>
      </c>
      <c r="J8" s="168"/>
      <c r="K8" s="168">
        <f>SUM(K9:K85)</f>
        <v>0</v>
      </c>
      <c r="L8" s="168"/>
      <c r="M8" s="168">
        <f>SUM(M9:M85)</f>
        <v>0</v>
      </c>
      <c r="N8" s="168"/>
      <c r="O8" s="168">
        <f>SUM(O9:O85)</f>
        <v>151.07</v>
      </c>
      <c r="P8" s="168"/>
      <c r="Q8" s="168">
        <f>SUM(Q9:Q85)</f>
        <v>0</v>
      </c>
      <c r="R8" s="168"/>
      <c r="S8" s="168"/>
      <c r="T8" s="169"/>
      <c r="U8" s="163"/>
      <c r="V8" s="163">
        <f>SUM(V9:V85)</f>
        <v>475.81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1396</v>
      </c>
      <c r="C9" s="187" t="s">
        <v>1397</v>
      </c>
      <c r="D9" s="172" t="s">
        <v>1398</v>
      </c>
      <c r="E9" s="173">
        <v>240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1399</v>
      </c>
      <c r="S9" s="175" t="s">
        <v>1363</v>
      </c>
      <c r="T9" s="176" t="s">
        <v>1364</v>
      </c>
      <c r="U9" s="160">
        <v>0.20300000000000001</v>
      </c>
      <c r="V9" s="160">
        <f>ROUND(E9*U9,2)</f>
        <v>48.72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48" t="s">
        <v>1400</v>
      </c>
      <c r="D10" s="249"/>
      <c r="E10" s="249"/>
      <c r="F10" s="249"/>
      <c r="G10" s="24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1392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na vzdálenost od hladiny vody v jímce po výšku roviny proložené osou nejvyššího bodu výtlačného potrubí. Včetně odpadní potrubí v délce do 20 m.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188" t="s">
        <v>1065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1368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188" t="s">
        <v>773</v>
      </c>
      <c r="D12" s="161"/>
      <c r="E12" s="162">
        <v>240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1368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0">
        <v>2</v>
      </c>
      <c r="B13" s="171" t="s">
        <v>1401</v>
      </c>
      <c r="C13" s="187" t="s">
        <v>1402</v>
      </c>
      <c r="D13" s="172" t="s">
        <v>1403</v>
      </c>
      <c r="E13" s="173">
        <v>10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 t="s">
        <v>1399</v>
      </c>
      <c r="S13" s="175" t="s">
        <v>1363</v>
      </c>
      <c r="T13" s="176" t="s">
        <v>1364</v>
      </c>
      <c r="U13" s="160">
        <v>0</v>
      </c>
      <c r="V13" s="160">
        <f>ROUND(E13*U13,2)</f>
        <v>0</v>
      </c>
      <c r="W13" s="160"/>
      <c r="X13" s="160" t="s">
        <v>1365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1366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58"/>
      <c r="B14" s="159"/>
      <c r="C14" s="248" t="s">
        <v>1404</v>
      </c>
      <c r="D14" s="249"/>
      <c r="E14" s="249"/>
      <c r="F14" s="249"/>
      <c r="G14" s="24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1392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7" t="str">
        <f>C14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1066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1273</v>
      </c>
      <c r="D16" s="161"/>
      <c r="E16" s="162">
        <v>10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1368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0">
        <v>3</v>
      </c>
      <c r="B17" s="171" t="s">
        <v>1409</v>
      </c>
      <c r="C17" s="187" t="s">
        <v>1410</v>
      </c>
      <c r="D17" s="172" t="s">
        <v>1411</v>
      </c>
      <c r="E17" s="173">
        <v>5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 t="s">
        <v>1399</v>
      </c>
      <c r="S17" s="175" t="s">
        <v>1363</v>
      </c>
      <c r="T17" s="176" t="s">
        <v>1364</v>
      </c>
      <c r="U17" s="160">
        <v>9.7000000000000003E-2</v>
      </c>
      <c r="V17" s="160">
        <f>ROUND(E17*U17,2)</f>
        <v>0.49</v>
      </c>
      <c r="W17" s="160"/>
      <c r="X17" s="160" t="s">
        <v>1365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1366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48" t="s">
        <v>1412</v>
      </c>
      <c r="D18" s="249"/>
      <c r="E18" s="249"/>
      <c r="F18" s="249"/>
      <c r="G18" s="249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1392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7" t="str">
        <f>C18</f>
        <v>nebo lesní půdy, s vodorovným přemístěním na hromady v místě upotřebení nebo na dočasné či trvalé skládky se složením</v>
      </c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188" t="s">
        <v>1067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1368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1303</v>
      </c>
      <c r="D20" s="161"/>
      <c r="E20" s="162">
        <v>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0">
        <v>4</v>
      </c>
      <c r="B21" s="171" t="s">
        <v>454</v>
      </c>
      <c r="C21" s="187" t="s">
        <v>455</v>
      </c>
      <c r="D21" s="172" t="s">
        <v>1411</v>
      </c>
      <c r="E21" s="173">
        <v>75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 t="s">
        <v>1399</v>
      </c>
      <c r="S21" s="175" t="s">
        <v>1363</v>
      </c>
      <c r="T21" s="176" t="s">
        <v>1364</v>
      </c>
      <c r="U21" s="160">
        <v>2.2490000000000001</v>
      </c>
      <c r="V21" s="160">
        <f>ROUND(E21*U21,2)</f>
        <v>168.68</v>
      </c>
      <c r="W21" s="160"/>
      <c r="X21" s="160" t="s">
        <v>1365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1366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58"/>
      <c r="B22" s="159"/>
      <c r="C22" s="248" t="s">
        <v>456</v>
      </c>
      <c r="D22" s="249"/>
      <c r="E22" s="249"/>
      <c r="F22" s="249"/>
      <c r="G22" s="249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1392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77" t="str">
        <f>C22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31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188" t="s">
        <v>32</v>
      </c>
      <c r="D24" s="161"/>
      <c r="E24" s="162">
        <v>75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1368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0">
        <v>5</v>
      </c>
      <c r="B25" s="171" t="s">
        <v>460</v>
      </c>
      <c r="C25" s="187" t="s">
        <v>461</v>
      </c>
      <c r="D25" s="172" t="s">
        <v>1411</v>
      </c>
      <c r="E25" s="173">
        <v>22.5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 t="s">
        <v>1399</v>
      </c>
      <c r="S25" s="175" t="s">
        <v>1363</v>
      </c>
      <c r="T25" s="176" t="s">
        <v>1364</v>
      </c>
      <c r="U25" s="160">
        <v>0.107</v>
      </c>
      <c r="V25" s="160">
        <f>ROUND(E25*U25,2)</f>
        <v>2.41</v>
      </c>
      <c r="W25" s="160"/>
      <c r="X25" s="160" t="s">
        <v>1365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1366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58"/>
      <c r="B26" s="159"/>
      <c r="C26" s="248" t="s">
        <v>456</v>
      </c>
      <c r="D26" s="249"/>
      <c r="E26" s="249"/>
      <c r="F26" s="249"/>
      <c r="G26" s="24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1392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7" t="str">
        <f>C26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33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34</v>
      </c>
      <c r="D28" s="161"/>
      <c r="E28" s="162">
        <v>22.5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0">
        <v>6</v>
      </c>
      <c r="B29" s="171" t="s">
        <v>464</v>
      </c>
      <c r="C29" s="187" t="s">
        <v>465</v>
      </c>
      <c r="D29" s="172" t="s">
        <v>1411</v>
      </c>
      <c r="E29" s="173">
        <v>50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5" t="s">
        <v>1399</v>
      </c>
      <c r="S29" s="175" t="s">
        <v>1363</v>
      </c>
      <c r="T29" s="176" t="s">
        <v>1364</v>
      </c>
      <c r="U29" s="160">
        <v>2.9649999999999999</v>
      </c>
      <c r="V29" s="160">
        <f>ROUND(E29*U29,2)</f>
        <v>148.25</v>
      </c>
      <c r="W29" s="160"/>
      <c r="X29" s="160" t="s">
        <v>1365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1366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>
      <c r="A30" s="158"/>
      <c r="B30" s="159"/>
      <c r="C30" s="248" t="s">
        <v>456</v>
      </c>
      <c r="D30" s="249"/>
      <c r="E30" s="249"/>
      <c r="F30" s="249"/>
      <c r="G30" s="249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1392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77" t="str">
        <f>C30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188" t="s">
        <v>35</v>
      </c>
      <c r="D31" s="161"/>
      <c r="E31" s="162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1368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188" t="s">
        <v>36</v>
      </c>
      <c r="D32" s="161"/>
      <c r="E32" s="162">
        <v>50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1368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0">
        <v>7</v>
      </c>
      <c r="B33" s="171" t="s">
        <v>469</v>
      </c>
      <c r="C33" s="187" t="s">
        <v>470</v>
      </c>
      <c r="D33" s="172" t="s">
        <v>1411</v>
      </c>
      <c r="E33" s="173">
        <v>15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 t="s">
        <v>1399</v>
      </c>
      <c r="S33" s="175" t="s">
        <v>1363</v>
      </c>
      <c r="T33" s="176" t="s">
        <v>1364</v>
      </c>
      <c r="U33" s="160">
        <v>0.154</v>
      </c>
      <c r="V33" s="160">
        <f>ROUND(E33*U33,2)</f>
        <v>2.31</v>
      </c>
      <c r="W33" s="160"/>
      <c r="X33" s="160" t="s">
        <v>1365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1366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48" t="s">
        <v>456</v>
      </c>
      <c r="D34" s="249"/>
      <c r="E34" s="249"/>
      <c r="F34" s="249"/>
      <c r="G34" s="24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1392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7" t="str">
        <f>C34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188" t="s">
        <v>37</v>
      </c>
      <c r="D35" s="161"/>
      <c r="E35" s="162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1368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188" t="s">
        <v>1283</v>
      </c>
      <c r="D36" s="161"/>
      <c r="E36" s="162">
        <v>15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1368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70">
        <v>8</v>
      </c>
      <c r="B37" s="171" t="s">
        <v>1076</v>
      </c>
      <c r="C37" s="187" t="s">
        <v>1077</v>
      </c>
      <c r="D37" s="172" t="s">
        <v>1411</v>
      </c>
      <c r="E37" s="173">
        <v>125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 t="s">
        <v>1399</v>
      </c>
      <c r="S37" s="175" t="s">
        <v>1363</v>
      </c>
      <c r="T37" s="176" t="s">
        <v>1364</v>
      </c>
      <c r="U37" s="160">
        <v>0.626</v>
      </c>
      <c r="V37" s="160">
        <f>ROUND(E37*U37,2)</f>
        <v>78.25</v>
      </c>
      <c r="W37" s="160"/>
      <c r="X37" s="160" t="s">
        <v>1365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1366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48" t="s">
        <v>1462</v>
      </c>
      <c r="D38" s="249"/>
      <c r="E38" s="249"/>
      <c r="F38" s="249"/>
      <c r="G38" s="249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1392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7" t="str">
        <f>C38</f>
        <v>bez naložení do dopravní nádoby, ale s vyprázdněním dopravní nádoby na hromadu nebo na dopravní prostředek,</v>
      </c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188" t="s">
        <v>38</v>
      </c>
      <c r="D39" s="161"/>
      <c r="E39" s="162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1368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188" t="s">
        <v>39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1368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188" t="s">
        <v>40</v>
      </c>
      <c r="D41" s="161"/>
      <c r="E41" s="162">
        <v>125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1368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>
      <c r="A42" s="170">
        <v>9</v>
      </c>
      <c r="B42" s="171" t="s">
        <v>1466</v>
      </c>
      <c r="C42" s="187" t="s">
        <v>1467</v>
      </c>
      <c r="D42" s="172" t="s">
        <v>1411</v>
      </c>
      <c r="E42" s="173">
        <v>125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5" t="s">
        <v>1399</v>
      </c>
      <c r="S42" s="175" t="s">
        <v>1363</v>
      </c>
      <c r="T42" s="176" t="s">
        <v>1364</v>
      </c>
      <c r="U42" s="160">
        <v>1.0999999999999999E-2</v>
      </c>
      <c r="V42" s="160">
        <f>ROUND(E42*U42,2)</f>
        <v>1.38</v>
      </c>
      <c r="W42" s="160"/>
      <c r="X42" s="160" t="s">
        <v>1365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1366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48" t="s">
        <v>1468</v>
      </c>
      <c r="D43" s="249"/>
      <c r="E43" s="249"/>
      <c r="F43" s="249"/>
      <c r="G43" s="249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1392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188" t="s">
        <v>1081</v>
      </c>
      <c r="D44" s="161"/>
      <c r="E44" s="162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1368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188" t="s">
        <v>39</v>
      </c>
      <c r="D45" s="161"/>
      <c r="E45" s="162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1368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188" t="s">
        <v>38</v>
      </c>
      <c r="D46" s="161"/>
      <c r="E46" s="162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1368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40</v>
      </c>
      <c r="D47" s="161"/>
      <c r="E47" s="162">
        <v>125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33.75" outlineLevel="1">
      <c r="A48" s="170">
        <v>10</v>
      </c>
      <c r="B48" s="171" t="s">
        <v>1476</v>
      </c>
      <c r="C48" s="187" t="s">
        <v>1477</v>
      </c>
      <c r="D48" s="172" t="s">
        <v>1411</v>
      </c>
      <c r="E48" s="173">
        <v>5000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 t="s">
        <v>1399</v>
      </c>
      <c r="S48" s="175" t="s">
        <v>1363</v>
      </c>
      <c r="T48" s="176" t="s">
        <v>1364</v>
      </c>
      <c r="U48" s="160">
        <v>0</v>
      </c>
      <c r="V48" s="160">
        <f>ROUND(E48*U48,2)</f>
        <v>0</v>
      </c>
      <c r="W48" s="160"/>
      <c r="X48" s="160" t="s">
        <v>1365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1366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48" t="s">
        <v>1468</v>
      </c>
      <c r="D49" s="249"/>
      <c r="E49" s="249"/>
      <c r="F49" s="249"/>
      <c r="G49" s="249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1392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188" t="s">
        <v>1473</v>
      </c>
      <c r="D50" s="161"/>
      <c r="E50" s="162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1368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41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42</v>
      </c>
      <c r="D52" s="161"/>
      <c r="E52" s="162">
        <v>5000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1368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70">
        <v>11</v>
      </c>
      <c r="B53" s="171" t="s">
        <v>1482</v>
      </c>
      <c r="C53" s="187" t="s">
        <v>1483</v>
      </c>
      <c r="D53" s="172" t="s">
        <v>1411</v>
      </c>
      <c r="E53" s="173">
        <v>125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1399</v>
      </c>
      <c r="S53" s="175" t="s">
        <v>1363</v>
      </c>
      <c r="T53" s="176" t="s">
        <v>1364</v>
      </c>
      <c r="U53" s="160">
        <v>8.9999999999999993E-3</v>
      </c>
      <c r="V53" s="160">
        <f>ROUND(E53*U53,2)</f>
        <v>1.1299999999999999</v>
      </c>
      <c r="W53" s="160"/>
      <c r="X53" s="160" t="s">
        <v>1365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1366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188" t="s">
        <v>1084</v>
      </c>
      <c r="D54" s="161"/>
      <c r="E54" s="162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1368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188" t="s">
        <v>39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1368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38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40</v>
      </c>
      <c r="D57" s="161"/>
      <c r="E57" s="162">
        <v>125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>
      <c r="A58" s="170">
        <v>12</v>
      </c>
      <c r="B58" s="171" t="s">
        <v>1489</v>
      </c>
      <c r="C58" s="187" t="s">
        <v>1490</v>
      </c>
      <c r="D58" s="172" t="s">
        <v>1411</v>
      </c>
      <c r="E58" s="173">
        <v>90.458879999999994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5" t="s">
        <v>1399</v>
      </c>
      <c r="S58" s="175" t="s">
        <v>1363</v>
      </c>
      <c r="T58" s="176" t="s">
        <v>1364</v>
      </c>
      <c r="U58" s="160">
        <v>0.20200000000000001</v>
      </c>
      <c r="V58" s="160">
        <f>ROUND(E58*U58,2)</f>
        <v>18.27</v>
      </c>
      <c r="W58" s="160"/>
      <c r="X58" s="160" t="s">
        <v>1365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1366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48" t="s">
        <v>1491</v>
      </c>
      <c r="D59" s="249"/>
      <c r="E59" s="249"/>
      <c r="F59" s="249"/>
      <c r="G59" s="249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1392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188" t="s">
        <v>1085</v>
      </c>
      <c r="D60" s="161"/>
      <c r="E60" s="162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1368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188" t="s">
        <v>39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1368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188" t="s">
        <v>38</v>
      </c>
      <c r="D62" s="161"/>
      <c r="E62" s="162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1368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188" t="s">
        <v>1086</v>
      </c>
      <c r="D63" s="161"/>
      <c r="E63" s="162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1368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188" t="s">
        <v>1087</v>
      </c>
      <c r="D64" s="161"/>
      <c r="E64" s="162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1368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188" t="s">
        <v>1088</v>
      </c>
      <c r="D65" s="161"/>
      <c r="E65" s="162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1368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188" t="s">
        <v>43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1368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44</v>
      </c>
      <c r="D67" s="161"/>
      <c r="E67" s="162">
        <v>90.458879999999994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70">
        <v>13</v>
      </c>
      <c r="B68" s="171" t="s">
        <v>1505</v>
      </c>
      <c r="C68" s="187" t="s">
        <v>1506</v>
      </c>
      <c r="D68" s="172" t="s">
        <v>1361</v>
      </c>
      <c r="E68" s="173">
        <v>18.845600000000001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5" t="s">
        <v>1507</v>
      </c>
      <c r="S68" s="175" t="s">
        <v>1363</v>
      </c>
      <c r="T68" s="176" t="s">
        <v>1364</v>
      </c>
      <c r="U68" s="160">
        <v>0.06</v>
      </c>
      <c r="V68" s="160">
        <f>ROUND(E68*U68,2)</f>
        <v>1.1299999999999999</v>
      </c>
      <c r="W68" s="160"/>
      <c r="X68" s="160" t="s">
        <v>1365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1366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48" t="s">
        <v>1508</v>
      </c>
      <c r="D69" s="249"/>
      <c r="E69" s="249"/>
      <c r="F69" s="249"/>
      <c r="G69" s="249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1392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188" t="s">
        <v>1091</v>
      </c>
      <c r="D70" s="161"/>
      <c r="E70" s="162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1368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1092</v>
      </c>
      <c r="D71" s="161"/>
      <c r="E71" s="162">
        <v>18.845600000000001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>
      <c r="A72" s="170">
        <v>14</v>
      </c>
      <c r="B72" s="171" t="s">
        <v>1511</v>
      </c>
      <c r="C72" s="187" t="s">
        <v>1512</v>
      </c>
      <c r="D72" s="172" t="s">
        <v>1361</v>
      </c>
      <c r="E72" s="173">
        <v>18.845600000000001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5" t="s">
        <v>1399</v>
      </c>
      <c r="S72" s="175" t="s">
        <v>1363</v>
      </c>
      <c r="T72" s="176" t="s">
        <v>1364</v>
      </c>
      <c r="U72" s="160">
        <v>0.254</v>
      </c>
      <c r="V72" s="160">
        <f>ROUND(E72*U72,2)</f>
        <v>4.79</v>
      </c>
      <c r="W72" s="160"/>
      <c r="X72" s="160" t="s">
        <v>1365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1366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58"/>
      <c r="B73" s="159"/>
      <c r="C73" s="248" t="s">
        <v>1513</v>
      </c>
      <c r="D73" s="249"/>
      <c r="E73" s="249"/>
      <c r="F73" s="249"/>
      <c r="G73" s="249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1392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77" t="str">
        <f>C73</f>
        <v>s případným nutným přemístěním hromad nebo dočasných skládek na místo potřeby ze vzdálenosti do 30 m, v rovině nebo ve svahu do 1 : 5,</v>
      </c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188" t="s">
        <v>1093</v>
      </c>
      <c r="D74" s="161"/>
      <c r="E74" s="162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1368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188" t="s">
        <v>1092</v>
      </c>
      <c r="D75" s="161"/>
      <c r="E75" s="162">
        <v>18.845600000000001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1368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70">
        <v>15</v>
      </c>
      <c r="B76" s="171" t="s">
        <v>1515</v>
      </c>
      <c r="C76" s="187" t="s">
        <v>1516</v>
      </c>
      <c r="D76" s="172" t="s">
        <v>1411</v>
      </c>
      <c r="E76" s="173">
        <v>125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5" t="s">
        <v>1399</v>
      </c>
      <c r="S76" s="175" t="s">
        <v>1363</v>
      </c>
      <c r="T76" s="176" t="s">
        <v>1364</v>
      </c>
      <c r="U76" s="160">
        <v>0</v>
      </c>
      <c r="V76" s="160">
        <f>ROUND(E76*U76,2)</f>
        <v>0</v>
      </c>
      <c r="W76" s="160"/>
      <c r="X76" s="160" t="s">
        <v>1365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1366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188" t="s">
        <v>45</v>
      </c>
      <c r="D77" s="161"/>
      <c r="E77" s="162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1368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188" t="s">
        <v>40</v>
      </c>
      <c r="D78" s="161"/>
      <c r="E78" s="162">
        <v>125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1368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0">
        <v>16</v>
      </c>
      <c r="B79" s="171" t="s">
        <v>1517</v>
      </c>
      <c r="C79" s="187" t="s">
        <v>1518</v>
      </c>
      <c r="D79" s="172" t="s">
        <v>1519</v>
      </c>
      <c r="E79" s="173">
        <v>0.47114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1E-3</v>
      </c>
      <c r="O79" s="175">
        <f>ROUND(E79*N79,2)</f>
        <v>0</v>
      </c>
      <c r="P79" s="175">
        <v>0</v>
      </c>
      <c r="Q79" s="175">
        <f>ROUND(E79*P79,2)</f>
        <v>0</v>
      </c>
      <c r="R79" s="175" t="s">
        <v>1520</v>
      </c>
      <c r="S79" s="175" t="s">
        <v>1363</v>
      </c>
      <c r="T79" s="176" t="s">
        <v>1364</v>
      </c>
      <c r="U79" s="160">
        <v>0</v>
      </c>
      <c r="V79" s="160">
        <f>ROUND(E79*U79,2)</f>
        <v>0</v>
      </c>
      <c r="W79" s="160"/>
      <c r="X79" s="160" t="s">
        <v>1521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1522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1095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1096</v>
      </c>
      <c r="D81" s="161"/>
      <c r="E81" s="162">
        <v>0.47114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0">
        <v>17</v>
      </c>
      <c r="B82" s="171" t="s">
        <v>1531</v>
      </c>
      <c r="C82" s="187" t="s">
        <v>1532</v>
      </c>
      <c r="D82" s="172" t="s">
        <v>1527</v>
      </c>
      <c r="E82" s="173">
        <v>151.06632999999999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1</v>
      </c>
      <c r="O82" s="175">
        <f>ROUND(E82*N82,2)</f>
        <v>151.07</v>
      </c>
      <c r="P82" s="175">
        <v>0</v>
      </c>
      <c r="Q82" s="175">
        <f>ROUND(E82*P82,2)</f>
        <v>0</v>
      </c>
      <c r="R82" s="175" t="s">
        <v>1520</v>
      </c>
      <c r="S82" s="175" t="s">
        <v>1363</v>
      </c>
      <c r="T82" s="176" t="s">
        <v>1364</v>
      </c>
      <c r="U82" s="160">
        <v>0</v>
      </c>
      <c r="V82" s="160">
        <f>ROUND(E82*U82,2)</f>
        <v>0</v>
      </c>
      <c r="W82" s="160"/>
      <c r="X82" s="160" t="s">
        <v>1521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1522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188" t="s">
        <v>1081</v>
      </c>
      <c r="D83" s="161"/>
      <c r="E83" s="162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1368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46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1368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47</v>
      </c>
      <c r="D85" s="161"/>
      <c r="E85" s="162">
        <v>151.06632999999999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>
      <c r="A86" s="164" t="s">
        <v>1357</v>
      </c>
      <c r="B86" s="165" t="s">
        <v>1297</v>
      </c>
      <c r="C86" s="186" t="s">
        <v>1311</v>
      </c>
      <c r="D86" s="166"/>
      <c r="E86" s="167"/>
      <c r="F86" s="168"/>
      <c r="G86" s="168">
        <f>SUMIF(AG87:AG138,"&lt;&gt;NOR",G87:G138)</f>
        <v>0</v>
      </c>
      <c r="H86" s="168"/>
      <c r="I86" s="168">
        <f>SUM(I87:I138)</f>
        <v>0</v>
      </c>
      <c r="J86" s="168"/>
      <c r="K86" s="168">
        <f>SUM(K87:K138)</f>
        <v>0</v>
      </c>
      <c r="L86" s="168"/>
      <c r="M86" s="168">
        <f>SUM(M87:M138)</f>
        <v>0</v>
      </c>
      <c r="N86" s="168"/>
      <c r="O86" s="168">
        <f>SUM(O87:O138)</f>
        <v>40.51</v>
      </c>
      <c r="P86" s="168"/>
      <c r="Q86" s="168">
        <f>SUM(Q87:Q138)</f>
        <v>0</v>
      </c>
      <c r="R86" s="168"/>
      <c r="S86" s="168"/>
      <c r="T86" s="169"/>
      <c r="U86" s="163"/>
      <c r="V86" s="163">
        <f>SUM(V87:V138)</f>
        <v>564.99000000000012</v>
      </c>
      <c r="W86" s="163"/>
      <c r="X86" s="163"/>
      <c r="AG86" t="s">
        <v>1358</v>
      </c>
    </row>
    <row r="87" spans="1:60" outlineLevel="1">
      <c r="A87" s="170">
        <v>18</v>
      </c>
      <c r="B87" s="171" t="s">
        <v>1536</v>
      </c>
      <c r="C87" s="187" t="s">
        <v>1537</v>
      </c>
      <c r="D87" s="172" t="s">
        <v>1407</v>
      </c>
      <c r="E87" s="173">
        <v>20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0.23382</v>
      </c>
      <c r="O87" s="175">
        <f>ROUND(E87*N87,2)</f>
        <v>4.68</v>
      </c>
      <c r="P87" s="175">
        <v>0</v>
      </c>
      <c r="Q87" s="175">
        <f>ROUND(E87*P87,2)</f>
        <v>0</v>
      </c>
      <c r="R87" s="175" t="s">
        <v>1538</v>
      </c>
      <c r="S87" s="175" t="s">
        <v>1539</v>
      </c>
      <c r="T87" s="176" t="s">
        <v>1364</v>
      </c>
      <c r="U87" s="160">
        <v>0.216</v>
      </c>
      <c r="V87" s="160">
        <f>ROUND(E87*U87,2)</f>
        <v>4.32</v>
      </c>
      <c r="W87" s="160"/>
      <c r="X87" s="160" t="s">
        <v>1365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1366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48" t="s">
        <v>1540</v>
      </c>
      <c r="D88" s="249"/>
      <c r="E88" s="249"/>
      <c r="F88" s="249"/>
      <c r="G88" s="249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1392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77" t="str">
        <f>C88</f>
        <v>se zřízením štěrkopískového lože pod trubky a s jejich obsypem v průměrném celkovém množství do 0,15 m3/m v otevřeném příkopu,</v>
      </c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188" t="s">
        <v>1099</v>
      </c>
      <c r="D89" s="161"/>
      <c r="E89" s="162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1368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188" t="s">
        <v>1293</v>
      </c>
      <c r="D90" s="161"/>
      <c r="E90" s="162">
        <v>20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1368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0">
        <v>19</v>
      </c>
      <c r="B91" s="171" t="s">
        <v>1541</v>
      </c>
      <c r="C91" s="187" t="s">
        <v>1542</v>
      </c>
      <c r="D91" s="172" t="s">
        <v>1361</v>
      </c>
      <c r="E91" s="173">
        <v>25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1.8000000000000001E-4</v>
      </c>
      <c r="O91" s="175">
        <f>ROUND(E91*N91,2)</f>
        <v>0</v>
      </c>
      <c r="P91" s="175">
        <v>0</v>
      </c>
      <c r="Q91" s="175">
        <f>ROUND(E91*P91,2)</f>
        <v>0</v>
      </c>
      <c r="R91" s="175" t="s">
        <v>1543</v>
      </c>
      <c r="S91" s="175" t="s">
        <v>1363</v>
      </c>
      <c r="T91" s="176" t="s">
        <v>1364</v>
      </c>
      <c r="U91" s="160">
        <v>7.4999999999999997E-2</v>
      </c>
      <c r="V91" s="160">
        <f>ROUND(E91*U91,2)</f>
        <v>1.88</v>
      </c>
      <c r="W91" s="160"/>
      <c r="X91" s="160" t="s">
        <v>1365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1366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48" t="s">
        <v>1544</v>
      </c>
      <c r="D92" s="249"/>
      <c r="E92" s="249"/>
      <c r="F92" s="249"/>
      <c r="G92" s="249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1392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188" t="s">
        <v>1100</v>
      </c>
      <c r="D93" s="161"/>
      <c r="E93" s="162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1368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188" t="s">
        <v>1101</v>
      </c>
      <c r="D94" s="161"/>
      <c r="E94" s="162">
        <v>25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1368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0">
        <v>20</v>
      </c>
      <c r="B95" s="171" t="s">
        <v>1102</v>
      </c>
      <c r="C95" s="187" t="s">
        <v>1103</v>
      </c>
      <c r="D95" s="172" t="s">
        <v>1527</v>
      </c>
      <c r="E95" s="173">
        <v>5.6016000000000004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5">
        <v>2.1299999999999999E-3</v>
      </c>
      <c r="O95" s="175">
        <f>ROUND(E95*N95,2)</f>
        <v>0.01</v>
      </c>
      <c r="P95" s="175">
        <v>0</v>
      </c>
      <c r="Q95" s="175">
        <f>ROUND(E95*P95,2)</f>
        <v>0</v>
      </c>
      <c r="R95" s="175" t="s">
        <v>1543</v>
      </c>
      <c r="S95" s="175" t="s">
        <v>1363</v>
      </c>
      <c r="T95" s="176" t="s">
        <v>1364</v>
      </c>
      <c r="U95" s="160">
        <v>2.7189999999999999</v>
      </c>
      <c r="V95" s="160">
        <f>ROUND(E95*U95,2)</f>
        <v>15.23</v>
      </c>
      <c r="W95" s="160"/>
      <c r="X95" s="160" t="s">
        <v>1365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1366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48" t="s">
        <v>1104</v>
      </c>
      <c r="D96" s="249"/>
      <c r="E96" s="249"/>
      <c r="F96" s="249"/>
      <c r="G96" s="249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188" t="s">
        <v>20</v>
      </c>
      <c r="D97" s="161"/>
      <c r="E97" s="162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1368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188" t="s">
        <v>1106</v>
      </c>
      <c r="D98" s="161"/>
      <c r="E98" s="162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1368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188" t="s">
        <v>21</v>
      </c>
      <c r="D99" s="161"/>
      <c r="E99" s="162">
        <v>5.6016000000000004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1368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70">
        <v>21</v>
      </c>
      <c r="B100" s="171" t="s">
        <v>1108</v>
      </c>
      <c r="C100" s="187" t="s">
        <v>1109</v>
      </c>
      <c r="D100" s="172" t="s">
        <v>1527</v>
      </c>
      <c r="E100" s="173">
        <v>5.6016000000000004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5">
        <v>5.77E-3</v>
      </c>
      <c r="O100" s="175">
        <f>ROUND(E100*N100,2)</f>
        <v>0.03</v>
      </c>
      <c r="P100" s="175">
        <v>0</v>
      </c>
      <c r="Q100" s="175">
        <f>ROUND(E100*P100,2)</f>
        <v>0</v>
      </c>
      <c r="R100" s="175" t="s">
        <v>1543</v>
      </c>
      <c r="S100" s="175" t="s">
        <v>1363</v>
      </c>
      <c r="T100" s="176" t="s">
        <v>1364</v>
      </c>
      <c r="U100" s="160">
        <v>25.875</v>
      </c>
      <c r="V100" s="160">
        <f>ROUND(E100*U100,2)</f>
        <v>144.94</v>
      </c>
      <c r="W100" s="160"/>
      <c r="X100" s="160" t="s">
        <v>1365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48" t="s">
        <v>1104</v>
      </c>
      <c r="D101" s="249"/>
      <c r="E101" s="249"/>
      <c r="F101" s="249"/>
      <c r="G101" s="249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1392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188" t="s">
        <v>22</v>
      </c>
      <c r="D102" s="161"/>
      <c r="E102" s="162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1368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188" t="s">
        <v>21</v>
      </c>
      <c r="D103" s="161"/>
      <c r="E103" s="162">
        <v>5.6016000000000004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1368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70">
        <v>22</v>
      </c>
      <c r="B104" s="171" t="s">
        <v>1111</v>
      </c>
      <c r="C104" s="187" t="s">
        <v>1112</v>
      </c>
      <c r="D104" s="172" t="s">
        <v>1527</v>
      </c>
      <c r="E104" s="173">
        <v>5.6016000000000004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5">
        <v>7.2999999999999996E-4</v>
      </c>
      <c r="O104" s="175">
        <f>ROUND(E104*N104,2)</f>
        <v>0</v>
      </c>
      <c r="P104" s="175">
        <v>0</v>
      </c>
      <c r="Q104" s="175">
        <f>ROUND(E104*P104,2)</f>
        <v>0</v>
      </c>
      <c r="R104" s="175" t="s">
        <v>1543</v>
      </c>
      <c r="S104" s="175" t="s">
        <v>1363</v>
      </c>
      <c r="T104" s="176" t="s">
        <v>1364</v>
      </c>
      <c r="U104" s="160">
        <v>5.9089999999999998</v>
      </c>
      <c r="V104" s="160">
        <f>ROUND(E104*U104,2)</f>
        <v>33.1</v>
      </c>
      <c r="W104" s="160"/>
      <c r="X104" s="160" t="s">
        <v>1365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1366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48" t="s">
        <v>1104</v>
      </c>
      <c r="D105" s="249"/>
      <c r="E105" s="249"/>
      <c r="F105" s="249"/>
      <c r="G105" s="249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188" t="s">
        <v>22</v>
      </c>
      <c r="D106" s="161"/>
      <c r="E106" s="162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1368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188" t="s">
        <v>21</v>
      </c>
      <c r="D107" s="161"/>
      <c r="E107" s="162">
        <v>5.6016000000000004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1368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70">
        <v>23</v>
      </c>
      <c r="B108" s="171" t="s">
        <v>1113</v>
      </c>
      <c r="C108" s="187" t="s">
        <v>1114</v>
      </c>
      <c r="D108" s="172" t="s">
        <v>1361</v>
      </c>
      <c r="E108" s="173">
        <v>120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1.4999999999999999E-4</v>
      </c>
      <c r="O108" s="175">
        <f>ROUND(E108*N108,2)</f>
        <v>0.02</v>
      </c>
      <c r="P108" s="175">
        <v>0</v>
      </c>
      <c r="Q108" s="175">
        <f>ROUND(E108*P108,2)</f>
        <v>0</v>
      </c>
      <c r="R108" s="175" t="s">
        <v>1543</v>
      </c>
      <c r="S108" s="175" t="s">
        <v>1363</v>
      </c>
      <c r="T108" s="176" t="s">
        <v>1364</v>
      </c>
      <c r="U108" s="160">
        <v>0.54200000000000004</v>
      </c>
      <c r="V108" s="160">
        <f>ROUND(E108*U108,2)</f>
        <v>65.040000000000006</v>
      </c>
      <c r="W108" s="160"/>
      <c r="X108" s="160" t="s">
        <v>1365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188" t="s">
        <v>23</v>
      </c>
      <c r="D109" s="161"/>
      <c r="E109" s="162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1368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188" t="s">
        <v>24</v>
      </c>
      <c r="D110" s="161"/>
      <c r="E110" s="162">
        <v>120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1368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70">
        <v>24</v>
      </c>
      <c r="B111" s="171" t="s">
        <v>1116</v>
      </c>
      <c r="C111" s="187" t="s">
        <v>1117</v>
      </c>
      <c r="D111" s="172" t="s">
        <v>1361</v>
      </c>
      <c r="E111" s="173">
        <v>120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5" t="s">
        <v>1543</v>
      </c>
      <c r="S111" s="175" t="s">
        <v>1363</v>
      </c>
      <c r="T111" s="176" t="s">
        <v>1364</v>
      </c>
      <c r="U111" s="160">
        <v>1.0840000000000001</v>
      </c>
      <c r="V111" s="160">
        <f>ROUND(E111*U111,2)</f>
        <v>130.08000000000001</v>
      </c>
      <c r="W111" s="160"/>
      <c r="X111" s="160" t="s">
        <v>1365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188" t="s">
        <v>25</v>
      </c>
      <c r="D112" s="161"/>
      <c r="E112" s="162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1368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188" t="s">
        <v>24</v>
      </c>
      <c r="D113" s="161"/>
      <c r="E113" s="162">
        <v>120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1368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0">
        <v>25</v>
      </c>
      <c r="B114" s="171" t="s">
        <v>1119</v>
      </c>
      <c r="C114" s="187" t="s">
        <v>1120</v>
      </c>
      <c r="D114" s="172" t="s">
        <v>1361</v>
      </c>
      <c r="E114" s="173">
        <v>120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5" t="s">
        <v>1543</v>
      </c>
      <c r="S114" s="175" t="s">
        <v>1363</v>
      </c>
      <c r="T114" s="176" t="s">
        <v>1364</v>
      </c>
      <c r="U114" s="160">
        <v>1.39</v>
      </c>
      <c r="V114" s="160">
        <f>ROUND(E114*U114,2)</f>
        <v>166.8</v>
      </c>
      <c r="W114" s="160"/>
      <c r="X114" s="160" t="s">
        <v>1365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1366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188" t="s">
        <v>25</v>
      </c>
      <c r="D115" s="161"/>
      <c r="E115" s="162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1368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188" t="s">
        <v>24</v>
      </c>
      <c r="D116" s="161"/>
      <c r="E116" s="162">
        <v>120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1368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70">
        <v>26</v>
      </c>
      <c r="B117" s="171" t="s">
        <v>1121</v>
      </c>
      <c r="C117" s="187" t="s">
        <v>1122</v>
      </c>
      <c r="D117" s="172" t="s">
        <v>1411</v>
      </c>
      <c r="E117" s="173">
        <v>2.5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5">
        <v>2.1</v>
      </c>
      <c r="O117" s="175">
        <f>ROUND(E117*N117,2)</f>
        <v>5.25</v>
      </c>
      <c r="P117" s="175">
        <v>0</v>
      </c>
      <c r="Q117" s="175">
        <f>ROUND(E117*P117,2)</f>
        <v>0</v>
      </c>
      <c r="R117" s="175" t="s">
        <v>1543</v>
      </c>
      <c r="S117" s="175" t="s">
        <v>1363</v>
      </c>
      <c r="T117" s="176" t="s">
        <v>1364</v>
      </c>
      <c r="U117" s="160">
        <v>0.96499999999999997</v>
      </c>
      <c r="V117" s="160">
        <f>ROUND(E117*U117,2)</f>
        <v>2.41</v>
      </c>
      <c r="W117" s="160"/>
      <c r="X117" s="160" t="s">
        <v>1365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1366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188" t="s">
        <v>1123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1368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1124</v>
      </c>
      <c r="D119" s="161"/>
      <c r="E119" s="162">
        <v>2.5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1368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70">
        <v>27</v>
      </c>
      <c r="B120" s="171" t="s">
        <v>1125</v>
      </c>
      <c r="C120" s="187" t="s">
        <v>1126</v>
      </c>
      <c r="D120" s="172" t="s">
        <v>1411</v>
      </c>
      <c r="E120" s="173">
        <v>2.5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5">
        <v>2.5249999999999999</v>
      </c>
      <c r="O120" s="175">
        <f>ROUND(E120*N120,2)</f>
        <v>6.31</v>
      </c>
      <c r="P120" s="175">
        <v>0</v>
      </c>
      <c r="Q120" s="175">
        <f>ROUND(E120*P120,2)</f>
        <v>0</v>
      </c>
      <c r="R120" s="175" t="s">
        <v>1127</v>
      </c>
      <c r="S120" s="175" t="s">
        <v>1363</v>
      </c>
      <c r="T120" s="176" t="s">
        <v>1364</v>
      </c>
      <c r="U120" s="160">
        <v>0.47699999999999998</v>
      </c>
      <c r="V120" s="160">
        <f>ROUND(E120*U120,2)</f>
        <v>1.19</v>
      </c>
      <c r="W120" s="160"/>
      <c r="X120" s="160" t="s">
        <v>1365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1366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48" t="s">
        <v>1128</v>
      </c>
      <c r="D121" s="249"/>
      <c r="E121" s="249"/>
      <c r="F121" s="249"/>
      <c r="G121" s="249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1392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188" t="s">
        <v>1123</v>
      </c>
      <c r="D122" s="161"/>
      <c r="E122" s="162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1368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188" t="s">
        <v>1124</v>
      </c>
      <c r="D123" s="161"/>
      <c r="E123" s="162">
        <v>2.5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1368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78">
        <v>28</v>
      </c>
      <c r="B124" s="179" t="s">
        <v>1129</v>
      </c>
      <c r="C124" s="189" t="s">
        <v>1130</v>
      </c>
      <c r="D124" s="180" t="s">
        <v>1131</v>
      </c>
      <c r="E124" s="181">
        <v>2</v>
      </c>
      <c r="F124" s="182"/>
      <c r="G124" s="183">
        <f>ROUND(E124*F124,2)</f>
        <v>0</v>
      </c>
      <c r="H124" s="182"/>
      <c r="I124" s="183">
        <f>ROUND(E124*H124,2)</f>
        <v>0</v>
      </c>
      <c r="J124" s="182"/>
      <c r="K124" s="183">
        <f>ROUND(E124*J124,2)</f>
        <v>0</v>
      </c>
      <c r="L124" s="183">
        <v>21</v>
      </c>
      <c r="M124" s="183">
        <f>G124*(1+L124/100)</f>
        <v>0</v>
      </c>
      <c r="N124" s="183">
        <v>0</v>
      </c>
      <c r="O124" s="183">
        <f>ROUND(E124*N124,2)</f>
        <v>0</v>
      </c>
      <c r="P124" s="183">
        <v>0</v>
      </c>
      <c r="Q124" s="183">
        <f>ROUND(E124*P124,2)</f>
        <v>0</v>
      </c>
      <c r="R124" s="183"/>
      <c r="S124" s="183" t="s">
        <v>582</v>
      </c>
      <c r="T124" s="184" t="s">
        <v>1364</v>
      </c>
      <c r="U124" s="160">
        <v>0</v>
      </c>
      <c r="V124" s="160">
        <f>ROUND(E124*U124,2)</f>
        <v>0</v>
      </c>
      <c r="W124" s="160"/>
      <c r="X124" s="160" t="s">
        <v>1365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1366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>
      <c r="A125" s="170">
        <v>29</v>
      </c>
      <c r="B125" s="171" t="s">
        <v>1132</v>
      </c>
      <c r="C125" s="187" t="s">
        <v>1133</v>
      </c>
      <c r="D125" s="172" t="s">
        <v>1527</v>
      </c>
      <c r="E125" s="173">
        <v>0.42720000000000002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1</v>
      </c>
      <c r="O125" s="175">
        <f>ROUND(E125*N125,2)</f>
        <v>0.43</v>
      </c>
      <c r="P125" s="175">
        <v>0</v>
      </c>
      <c r="Q125" s="175">
        <f>ROUND(E125*P125,2)</f>
        <v>0</v>
      </c>
      <c r="R125" s="175" t="s">
        <v>1520</v>
      </c>
      <c r="S125" s="175" t="s">
        <v>1363</v>
      </c>
      <c r="T125" s="176" t="s">
        <v>1364</v>
      </c>
      <c r="U125" s="160">
        <v>0</v>
      </c>
      <c r="V125" s="160">
        <f>ROUND(E125*U125,2)</f>
        <v>0</v>
      </c>
      <c r="W125" s="160"/>
      <c r="X125" s="160" t="s">
        <v>1521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1522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188" t="s">
        <v>26</v>
      </c>
      <c r="D126" s="161"/>
      <c r="E126" s="162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1368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188" t="s">
        <v>27</v>
      </c>
      <c r="D127" s="161"/>
      <c r="E127" s="162">
        <v>0.42720000000000002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1368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70">
        <v>30</v>
      </c>
      <c r="B128" s="171" t="s">
        <v>1136</v>
      </c>
      <c r="C128" s="187" t="s">
        <v>1137</v>
      </c>
      <c r="D128" s="172" t="s">
        <v>1527</v>
      </c>
      <c r="E128" s="173">
        <v>18.600000000000001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5">
        <v>1</v>
      </c>
      <c r="O128" s="175">
        <f>ROUND(E128*N128,2)</f>
        <v>18.600000000000001</v>
      </c>
      <c r="P128" s="175">
        <v>0</v>
      </c>
      <c r="Q128" s="175">
        <f>ROUND(E128*P128,2)</f>
        <v>0</v>
      </c>
      <c r="R128" s="175" t="s">
        <v>1520</v>
      </c>
      <c r="S128" s="175" t="s">
        <v>1363</v>
      </c>
      <c r="T128" s="176" t="s">
        <v>1364</v>
      </c>
      <c r="U128" s="160">
        <v>0</v>
      </c>
      <c r="V128" s="160">
        <f>ROUND(E128*U128,2)</f>
        <v>0</v>
      </c>
      <c r="W128" s="160"/>
      <c r="X128" s="160" t="s">
        <v>1521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1522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188" t="s">
        <v>1138</v>
      </c>
      <c r="D129" s="161"/>
      <c r="E129" s="162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1368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188" t="s">
        <v>28</v>
      </c>
      <c r="D130" s="161"/>
      <c r="E130" s="162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1368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188" t="s">
        <v>29</v>
      </c>
      <c r="D131" s="161"/>
      <c r="E131" s="162">
        <v>18.600000000000001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1368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70">
        <v>31</v>
      </c>
      <c r="B132" s="171" t="s">
        <v>1141</v>
      </c>
      <c r="C132" s="187" t="s">
        <v>1142</v>
      </c>
      <c r="D132" s="172" t="s">
        <v>1527</v>
      </c>
      <c r="E132" s="173">
        <v>5.1744000000000003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5">
        <v>1</v>
      </c>
      <c r="O132" s="175">
        <f>ROUND(E132*N132,2)</f>
        <v>5.17</v>
      </c>
      <c r="P132" s="175">
        <v>0</v>
      </c>
      <c r="Q132" s="175">
        <f>ROUND(E132*P132,2)</f>
        <v>0</v>
      </c>
      <c r="R132" s="175" t="s">
        <v>1520</v>
      </c>
      <c r="S132" s="175" t="s">
        <v>1363</v>
      </c>
      <c r="T132" s="176" t="s">
        <v>1364</v>
      </c>
      <c r="U132" s="160">
        <v>0</v>
      </c>
      <c r="V132" s="160">
        <f>ROUND(E132*U132,2)</f>
        <v>0</v>
      </c>
      <c r="W132" s="160"/>
      <c r="X132" s="160" t="s">
        <v>1521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1522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188" t="s">
        <v>1143</v>
      </c>
      <c r="D133" s="161"/>
      <c r="E133" s="162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1368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188" t="s">
        <v>1144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1368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1145</v>
      </c>
      <c r="D135" s="161"/>
      <c r="E135" s="162">
        <v>5.1744000000000003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>
      <c r="A136" s="170">
        <v>32</v>
      </c>
      <c r="B136" s="171" t="s">
        <v>1548</v>
      </c>
      <c r="C136" s="187" t="s">
        <v>1549</v>
      </c>
      <c r="D136" s="172" t="s">
        <v>1361</v>
      </c>
      <c r="E136" s="173">
        <v>27.5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5">
        <v>2.0000000000000001E-4</v>
      </c>
      <c r="O136" s="175">
        <f>ROUND(E136*N136,2)</f>
        <v>0.01</v>
      </c>
      <c r="P136" s="175">
        <v>0</v>
      </c>
      <c r="Q136" s="175">
        <f>ROUND(E136*P136,2)</f>
        <v>0</v>
      </c>
      <c r="R136" s="175" t="s">
        <v>1520</v>
      </c>
      <c r="S136" s="175" t="s">
        <v>1363</v>
      </c>
      <c r="T136" s="176" t="s">
        <v>1364</v>
      </c>
      <c r="U136" s="160">
        <v>0</v>
      </c>
      <c r="V136" s="160">
        <f>ROUND(E136*U136,2)</f>
        <v>0</v>
      </c>
      <c r="W136" s="160"/>
      <c r="X136" s="160" t="s">
        <v>1521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1522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188" t="s">
        <v>1146</v>
      </c>
      <c r="D137" s="161"/>
      <c r="E137" s="162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1368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1147</v>
      </c>
      <c r="D138" s="161"/>
      <c r="E138" s="162">
        <v>27.5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>
      <c r="A139" s="164" t="s">
        <v>1357</v>
      </c>
      <c r="B139" s="165" t="s">
        <v>1303</v>
      </c>
      <c r="C139" s="186" t="s">
        <v>1313</v>
      </c>
      <c r="D139" s="166"/>
      <c r="E139" s="167"/>
      <c r="F139" s="168"/>
      <c r="G139" s="168">
        <f>SUMIF(AG140:AG143,"&lt;&gt;NOR",G140:G143)</f>
        <v>0</v>
      </c>
      <c r="H139" s="168"/>
      <c r="I139" s="168">
        <f>SUM(I140:I143)</f>
        <v>0</v>
      </c>
      <c r="J139" s="168"/>
      <c r="K139" s="168">
        <f>SUM(K140:K143)</f>
        <v>0</v>
      </c>
      <c r="L139" s="168"/>
      <c r="M139" s="168">
        <f>SUM(M140:M143)</f>
        <v>0</v>
      </c>
      <c r="N139" s="168"/>
      <c r="O139" s="168">
        <f>SUM(O140:O143)</f>
        <v>8.08</v>
      </c>
      <c r="P139" s="168"/>
      <c r="Q139" s="168">
        <f>SUM(Q140:Q143)</f>
        <v>0</v>
      </c>
      <c r="R139" s="168"/>
      <c r="S139" s="168"/>
      <c r="T139" s="169"/>
      <c r="U139" s="163"/>
      <c r="V139" s="163">
        <f>SUM(V140:V143)</f>
        <v>1.5</v>
      </c>
      <c r="W139" s="163"/>
      <c r="X139" s="163"/>
      <c r="AG139" t="s">
        <v>1358</v>
      </c>
    </row>
    <row r="140" spans="1:60" ht="22.5" outlineLevel="1">
      <c r="A140" s="170">
        <v>33</v>
      </c>
      <c r="B140" s="171" t="s">
        <v>1148</v>
      </c>
      <c r="C140" s="187" t="s">
        <v>1149</v>
      </c>
      <c r="D140" s="172" t="s">
        <v>1361</v>
      </c>
      <c r="E140" s="173">
        <v>12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0.105</v>
      </c>
      <c r="O140" s="175">
        <f>ROUND(E140*N140,2)</f>
        <v>1.26</v>
      </c>
      <c r="P140" s="175">
        <v>0</v>
      </c>
      <c r="Q140" s="175">
        <f>ROUND(E140*P140,2)</f>
        <v>0</v>
      </c>
      <c r="R140" s="175" t="s">
        <v>1362</v>
      </c>
      <c r="S140" s="175" t="s">
        <v>1363</v>
      </c>
      <c r="T140" s="176" t="s">
        <v>1364</v>
      </c>
      <c r="U140" s="160">
        <v>2.4E-2</v>
      </c>
      <c r="V140" s="160">
        <f>ROUND(E140*U140,2)</f>
        <v>0.28999999999999998</v>
      </c>
      <c r="W140" s="160"/>
      <c r="X140" s="160" t="s">
        <v>1365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1366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48" t="s">
        <v>1150</v>
      </c>
      <c r="D141" s="249"/>
      <c r="E141" s="249"/>
      <c r="F141" s="249"/>
      <c r="G141" s="249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1392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2.5" outlineLevel="1">
      <c r="A142" s="178">
        <v>34</v>
      </c>
      <c r="B142" s="179" t="s">
        <v>1560</v>
      </c>
      <c r="C142" s="189" t="s">
        <v>1561</v>
      </c>
      <c r="D142" s="180" t="s">
        <v>1361</v>
      </c>
      <c r="E142" s="181">
        <v>12</v>
      </c>
      <c r="F142" s="182"/>
      <c r="G142" s="183">
        <f>ROUND(E142*F142,2)</f>
        <v>0</v>
      </c>
      <c r="H142" s="182"/>
      <c r="I142" s="183">
        <f>ROUND(E142*H142,2)</f>
        <v>0</v>
      </c>
      <c r="J142" s="182"/>
      <c r="K142" s="183">
        <f>ROUND(E142*J142,2)</f>
        <v>0</v>
      </c>
      <c r="L142" s="183">
        <v>21</v>
      </c>
      <c r="M142" s="183">
        <f>G142*(1+L142/100)</f>
        <v>0</v>
      </c>
      <c r="N142" s="183">
        <v>0.441</v>
      </c>
      <c r="O142" s="183">
        <f>ROUND(E142*N142,2)</f>
        <v>5.29</v>
      </c>
      <c r="P142" s="183">
        <v>0</v>
      </c>
      <c r="Q142" s="183">
        <f>ROUND(E142*P142,2)</f>
        <v>0</v>
      </c>
      <c r="R142" s="183" t="s">
        <v>1362</v>
      </c>
      <c r="S142" s="183" t="s">
        <v>1363</v>
      </c>
      <c r="T142" s="184" t="s">
        <v>1364</v>
      </c>
      <c r="U142" s="160">
        <v>2.9000000000000001E-2</v>
      </c>
      <c r="V142" s="160">
        <f>ROUND(E142*U142,2)</f>
        <v>0.35</v>
      </c>
      <c r="W142" s="160"/>
      <c r="X142" s="160" t="s">
        <v>1365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1366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22.5" outlineLevel="1">
      <c r="A143" s="178">
        <v>35</v>
      </c>
      <c r="B143" s="179" t="s">
        <v>1151</v>
      </c>
      <c r="C143" s="189" t="s">
        <v>1152</v>
      </c>
      <c r="D143" s="180" t="s">
        <v>1361</v>
      </c>
      <c r="E143" s="181">
        <v>12</v>
      </c>
      <c r="F143" s="182"/>
      <c r="G143" s="183">
        <f>ROUND(E143*F143,2)</f>
        <v>0</v>
      </c>
      <c r="H143" s="182"/>
      <c r="I143" s="183">
        <f>ROUND(E143*H143,2)</f>
        <v>0</v>
      </c>
      <c r="J143" s="182"/>
      <c r="K143" s="183">
        <f>ROUND(E143*J143,2)</f>
        <v>0</v>
      </c>
      <c r="L143" s="183">
        <v>21</v>
      </c>
      <c r="M143" s="183">
        <f>G143*(1+L143/100)</f>
        <v>0</v>
      </c>
      <c r="N143" s="183">
        <v>0.12715000000000001</v>
      </c>
      <c r="O143" s="183">
        <f>ROUND(E143*N143,2)</f>
        <v>1.53</v>
      </c>
      <c r="P143" s="183">
        <v>0</v>
      </c>
      <c r="Q143" s="183">
        <f>ROUND(E143*P143,2)</f>
        <v>0</v>
      </c>
      <c r="R143" s="183" t="s">
        <v>1362</v>
      </c>
      <c r="S143" s="183" t="s">
        <v>1363</v>
      </c>
      <c r="T143" s="184" t="s">
        <v>1364</v>
      </c>
      <c r="U143" s="160">
        <v>7.1999999999999995E-2</v>
      </c>
      <c r="V143" s="160">
        <f>ROUND(E143*U143,2)</f>
        <v>0.86</v>
      </c>
      <c r="W143" s="160"/>
      <c r="X143" s="160" t="s">
        <v>1365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1366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>
      <c r="A144" s="164" t="s">
        <v>1357</v>
      </c>
      <c r="B144" s="165" t="s">
        <v>1314</v>
      </c>
      <c r="C144" s="186" t="s">
        <v>1315</v>
      </c>
      <c r="D144" s="166"/>
      <c r="E144" s="167"/>
      <c r="F144" s="168"/>
      <c r="G144" s="168">
        <f>SUMIF(AG145:AG146,"&lt;&gt;NOR",G145:G146)</f>
        <v>0</v>
      </c>
      <c r="H144" s="168"/>
      <c r="I144" s="168">
        <f>SUM(I145:I146)</f>
        <v>0</v>
      </c>
      <c r="J144" s="168"/>
      <c r="K144" s="168">
        <f>SUM(K145:K146)</f>
        <v>0</v>
      </c>
      <c r="L144" s="168"/>
      <c r="M144" s="168">
        <f>SUM(M145:M146)</f>
        <v>0</v>
      </c>
      <c r="N144" s="168"/>
      <c r="O144" s="168">
        <f>SUM(O145:O146)</f>
        <v>20.040000000000003</v>
      </c>
      <c r="P144" s="168"/>
      <c r="Q144" s="168">
        <f>SUM(Q145:Q146)</f>
        <v>0</v>
      </c>
      <c r="R144" s="168"/>
      <c r="S144" s="168"/>
      <c r="T144" s="169"/>
      <c r="U144" s="163"/>
      <c r="V144" s="163">
        <f>SUM(V145:V146)</f>
        <v>0</v>
      </c>
      <c r="W144" s="163"/>
      <c r="X144" s="163"/>
      <c r="AG144" t="s">
        <v>1358</v>
      </c>
    </row>
    <row r="145" spans="1:60" outlineLevel="1">
      <c r="A145" s="178">
        <v>36</v>
      </c>
      <c r="B145" s="179" t="s">
        <v>1153</v>
      </c>
      <c r="C145" s="189" t="s">
        <v>1154</v>
      </c>
      <c r="D145" s="180" t="s">
        <v>1593</v>
      </c>
      <c r="E145" s="181">
        <v>1</v>
      </c>
      <c r="F145" s="182"/>
      <c r="G145" s="183">
        <f>ROUND(E145*F145,2)</f>
        <v>0</v>
      </c>
      <c r="H145" s="182"/>
      <c r="I145" s="183">
        <f>ROUND(E145*H145,2)</f>
        <v>0</v>
      </c>
      <c r="J145" s="182"/>
      <c r="K145" s="183">
        <f>ROUND(E145*J145,2)</f>
        <v>0</v>
      </c>
      <c r="L145" s="183">
        <v>21</v>
      </c>
      <c r="M145" s="183">
        <f>G145*(1+L145/100)</f>
        <v>0</v>
      </c>
      <c r="N145" s="183">
        <v>9.8600000000000007E-3</v>
      </c>
      <c r="O145" s="183">
        <f>ROUND(E145*N145,2)</f>
        <v>0.01</v>
      </c>
      <c r="P145" s="183">
        <v>0</v>
      </c>
      <c r="Q145" s="183">
        <f>ROUND(E145*P145,2)</f>
        <v>0</v>
      </c>
      <c r="R145" s="183"/>
      <c r="S145" s="183" t="s">
        <v>582</v>
      </c>
      <c r="T145" s="184" t="s">
        <v>1364</v>
      </c>
      <c r="U145" s="160">
        <v>0</v>
      </c>
      <c r="V145" s="160">
        <f>ROUND(E145*U145,2)</f>
        <v>0</v>
      </c>
      <c r="W145" s="160"/>
      <c r="X145" s="160" t="s">
        <v>1365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1366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78">
        <v>37</v>
      </c>
      <c r="B146" s="179" t="s">
        <v>48</v>
      </c>
      <c r="C146" s="189" t="s">
        <v>1156</v>
      </c>
      <c r="D146" s="180" t="s">
        <v>1593</v>
      </c>
      <c r="E146" s="181">
        <v>1</v>
      </c>
      <c r="F146" s="182"/>
      <c r="G146" s="183">
        <f>ROUND(E146*F146,2)</f>
        <v>0</v>
      </c>
      <c r="H146" s="182"/>
      <c r="I146" s="183">
        <f>ROUND(E146*H146,2)</f>
        <v>0</v>
      </c>
      <c r="J146" s="182"/>
      <c r="K146" s="183">
        <f>ROUND(E146*J146,2)</f>
        <v>0</v>
      </c>
      <c r="L146" s="183">
        <v>21</v>
      </c>
      <c r="M146" s="183">
        <f>G146*(1+L146/100)</f>
        <v>0</v>
      </c>
      <c r="N146" s="183">
        <v>20.03</v>
      </c>
      <c r="O146" s="183">
        <f>ROUND(E146*N146,2)</f>
        <v>20.03</v>
      </c>
      <c r="P146" s="183">
        <v>0</v>
      </c>
      <c r="Q146" s="183">
        <f>ROUND(E146*P146,2)</f>
        <v>0</v>
      </c>
      <c r="R146" s="183"/>
      <c r="S146" s="183" t="s">
        <v>582</v>
      </c>
      <c r="T146" s="184" t="s">
        <v>1364</v>
      </c>
      <c r="U146" s="160">
        <v>0</v>
      </c>
      <c r="V146" s="160">
        <f>ROUND(E146*U146,2)</f>
        <v>0</v>
      </c>
      <c r="W146" s="160"/>
      <c r="X146" s="160" t="s">
        <v>1521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1522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>
      <c r="A147" s="164" t="s">
        <v>1357</v>
      </c>
      <c r="B147" s="165" t="s">
        <v>1320</v>
      </c>
      <c r="C147" s="186" t="s">
        <v>1321</v>
      </c>
      <c r="D147" s="166"/>
      <c r="E147" s="167"/>
      <c r="F147" s="168"/>
      <c r="G147" s="168">
        <f>SUMIF(AG148:AG151,"&lt;&gt;NOR",G148:G151)</f>
        <v>0</v>
      </c>
      <c r="H147" s="168"/>
      <c r="I147" s="168">
        <f>SUM(I148:I151)</f>
        <v>0</v>
      </c>
      <c r="J147" s="168"/>
      <c r="K147" s="168">
        <f>SUM(K148:K151)</f>
        <v>0</v>
      </c>
      <c r="L147" s="168"/>
      <c r="M147" s="168">
        <f>SUM(M148:M151)</f>
        <v>0</v>
      </c>
      <c r="N147" s="168"/>
      <c r="O147" s="168">
        <f>SUM(O148:O151)</f>
        <v>0</v>
      </c>
      <c r="P147" s="168"/>
      <c r="Q147" s="168">
        <f>SUM(Q148:Q151)</f>
        <v>0</v>
      </c>
      <c r="R147" s="168"/>
      <c r="S147" s="168"/>
      <c r="T147" s="169"/>
      <c r="U147" s="163"/>
      <c r="V147" s="163">
        <f>SUM(V148:V151)</f>
        <v>91.23</v>
      </c>
      <c r="W147" s="163"/>
      <c r="X147" s="163"/>
      <c r="AG147" t="s">
        <v>1358</v>
      </c>
    </row>
    <row r="148" spans="1:60" outlineLevel="1">
      <c r="A148" s="170">
        <v>38</v>
      </c>
      <c r="B148" s="171" t="s">
        <v>1157</v>
      </c>
      <c r="C148" s="187" t="s">
        <v>1158</v>
      </c>
      <c r="D148" s="172" t="s">
        <v>1527</v>
      </c>
      <c r="E148" s="173">
        <v>219.30058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5">
        <v>0</v>
      </c>
      <c r="O148" s="175">
        <f>ROUND(E148*N148,2)</f>
        <v>0</v>
      </c>
      <c r="P148" s="175">
        <v>0</v>
      </c>
      <c r="Q148" s="175">
        <f>ROUND(E148*P148,2)</f>
        <v>0</v>
      </c>
      <c r="R148" s="175" t="s">
        <v>1159</v>
      </c>
      <c r="S148" s="175" t="s">
        <v>1363</v>
      </c>
      <c r="T148" s="176" t="s">
        <v>1364</v>
      </c>
      <c r="U148" s="160">
        <v>0.41599999999999998</v>
      </c>
      <c r="V148" s="160">
        <f>ROUND(E148*U148,2)</f>
        <v>91.23</v>
      </c>
      <c r="W148" s="160"/>
      <c r="X148" s="160" t="s">
        <v>1365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1366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48" t="s">
        <v>1160</v>
      </c>
      <c r="D149" s="249"/>
      <c r="E149" s="249"/>
      <c r="F149" s="249"/>
      <c r="G149" s="249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1392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50" t="s">
        <v>1161</v>
      </c>
      <c r="D150" s="251"/>
      <c r="E150" s="251"/>
      <c r="F150" s="251"/>
      <c r="G150" s="251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1493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77" t="str">
        <f>C150</f>
        <v>zemědělství (814 3 JKSO) se svislou nosnou konstrukcí monolitickou betonovou tyčovou nebo plošnou (KMCH 2 a 3 - JKSO šesté místo)</v>
      </c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50" t="s">
        <v>1162</v>
      </c>
      <c r="D151" s="251"/>
      <c r="E151" s="251"/>
      <c r="F151" s="251"/>
      <c r="G151" s="251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1493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>
      <c r="A152" s="3"/>
      <c r="B152" s="4"/>
      <c r="C152" s="190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v>15</v>
      </c>
      <c r="AF152">
        <v>21</v>
      </c>
      <c r="AG152" t="s">
        <v>1344</v>
      </c>
    </row>
    <row r="153" spans="1:60">
      <c r="A153" s="154"/>
      <c r="B153" s="155" t="s">
        <v>1235</v>
      </c>
      <c r="C153" s="191"/>
      <c r="D153" s="156"/>
      <c r="E153" s="157"/>
      <c r="F153" s="157"/>
      <c r="G153" s="185">
        <f>G8+G86+G139+G144+G147</f>
        <v>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f>SUMIF(L7:L151,AE152,G7:G151)</f>
        <v>0</v>
      </c>
      <c r="AF153">
        <f>SUMIF(L7:L151,AF152,G7:G151)</f>
        <v>0</v>
      </c>
      <c r="AG153" t="s">
        <v>1713</v>
      </c>
    </row>
    <row r="154" spans="1:60">
      <c r="C154" s="192"/>
      <c r="D154" s="10"/>
      <c r="AG154" t="s">
        <v>1714</v>
      </c>
    </row>
    <row r="155" spans="1:60">
      <c r="D155" s="10"/>
    </row>
    <row r="156" spans="1:60">
      <c r="D156" s="10"/>
    </row>
    <row r="157" spans="1:60">
      <c r="D157" s="10"/>
    </row>
    <row r="158" spans="1:60">
      <c r="D158" s="10"/>
    </row>
    <row r="159" spans="1:60">
      <c r="D159" s="10"/>
    </row>
    <row r="160" spans="1:60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27">
    <mergeCell ref="C38:G38"/>
    <mergeCell ref="C43:G43"/>
    <mergeCell ref="C49:G49"/>
    <mergeCell ref="C59:G59"/>
    <mergeCell ref="C14:G14"/>
    <mergeCell ref="A1:G1"/>
    <mergeCell ref="C2:G2"/>
    <mergeCell ref="C3:G3"/>
    <mergeCell ref="C4:G4"/>
    <mergeCell ref="C10:G10"/>
    <mergeCell ref="C69:G69"/>
    <mergeCell ref="C73:G73"/>
    <mergeCell ref="C149:G149"/>
    <mergeCell ref="C150:G150"/>
    <mergeCell ref="C88:G88"/>
    <mergeCell ref="C18:G18"/>
    <mergeCell ref="C22:G22"/>
    <mergeCell ref="C26:G26"/>
    <mergeCell ref="C30:G30"/>
    <mergeCell ref="C34:G34"/>
    <mergeCell ref="C151:G151"/>
    <mergeCell ref="C92:G92"/>
    <mergeCell ref="C96:G96"/>
    <mergeCell ref="C101:G101"/>
    <mergeCell ref="C105:G105"/>
    <mergeCell ref="C121:G121"/>
    <mergeCell ref="C141:G141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1293</v>
      </c>
      <c r="C4" s="256" t="s">
        <v>1294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SUMIF(AG9:AG85,"&lt;&gt;NOR",G9:G85)</f>
        <v>0</v>
      </c>
      <c r="H8" s="168"/>
      <c r="I8" s="168">
        <f>SUM(I9:I85)</f>
        <v>0</v>
      </c>
      <c r="J8" s="168"/>
      <c r="K8" s="168">
        <f>SUM(K9:K85)</f>
        <v>0</v>
      </c>
      <c r="L8" s="168"/>
      <c r="M8" s="168">
        <f>SUM(M9:M85)</f>
        <v>0</v>
      </c>
      <c r="N8" s="168"/>
      <c r="O8" s="168">
        <f>SUM(O9:O85)</f>
        <v>207.72</v>
      </c>
      <c r="P8" s="168"/>
      <c r="Q8" s="168">
        <f>SUM(Q9:Q85)</f>
        <v>0</v>
      </c>
      <c r="R8" s="168"/>
      <c r="S8" s="168"/>
      <c r="T8" s="169"/>
      <c r="U8" s="163"/>
      <c r="V8" s="163">
        <f>SUM(V9:V85)</f>
        <v>662.34999999999991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1396</v>
      </c>
      <c r="C9" s="187" t="s">
        <v>1397</v>
      </c>
      <c r="D9" s="172" t="s">
        <v>1398</v>
      </c>
      <c r="E9" s="173">
        <v>240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1399</v>
      </c>
      <c r="S9" s="175" t="s">
        <v>1363</v>
      </c>
      <c r="T9" s="176" t="s">
        <v>1364</v>
      </c>
      <c r="U9" s="160">
        <v>0.20300000000000001</v>
      </c>
      <c r="V9" s="160">
        <f>ROUND(E9*U9,2)</f>
        <v>48.72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48" t="s">
        <v>1400</v>
      </c>
      <c r="D10" s="249"/>
      <c r="E10" s="249"/>
      <c r="F10" s="249"/>
      <c r="G10" s="24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1392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na vzdálenost od hladiny vody v jímce po výšku roviny proložené osou nejvyššího bodu výtlačného potrubí. Včetně odpadní potrubí v délce do 20 m.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188" t="s">
        <v>1065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1368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188" t="s">
        <v>773</v>
      </c>
      <c r="D12" s="161"/>
      <c r="E12" s="162">
        <v>240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1368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0">
        <v>2</v>
      </c>
      <c r="B13" s="171" t="s">
        <v>1401</v>
      </c>
      <c r="C13" s="187" t="s">
        <v>1402</v>
      </c>
      <c r="D13" s="172" t="s">
        <v>1403</v>
      </c>
      <c r="E13" s="173">
        <v>10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 t="s">
        <v>1399</v>
      </c>
      <c r="S13" s="175" t="s">
        <v>1363</v>
      </c>
      <c r="T13" s="176" t="s">
        <v>1364</v>
      </c>
      <c r="U13" s="160">
        <v>0</v>
      </c>
      <c r="V13" s="160">
        <f>ROUND(E13*U13,2)</f>
        <v>0</v>
      </c>
      <c r="W13" s="160"/>
      <c r="X13" s="160" t="s">
        <v>1365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1366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58"/>
      <c r="B14" s="159"/>
      <c r="C14" s="248" t="s">
        <v>1404</v>
      </c>
      <c r="D14" s="249"/>
      <c r="E14" s="249"/>
      <c r="F14" s="249"/>
      <c r="G14" s="24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1392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7" t="str">
        <f>C14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1066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1273</v>
      </c>
      <c r="D16" s="161"/>
      <c r="E16" s="162">
        <v>10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1368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0">
        <v>3</v>
      </c>
      <c r="B17" s="171" t="s">
        <v>1409</v>
      </c>
      <c r="C17" s="187" t="s">
        <v>1410</v>
      </c>
      <c r="D17" s="172" t="s">
        <v>1411</v>
      </c>
      <c r="E17" s="173">
        <v>5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 t="s">
        <v>1399</v>
      </c>
      <c r="S17" s="175" t="s">
        <v>1363</v>
      </c>
      <c r="T17" s="176" t="s">
        <v>1364</v>
      </c>
      <c r="U17" s="160">
        <v>9.7000000000000003E-2</v>
      </c>
      <c r="V17" s="160">
        <f>ROUND(E17*U17,2)</f>
        <v>0.49</v>
      </c>
      <c r="W17" s="160"/>
      <c r="X17" s="160" t="s">
        <v>1365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1366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48" t="s">
        <v>1412</v>
      </c>
      <c r="D18" s="249"/>
      <c r="E18" s="249"/>
      <c r="F18" s="249"/>
      <c r="G18" s="249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1392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7" t="str">
        <f>C18</f>
        <v>nebo lesní půdy, s vodorovným přemístěním na hromady v místě upotřebení nebo na dočasné či trvalé skládky se složením</v>
      </c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188" t="s">
        <v>1067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1368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1303</v>
      </c>
      <c r="D20" s="161"/>
      <c r="E20" s="162">
        <v>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0">
        <v>4</v>
      </c>
      <c r="B21" s="171" t="s">
        <v>454</v>
      </c>
      <c r="C21" s="187" t="s">
        <v>455</v>
      </c>
      <c r="D21" s="172" t="s">
        <v>1411</v>
      </c>
      <c r="E21" s="173">
        <v>102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 t="s">
        <v>1399</v>
      </c>
      <c r="S21" s="175" t="s">
        <v>1363</v>
      </c>
      <c r="T21" s="176" t="s">
        <v>1364</v>
      </c>
      <c r="U21" s="160">
        <v>2.2490000000000001</v>
      </c>
      <c r="V21" s="160">
        <f>ROUND(E21*U21,2)</f>
        <v>229.4</v>
      </c>
      <c r="W21" s="160"/>
      <c r="X21" s="160" t="s">
        <v>1365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1366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58"/>
      <c r="B22" s="159"/>
      <c r="C22" s="248" t="s">
        <v>456</v>
      </c>
      <c r="D22" s="249"/>
      <c r="E22" s="249"/>
      <c r="F22" s="249"/>
      <c r="G22" s="249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1392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77" t="str">
        <f>C22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49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188" t="s">
        <v>50</v>
      </c>
      <c r="D24" s="161"/>
      <c r="E24" s="162">
        <v>102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1368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0">
        <v>5</v>
      </c>
      <c r="B25" s="171" t="s">
        <v>460</v>
      </c>
      <c r="C25" s="187" t="s">
        <v>461</v>
      </c>
      <c r="D25" s="172" t="s">
        <v>1411</v>
      </c>
      <c r="E25" s="173">
        <v>30.6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 t="s">
        <v>1399</v>
      </c>
      <c r="S25" s="175" t="s">
        <v>1363</v>
      </c>
      <c r="T25" s="176" t="s">
        <v>1364</v>
      </c>
      <c r="U25" s="160">
        <v>0.107</v>
      </c>
      <c r="V25" s="160">
        <f>ROUND(E25*U25,2)</f>
        <v>3.27</v>
      </c>
      <c r="W25" s="160"/>
      <c r="X25" s="160" t="s">
        <v>1365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1366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58"/>
      <c r="B26" s="159"/>
      <c r="C26" s="248" t="s">
        <v>456</v>
      </c>
      <c r="D26" s="249"/>
      <c r="E26" s="249"/>
      <c r="F26" s="249"/>
      <c r="G26" s="24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1392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7" t="str">
        <f>C26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51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52</v>
      </c>
      <c r="D28" s="161"/>
      <c r="E28" s="162">
        <v>30.6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0">
        <v>6</v>
      </c>
      <c r="B29" s="171" t="s">
        <v>464</v>
      </c>
      <c r="C29" s="187" t="s">
        <v>465</v>
      </c>
      <c r="D29" s="172" t="s">
        <v>1411</v>
      </c>
      <c r="E29" s="173">
        <v>68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5" t="s">
        <v>1399</v>
      </c>
      <c r="S29" s="175" t="s">
        <v>1363</v>
      </c>
      <c r="T29" s="176" t="s">
        <v>1364</v>
      </c>
      <c r="U29" s="160">
        <v>2.9649999999999999</v>
      </c>
      <c r="V29" s="160">
        <f>ROUND(E29*U29,2)</f>
        <v>201.62</v>
      </c>
      <c r="W29" s="160"/>
      <c r="X29" s="160" t="s">
        <v>1365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1366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>
      <c r="A30" s="158"/>
      <c r="B30" s="159"/>
      <c r="C30" s="248" t="s">
        <v>456</v>
      </c>
      <c r="D30" s="249"/>
      <c r="E30" s="249"/>
      <c r="F30" s="249"/>
      <c r="G30" s="249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1392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77" t="str">
        <f>C30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188" t="s">
        <v>53</v>
      </c>
      <c r="D31" s="161"/>
      <c r="E31" s="162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1368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188" t="s">
        <v>54</v>
      </c>
      <c r="D32" s="161"/>
      <c r="E32" s="162">
        <v>68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1368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0">
        <v>7</v>
      </c>
      <c r="B33" s="171" t="s">
        <v>469</v>
      </c>
      <c r="C33" s="187" t="s">
        <v>470</v>
      </c>
      <c r="D33" s="172" t="s">
        <v>1411</v>
      </c>
      <c r="E33" s="173">
        <v>20.399999999999999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 t="s">
        <v>1399</v>
      </c>
      <c r="S33" s="175" t="s">
        <v>1363</v>
      </c>
      <c r="T33" s="176" t="s">
        <v>1364</v>
      </c>
      <c r="U33" s="160">
        <v>0.154</v>
      </c>
      <c r="V33" s="160">
        <f>ROUND(E33*U33,2)</f>
        <v>3.14</v>
      </c>
      <c r="W33" s="160"/>
      <c r="X33" s="160" t="s">
        <v>1365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1366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48" t="s">
        <v>456</v>
      </c>
      <c r="D34" s="249"/>
      <c r="E34" s="249"/>
      <c r="F34" s="249"/>
      <c r="G34" s="24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1392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7" t="str">
        <f>C34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188" t="s">
        <v>55</v>
      </c>
      <c r="D35" s="161"/>
      <c r="E35" s="162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1368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188" t="s">
        <v>56</v>
      </c>
      <c r="D36" s="161"/>
      <c r="E36" s="162">
        <v>20.399999999999999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1368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70">
        <v>8</v>
      </c>
      <c r="B37" s="171" t="s">
        <v>57</v>
      </c>
      <c r="C37" s="187" t="s">
        <v>58</v>
      </c>
      <c r="D37" s="172" t="s">
        <v>1411</v>
      </c>
      <c r="E37" s="173">
        <v>170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 t="s">
        <v>1399</v>
      </c>
      <c r="S37" s="175" t="s">
        <v>1363</v>
      </c>
      <c r="T37" s="176" t="s">
        <v>1364</v>
      </c>
      <c r="U37" s="160">
        <v>0.83099999999999996</v>
      </c>
      <c r="V37" s="160">
        <f>ROUND(E37*U37,2)</f>
        <v>141.27000000000001</v>
      </c>
      <c r="W37" s="160"/>
      <c r="X37" s="160" t="s">
        <v>1365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1366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48" t="s">
        <v>1462</v>
      </c>
      <c r="D38" s="249"/>
      <c r="E38" s="249"/>
      <c r="F38" s="249"/>
      <c r="G38" s="249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1392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7" t="str">
        <f>C38</f>
        <v>bez naložení do dopravní nádoby, ale s vyprázdněním dopravní nádoby na hromadu nebo na dopravní prostředek,</v>
      </c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188" t="s">
        <v>59</v>
      </c>
      <c r="D39" s="161"/>
      <c r="E39" s="162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1368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188" t="s">
        <v>60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1368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188" t="s">
        <v>61</v>
      </c>
      <c r="D41" s="161"/>
      <c r="E41" s="162">
        <v>170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1368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>
      <c r="A42" s="170">
        <v>9</v>
      </c>
      <c r="B42" s="171" t="s">
        <v>1466</v>
      </c>
      <c r="C42" s="187" t="s">
        <v>1467</v>
      </c>
      <c r="D42" s="172" t="s">
        <v>1411</v>
      </c>
      <c r="E42" s="173">
        <v>170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5" t="s">
        <v>1399</v>
      </c>
      <c r="S42" s="175" t="s">
        <v>1363</v>
      </c>
      <c r="T42" s="176" t="s">
        <v>1364</v>
      </c>
      <c r="U42" s="160">
        <v>1.0999999999999999E-2</v>
      </c>
      <c r="V42" s="160">
        <f>ROUND(E42*U42,2)</f>
        <v>1.87</v>
      </c>
      <c r="W42" s="160"/>
      <c r="X42" s="160" t="s">
        <v>1365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1366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48" t="s">
        <v>1468</v>
      </c>
      <c r="D43" s="249"/>
      <c r="E43" s="249"/>
      <c r="F43" s="249"/>
      <c r="G43" s="249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1392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188" t="s">
        <v>1081</v>
      </c>
      <c r="D44" s="161"/>
      <c r="E44" s="162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1368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188" t="s">
        <v>60</v>
      </c>
      <c r="D45" s="161"/>
      <c r="E45" s="162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1368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188" t="s">
        <v>59</v>
      </c>
      <c r="D46" s="161"/>
      <c r="E46" s="162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1368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61</v>
      </c>
      <c r="D47" s="161"/>
      <c r="E47" s="162">
        <v>170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33.75" outlineLevel="1">
      <c r="A48" s="170">
        <v>10</v>
      </c>
      <c r="B48" s="171" t="s">
        <v>1476</v>
      </c>
      <c r="C48" s="187" t="s">
        <v>1477</v>
      </c>
      <c r="D48" s="172" t="s">
        <v>1411</v>
      </c>
      <c r="E48" s="173">
        <v>6800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 t="s">
        <v>1399</v>
      </c>
      <c r="S48" s="175" t="s">
        <v>1363</v>
      </c>
      <c r="T48" s="176" t="s">
        <v>1364</v>
      </c>
      <c r="U48" s="160">
        <v>0</v>
      </c>
      <c r="V48" s="160">
        <f>ROUND(E48*U48,2)</f>
        <v>0</v>
      </c>
      <c r="W48" s="160"/>
      <c r="X48" s="160" t="s">
        <v>1365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1366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48" t="s">
        <v>1468</v>
      </c>
      <c r="D49" s="249"/>
      <c r="E49" s="249"/>
      <c r="F49" s="249"/>
      <c r="G49" s="249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1392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188" t="s">
        <v>1473</v>
      </c>
      <c r="D50" s="161"/>
      <c r="E50" s="162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1368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62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63</v>
      </c>
      <c r="D52" s="161"/>
      <c r="E52" s="162">
        <v>6800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1368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70">
        <v>11</v>
      </c>
      <c r="B53" s="171" t="s">
        <v>1482</v>
      </c>
      <c r="C53" s="187" t="s">
        <v>1483</v>
      </c>
      <c r="D53" s="172" t="s">
        <v>1411</v>
      </c>
      <c r="E53" s="173">
        <v>170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1399</v>
      </c>
      <c r="S53" s="175" t="s">
        <v>1363</v>
      </c>
      <c r="T53" s="176" t="s">
        <v>1364</v>
      </c>
      <c r="U53" s="160">
        <v>8.9999999999999993E-3</v>
      </c>
      <c r="V53" s="160">
        <f>ROUND(E53*U53,2)</f>
        <v>1.53</v>
      </c>
      <c r="W53" s="160"/>
      <c r="X53" s="160" t="s">
        <v>1365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1366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188" t="s">
        <v>1084</v>
      </c>
      <c r="D54" s="161"/>
      <c r="E54" s="162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1368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188" t="s">
        <v>60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1368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59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61</v>
      </c>
      <c r="D57" s="161"/>
      <c r="E57" s="162">
        <v>170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>
      <c r="A58" s="170">
        <v>12</v>
      </c>
      <c r="B58" s="171" t="s">
        <v>1489</v>
      </c>
      <c r="C58" s="187" t="s">
        <v>1490</v>
      </c>
      <c r="D58" s="172" t="s">
        <v>1411</v>
      </c>
      <c r="E58" s="173">
        <v>124.38096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5" t="s">
        <v>1399</v>
      </c>
      <c r="S58" s="175" t="s">
        <v>1363</v>
      </c>
      <c r="T58" s="176" t="s">
        <v>1364</v>
      </c>
      <c r="U58" s="160">
        <v>0.20200000000000001</v>
      </c>
      <c r="V58" s="160">
        <f>ROUND(E58*U58,2)</f>
        <v>25.12</v>
      </c>
      <c r="W58" s="160"/>
      <c r="X58" s="160" t="s">
        <v>1365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1366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48" t="s">
        <v>1491</v>
      </c>
      <c r="D59" s="249"/>
      <c r="E59" s="249"/>
      <c r="F59" s="249"/>
      <c r="G59" s="249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1392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188" t="s">
        <v>1085</v>
      </c>
      <c r="D60" s="161"/>
      <c r="E60" s="162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1368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188" t="s">
        <v>60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1368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188" t="s">
        <v>59</v>
      </c>
      <c r="D62" s="161"/>
      <c r="E62" s="162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1368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188" t="s">
        <v>1086</v>
      </c>
      <c r="D63" s="161"/>
      <c r="E63" s="162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1368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188" t="s">
        <v>1087</v>
      </c>
      <c r="D64" s="161"/>
      <c r="E64" s="162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1368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188" t="s">
        <v>1088</v>
      </c>
      <c r="D65" s="161"/>
      <c r="E65" s="162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1368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188" t="s">
        <v>64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1368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65</v>
      </c>
      <c r="D67" s="161"/>
      <c r="E67" s="162">
        <v>124.38096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70">
        <v>13</v>
      </c>
      <c r="B68" s="171" t="s">
        <v>1505</v>
      </c>
      <c r="C68" s="187" t="s">
        <v>1506</v>
      </c>
      <c r="D68" s="172" t="s">
        <v>1361</v>
      </c>
      <c r="E68" s="173">
        <v>18.845600000000001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5" t="s">
        <v>1507</v>
      </c>
      <c r="S68" s="175" t="s">
        <v>1363</v>
      </c>
      <c r="T68" s="176" t="s">
        <v>1364</v>
      </c>
      <c r="U68" s="160">
        <v>0.06</v>
      </c>
      <c r="V68" s="160">
        <f>ROUND(E68*U68,2)</f>
        <v>1.1299999999999999</v>
      </c>
      <c r="W68" s="160"/>
      <c r="X68" s="160" t="s">
        <v>1365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1366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48" t="s">
        <v>1508</v>
      </c>
      <c r="D69" s="249"/>
      <c r="E69" s="249"/>
      <c r="F69" s="249"/>
      <c r="G69" s="249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1392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188" t="s">
        <v>1091</v>
      </c>
      <c r="D70" s="161"/>
      <c r="E70" s="162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1368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1092</v>
      </c>
      <c r="D71" s="161"/>
      <c r="E71" s="162">
        <v>18.845600000000001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>
      <c r="A72" s="170">
        <v>14</v>
      </c>
      <c r="B72" s="171" t="s">
        <v>1511</v>
      </c>
      <c r="C72" s="187" t="s">
        <v>1512</v>
      </c>
      <c r="D72" s="172" t="s">
        <v>1361</v>
      </c>
      <c r="E72" s="173">
        <v>18.845600000000001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5" t="s">
        <v>1399</v>
      </c>
      <c r="S72" s="175" t="s">
        <v>1363</v>
      </c>
      <c r="T72" s="176" t="s">
        <v>1364</v>
      </c>
      <c r="U72" s="160">
        <v>0.254</v>
      </c>
      <c r="V72" s="160">
        <f>ROUND(E72*U72,2)</f>
        <v>4.79</v>
      </c>
      <c r="W72" s="160"/>
      <c r="X72" s="160" t="s">
        <v>1365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1366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58"/>
      <c r="B73" s="159"/>
      <c r="C73" s="248" t="s">
        <v>1513</v>
      </c>
      <c r="D73" s="249"/>
      <c r="E73" s="249"/>
      <c r="F73" s="249"/>
      <c r="G73" s="249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1392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77" t="str">
        <f>C73</f>
        <v>s případným nutným přemístěním hromad nebo dočasných skládek na místo potřeby ze vzdálenosti do 30 m, v rovině nebo ve svahu do 1 : 5,</v>
      </c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188" t="s">
        <v>1093</v>
      </c>
      <c r="D74" s="161"/>
      <c r="E74" s="162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1368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188" t="s">
        <v>1092</v>
      </c>
      <c r="D75" s="161"/>
      <c r="E75" s="162">
        <v>18.845600000000001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1368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70">
        <v>15</v>
      </c>
      <c r="B76" s="171" t="s">
        <v>1515</v>
      </c>
      <c r="C76" s="187" t="s">
        <v>1516</v>
      </c>
      <c r="D76" s="172" t="s">
        <v>1411</v>
      </c>
      <c r="E76" s="173">
        <v>170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5" t="s">
        <v>1399</v>
      </c>
      <c r="S76" s="175" t="s">
        <v>1363</v>
      </c>
      <c r="T76" s="176" t="s">
        <v>1364</v>
      </c>
      <c r="U76" s="160">
        <v>0</v>
      </c>
      <c r="V76" s="160">
        <f>ROUND(E76*U76,2)</f>
        <v>0</v>
      </c>
      <c r="W76" s="160"/>
      <c r="X76" s="160" t="s">
        <v>1365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1366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188" t="s">
        <v>66</v>
      </c>
      <c r="D77" s="161"/>
      <c r="E77" s="162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1368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188" t="s">
        <v>61</v>
      </c>
      <c r="D78" s="161"/>
      <c r="E78" s="162">
        <v>170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1368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0">
        <v>16</v>
      </c>
      <c r="B79" s="171" t="s">
        <v>1517</v>
      </c>
      <c r="C79" s="187" t="s">
        <v>1518</v>
      </c>
      <c r="D79" s="172" t="s">
        <v>1519</v>
      </c>
      <c r="E79" s="173">
        <v>0.47114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1E-3</v>
      </c>
      <c r="O79" s="175">
        <f>ROUND(E79*N79,2)</f>
        <v>0</v>
      </c>
      <c r="P79" s="175">
        <v>0</v>
      </c>
      <c r="Q79" s="175">
        <f>ROUND(E79*P79,2)</f>
        <v>0</v>
      </c>
      <c r="R79" s="175" t="s">
        <v>1520</v>
      </c>
      <c r="S79" s="175" t="s">
        <v>1363</v>
      </c>
      <c r="T79" s="176" t="s">
        <v>1364</v>
      </c>
      <c r="U79" s="160">
        <v>0</v>
      </c>
      <c r="V79" s="160">
        <f>ROUND(E79*U79,2)</f>
        <v>0</v>
      </c>
      <c r="W79" s="160"/>
      <c r="X79" s="160" t="s">
        <v>1521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1522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1095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1096</v>
      </c>
      <c r="D81" s="161"/>
      <c r="E81" s="162">
        <v>0.47114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0">
        <v>17</v>
      </c>
      <c r="B82" s="171" t="s">
        <v>1531</v>
      </c>
      <c r="C82" s="187" t="s">
        <v>1532</v>
      </c>
      <c r="D82" s="172" t="s">
        <v>1527</v>
      </c>
      <c r="E82" s="173">
        <v>207.71619999999999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1</v>
      </c>
      <c r="O82" s="175">
        <f>ROUND(E82*N82,2)</f>
        <v>207.72</v>
      </c>
      <c r="P82" s="175">
        <v>0</v>
      </c>
      <c r="Q82" s="175">
        <f>ROUND(E82*P82,2)</f>
        <v>0</v>
      </c>
      <c r="R82" s="175" t="s">
        <v>1520</v>
      </c>
      <c r="S82" s="175" t="s">
        <v>1363</v>
      </c>
      <c r="T82" s="176" t="s">
        <v>1364</v>
      </c>
      <c r="U82" s="160">
        <v>0</v>
      </c>
      <c r="V82" s="160">
        <f>ROUND(E82*U82,2)</f>
        <v>0</v>
      </c>
      <c r="W82" s="160"/>
      <c r="X82" s="160" t="s">
        <v>1521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1522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188" t="s">
        <v>1081</v>
      </c>
      <c r="D83" s="161"/>
      <c r="E83" s="162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1368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67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1368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68</v>
      </c>
      <c r="D85" s="161"/>
      <c r="E85" s="162">
        <v>207.71619999999999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>
      <c r="A86" s="164" t="s">
        <v>1357</v>
      </c>
      <c r="B86" s="165" t="s">
        <v>1297</v>
      </c>
      <c r="C86" s="186" t="s">
        <v>1311</v>
      </c>
      <c r="D86" s="166"/>
      <c r="E86" s="167"/>
      <c r="F86" s="168"/>
      <c r="G86" s="168">
        <f>SUMIF(AG87:AG138,"&lt;&gt;NOR",G87:G138)</f>
        <v>0</v>
      </c>
      <c r="H86" s="168"/>
      <c r="I86" s="168">
        <f>SUM(I87:I138)</f>
        <v>0</v>
      </c>
      <c r="J86" s="168"/>
      <c r="K86" s="168">
        <f>SUM(K87:K138)</f>
        <v>0</v>
      </c>
      <c r="L86" s="168"/>
      <c r="M86" s="168">
        <f>SUM(M87:M138)</f>
        <v>0</v>
      </c>
      <c r="N86" s="168"/>
      <c r="O86" s="168">
        <f>SUM(O87:O138)</f>
        <v>46.85</v>
      </c>
      <c r="P86" s="168"/>
      <c r="Q86" s="168">
        <f>SUM(Q87:Q138)</f>
        <v>0</v>
      </c>
      <c r="R86" s="168"/>
      <c r="S86" s="168"/>
      <c r="T86" s="169"/>
      <c r="U86" s="163"/>
      <c r="V86" s="163">
        <f>SUM(V87:V138)</f>
        <v>690.55000000000007</v>
      </c>
      <c r="W86" s="163"/>
      <c r="X86" s="163"/>
      <c r="AG86" t="s">
        <v>1358</v>
      </c>
    </row>
    <row r="87" spans="1:60" outlineLevel="1">
      <c r="A87" s="170">
        <v>18</v>
      </c>
      <c r="B87" s="171" t="s">
        <v>1536</v>
      </c>
      <c r="C87" s="187" t="s">
        <v>1537</v>
      </c>
      <c r="D87" s="172" t="s">
        <v>1407</v>
      </c>
      <c r="E87" s="173">
        <v>20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0.23382</v>
      </c>
      <c r="O87" s="175">
        <f>ROUND(E87*N87,2)</f>
        <v>4.68</v>
      </c>
      <c r="P87" s="175">
        <v>0</v>
      </c>
      <c r="Q87" s="175">
        <f>ROUND(E87*P87,2)</f>
        <v>0</v>
      </c>
      <c r="R87" s="175" t="s">
        <v>1538</v>
      </c>
      <c r="S87" s="175" t="s">
        <v>1539</v>
      </c>
      <c r="T87" s="176" t="s">
        <v>1364</v>
      </c>
      <c r="U87" s="160">
        <v>0.216</v>
      </c>
      <c r="V87" s="160">
        <f>ROUND(E87*U87,2)</f>
        <v>4.32</v>
      </c>
      <c r="W87" s="160"/>
      <c r="X87" s="160" t="s">
        <v>1365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1366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48" t="s">
        <v>1540</v>
      </c>
      <c r="D88" s="249"/>
      <c r="E88" s="249"/>
      <c r="F88" s="249"/>
      <c r="G88" s="249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1392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77" t="str">
        <f>C88</f>
        <v>se zřízením štěrkopískového lože pod trubky a s jejich obsypem v průměrném celkovém množství do 0,15 m3/m v otevřeném příkopu,</v>
      </c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188" t="s">
        <v>1099</v>
      </c>
      <c r="D89" s="161"/>
      <c r="E89" s="162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1368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188" t="s">
        <v>1293</v>
      </c>
      <c r="D90" s="161"/>
      <c r="E90" s="162">
        <v>20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1368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0">
        <v>19</v>
      </c>
      <c r="B91" s="171" t="s">
        <v>1541</v>
      </c>
      <c r="C91" s="187" t="s">
        <v>1542</v>
      </c>
      <c r="D91" s="172" t="s">
        <v>1361</v>
      </c>
      <c r="E91" s="173">
        <v>25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1.8000000000000001E-4</v>
      </c>
      <c r="O91" s="175">
        <f>ROUND(E91*N91,2)</f>
        <v>0</v>
      </c>
      <c r="P91" s="175">
        <v>0</v>
      </c>
      <c r="Q91" s="175">
        <f>ROUND(E91*P91,2)</f>
        <v>0</v>
      </c>
      <c r="R91" s="175" t="s">
        <v>1543</v>
      </c>
      <c r="S91" s="175" t="s">
        <v>1363</v>
      </c>
      <c r="T91" s="176" t="s">
        <v>1364</v>
      </c>
      <c r="U91" s="160">
        <v>7.4999999999999997E-2</v>
      </c>
      <c r="V91" s="160">
        <f>ROUND(E91*U91,2)</f>
        <v>1.88</v>
      </c>
      <c r="W91" s="160"/>
      <c r="X91" s="160" t="s">
        <v>1365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1366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48" t="s">
        <v>1544</v>
      </c>
      <c r="D92" s="249"/>
      <c r="E92" s="249"/>
      <c r="F92" s="249"/>
      <c r="G92" s="249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1392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188" t="s">
        <v>1100</v>
      </c>
      <c r="D93" s="161"/>
      <c r="E93" s="162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1368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188" t="s">
        <v>1101</v>
      </c>
      <c r="D94" s="161"/>
      <c r="E94" s="162">
        <v>25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1368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0">
        <v>20</v>
      </c>
      <c r="B95" s="171" t="s">
        <v>1102</v>
      </c>
      <c r="C95" s="187" t="s">
        <v>1103</v>
      </c>
      <c r="D95" s="172" t="s">
        <v>1527</v>
      </c>
      <c r="E95" s="173">
        <v>5.7439999999999998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5">
        <v>2.1299999999999999E-3</v>
      </c>
      <c r="O95" s="175">
        <f>ROUND(E95*N95,2)</f>
        <v>0.01</v>
      </c>
      <c r="P95" s="175">
        <v>0</v>
      </c>
      <c r="Q95" s="175">
        <f>ROUND(E95*P95,2)</f>
        <v>0</v>
      </c>
      <c r="R95" s="175" t="s">
        <v>1543</v>
      </c>
      <c r="S95" s="175" t="s">
        <v>1363</v>
      </c>
      <c r="T95" s="176" t="s">
        <v>1364</v>
      </c>
      <c r="U95" s="160">
        <v>2.7189999999999999</v>
      </c>
      <c r="V95" s="160">
        <f>ROUND(E95*U95,2)</f>
        <v>15.62</v>
      </c>
      <c r="W95" s="160"/>
      <c r="X95" s="160" t="s">
        <v>1365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1366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48" t="s">
        <v>1104</v>
      </c>
      <c r="D96" s="249"/>
      <c r="E96" s="249"/>
      <c r="F96" s="249"/>
      <c r="G96" s="249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188" t="s">
        <v>1105</v>
      </c>
      <c r="D97" s="161"/>
      <c r="E97" s="162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1368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188" t="s">
        <v>1106</v>
      </c>
      <c r="D98" s="161"/>
      <c r="E98" s="162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1368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188" t="s">
        <v>1107</v>
      </c>
      <c r="D99" s="161"/>
      <c r="E99" s="162">
        <v>5.7439999999999998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1368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70">
        <v>21</v>
      </c>
      <c r="B100" s="171" t="s">
        <v>1108</v>
      </c>
      <c r="C100" s="187" t="s">
        <v>1109</v>
      </c>
      <c r="D100" s="172" t="s">
        <v>1527</v>
      </c>
      <c r="E100" s="173">
        <v>5.7439999999999998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5">
        <v>5.77E-3</v>
      </c>
      <c r="O100" s="175">
        <f>ROUND(E100*N100,2)</f>
        <v>0.03</v>
      </c>
      <c r="P100" s="175">
        <v>0</v>
      </c>
      <c r="Q100" s="175">
        <f>ROUND(E100*P100,2)</f>
        <v>0</v>
      </c>
      <c r="R100" s="175" t="s">
        <v>1543</v>
      </c>
      <c r="S100" s="175" t="s">
        <v>1363</v>
      </c>
      <c r="T100" s="176" t="s">
        <v>1364</v>
      </c>
      <c r="U100" s="160">
        <v>25.875</v>
      </c>
      <c r="V100" s="160">
        <f>ROUND(E100*U100,2)</f>
        <v>148.63</v>
      </c>
      <c r="W100" s="160"/>
      <c r="X100" s="160" t="s">
        <v>1365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48" t="s">
        <v>1104</v>
      </c>
      <c r="D101" s="249"/>
      <c r="E101" s="249"/>
      <c r="F101" s="249"/>
      <c r="G101" s="249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1392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188" t="s">
        <v>1110</v>
      </c>
      <c r="D102" s="161"/>
      <c r="E102" s="162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1368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188" t="s">
        <v>1107</v>
      </c>
      <c r="D103" s="161"/>
      <c r="E103" s="162">
        <v>5.7439999999999998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1368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70">
        <v>22</v>
      </c>
      <c r="B104" s="171" t="s">
        <v>1111</v>
      </c>
      <c r="C104" s="187" t="s">
        <v>1112</v>
      </c>
      <c r="D104" s="172" t="s">
        <v>1527</v>
      </c>
      <c r="E104" s="173">
        <v>5.7439999999999998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5">
        <v>7.2999999999999996E-4</v>
      </c>
      <c r="O104" s="175">
        <f>ROUND(E104*N104,2)</f>
        <v>0</v>
      </c>
      <c r="P104" s="175">
        <v>0</v>
      </c>
      <c r="Q104" s="175">
        <f>ROUND(E104*P104,2)</f>
        <v>0</v>
      </c>
      <c r="R104" s="175" t="s">
        <v>1543</v>
      </c>
      <c r="S104" s="175" t="s">
        <v>1363</v>
      </c>
      <c r="T104" s="176" t="s">
        <v>1364</v>
      </c>
      <c r="U104" s="160">
        <v>5.9089999999999998</v>
      </c>
      <c r="V104" s="160">
        <f>ROUND(E104*U104,2)</f>
        <v>33.94</v>
      </c>
      <c r="W104" s="160"/>
      <c r="X104" s="160" t="s">
        <v>1365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1366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48" t="s">
        <v>1104</v>
      </c>
      <c r="D105" s="249"/>
      <c r="E105" s="249"/>
      <c r="F105" s="249"/>
      <c r="G105" s="249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188" t="s">
        <v>1110</v>
      </c>
      <c r="D106" s="161"/>
      <c r="E106" s="162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1368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188" t="s">
        <v>1107</v>
      </c>
      <c r="D107" s="161"/>
      <c r="E107" s="162">
        <v>5.7439999999999998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1368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70">
        <v>23</v>
      </c>
      <c r="B108" s="171" t="s">
        <v>1113</v>
      </c>
      <c r="C108" s="187" t="s">
        <v>1114</v>
      </c>
      <c r="D108" s="172" t="s">
        <v>1361</v>
      </c>
      <c r="E108" s="173">
        <v>160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1.4999999999999999E-4</v>
      </c>
      <c r="O108" s="175">
        <f>ROUND(E108*N108,2)</f>
        <v>0.02</v>
      </c>
      <c r="P108" s="175">
        <v>0</v>
      </c>
      <c r="Q108" s="175">
        <f>ROUND(E108*P108,2)</f>
        <v>0</v>
      </c>
      <c r="R108" s="175" t="s">
        <v>1543</v>
      </c>
      <c r="S108" s="175" t="s">
        <v>1363</v>
      </c>
      <c r="T108" s="176" t="s">
        <v>1364</v>
      </c>
      <c r="U108" s="160">
        <v>0.54200000000000004</v>
      </c>
      <c r="V108" s="160">
        <f>ROUND(E108*U108,2)</f>
        <v>86.72</v>
      </c>
      <c r="W108" s="160"/>
      <c r="X108" s="160" t="s">
        <v>1365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188" t="s">
        <v>1115</v>
      </c>
      <c r="D109" s="161"/>
      <c r="E109" s="162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1368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188" t="s">
        <v>842</v>
      </c>
      <c r="D110" s="161"/>
      <c r="E110" s="162">
        <v>160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1368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70">
        <v>24</v>
      </c>
      <c r="B111" s="171" t="s">
        <v>1116</v>
      </c>
      <c r="C111" s="187" t="s">
        <v>1117</v>
      </c>
      <c r="D111" s="172" t="s">
        <v>1361</v>
      </c>
      <c r="E111" s="173">
        <v>160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5" t="s">
        <v>1543</v>
      </c>
      <c r="S111" s="175" t="s">
        <v>1363</v>
      </c>
      <c r="T111" s="176" t="s">
        <v>1364</v>
      </c>
      <c r="U111" s="160">
        <v>1.0840000000000001</v>
      </c>
      <c r="V111" s="160">
        <f>ROUND(E111*U111,2)</f>
        <v>173.44</v>
      </c>
      <c r="W111" s="160"/>
      <c r="X111" s="160" t="s">
        <v>1365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188" t="s">
        <v>1118</v>
      </c>
      <c r="D112" s="161"/>
      <c r="E112" s="162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1368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188" t="s">
        <v>842</v>
      </c>
      <c r="D113" s="161"/>
      <c r="E113" s="162">
        <v>160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1368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0">
        <v>25</v>
      </c>
      <c r="B114" s="171" t="s">
        <v>1119</v>
      </c>
      <c r="C114" s="187" t="s">
        <v>1120</v>
      </c>
      <c r="D114" s="172" t="s">
        <v>1361</v>
      </c>
      <c r="E114" s="173">
        <v>160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5" t="s">
        <v>1543</v>
      </c>
      <c r="S114" s="175" t="s">
        <v>1363</v>
      </c>
      <c r="T114" s="176" t="s">
        <v>1364</v>
      </c>
      <c r="U114" s="160">
        <v>1.39</v>
      </c>
      <c r="V114" s="160">
        <f>ROUND(E114*U114,2)</f>
        <v>222.4</v>
      </c>
      <c r="W114" s="160"/>
      <c r="X114" s="160" t="s">
        <v>1365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1366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188" t="s">
        <v>1118</v>
      </c>
      <c r="D115" s="161"/>
      <c r="E115" s="162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1368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188" t="s">
        <v>842</v>
      </c>
      <c r="D116" s="161"/>
      <c r="E116" s="162">
        <v>160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1368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70">
        <v>26</v>
      </c>
      <c r="B117" s="171" t="s">
        <v>1121</v>
      </c>
      <c r="C117" s="187" t="s">
        <v>1122</v>
      </c>
      <c r="D117" s="172" t="s">
        <v>1411</v>
      </c>
      <c r="E117" s="173">
        <v>2.5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5">
        <v>2.1</v>
      </c>
      <c r="O117" s="175">
        <f>ROUND(E117*N117,2)</f>
        <v>5.25</v>
      </c>
      <c r="P117" s="175">
        <v>0</v>
      </c>
      <c r="Q117" s="175">
        <f>ROUND(E117*P117,2)</f>
        <v>0</v>
      </c>
      <c r="R117" s="175" t="s">
        <v>1543</v>
      </c>
      <c r="S117" s="175" t="s">
        <v>1363</v>
      </c>
      <c r="T117" s="176" t="s">
        <v>1364</v>
      </c>
      <c r="U117" s="160">
        <v>0.96499999999999997</v>
      </c>
      <c r="V117" s="160">
        <f>ROUND(E117*U117,2)</f>
        <v>2.41</v>
      </c>
      <c r="W117" s="160"/>
      <c r="X117" s="160" t="s">
        <v>1365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1366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188" t="s">
        <v>1123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1368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1124</v>
      </c>
      <c r="D119" s="161"/>
      <c r="E119" s="162">
        <v>2.5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1368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70">
        <v>27</v>
      </c>
      <c r="B120" s="171" t="s">
        <v>1125</v>
      </c>
      <c r="C120" s="187" t="s">
        <v>1126</v>
      </c>
      <c r="D120" s="172" t="s">
        <v>1411</v>
      </c>
      <c r="E120" s="173">
        <v>2.5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5">
        <v>2.5249999999999999</v>
      </c>
      <c r="O120" s="175">
        <f>ROUND(E120*N120,2)</f>
        <v>6.31</v>
      </c>
      <c r="P120" s="175">
        <v>0</v>
      </c>
      <c r="Q120" s="175">
        <f>ROUND(E120*P120,2)</f>
        <v>0</v>
      </c>
      <c r="R120" s="175" t="s">
        <v>1127</v>
      </c>
      <c r="S120" s="175" t="s">
        <v>1363</v>
      </c>
      <c r="T120" s="176" t="s">
        <v>1364</v>
      </c>
      <c r="U120" s="160">
        <v>0.47699999999999998</v>
      </c>
      <c r="V120" s="160">
        <f>ROUND(E120*U120,2)</f>
        <v>1.19</v>
      </c>
      <c r="W120" s="160"/>
      <c r="X120" s="160" t="s">
        <v>1365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1366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48" t="s">
        <v>1128</v>
      </c>
      <c r="D121" s="249"/>
      <c r="E121" s="249"/>
      <c r="F121" s="249"/>
      <c r="G121" s="249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1392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188" t="s">
        <v>1123</v>
      </c>
      <c r="D122" s="161"/>
      <c r="E122" s="162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1368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188" t="s">
        <v>1124</v>
      </c>
      <c r="D123" s="161"/>
      <c r="E123" s="162">
        <v>2.5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1368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78">
        <v>28</v>
      </c>
      <c r="B124" s="179" t="s">
        <v>1129</v>
      </c>
      <c r="C124" s="189" t="s">
        <v>1130</v>
      </c>
      <c r="D124" s="180" t="s">
        <v>1131</v>
      </c>
      <c r="E124" s="181">
        <v>2</v>
      </c>
      <c r="F124" s="182"/>
      <c r="G124" s="183">
        <f>ROUND(E124*F124,2)</f>
        <v>0</v>
      </c>
      <c r="H124" s="182"/>
      <c r="I124" s="183">
        <f>ROUND(E124*H124,2)</f>
        <v>0</v>
      </c>
      <c r="J124" s="182"/>
      <c r="K124" s="183">
        <f>ROUND(E124*J124,2)</f>
        <v>0</v>
      </c>
      <c r="L124" s="183">
        <v>21</v>
      </c>
      <c r="M124" s="183">
        <f>G124*(1+L124/100)</f>
        <v>0</v>
      </c>
      <c r="N124" s="183">
        <v>0</v>
      </c>
      <c r="O124" s="183">
        <f>ROUND(E124*N124,2)</f>
        <v>0</v>
      </c>
      <c r="P124" s="183">
        <v>0</v>
      </c>
      <c r="Q124" s="183">
        <f>ROUND(E124*P124,2)</f>
        <v>0</v>
      </c>
      <c r="R124" s="183"/>
      <c r="S124" s="183" t="s">
        <v>582</v>
      </c>
      <c r="T124" s="184" t="s">
        <v>1364</v>
      </c>
      <c r="U124" s="160">
        <v>0</v>
      </c>
      <c r="V124" s="160">
        <f>ROUND(E124*U124,2)</f>
        <v>0</v>
      </c>
      <c r="W124" s="160"/>
      <c r="X124" s="160" t="s">
        <v>1365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1366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>
      <c r="A125" s="170">
        <v>29</v>
      </c>
      <c r="B125" s="171" t="s">
        <v>1132</v>
      </c>
      <c r="C125" s="187" t="s">
        <v>1133</v>
      </c>
      <c r="D125" s="172" t="s">
        <v>1527</v>
      </c>
      <c r="E125" s="173">
        <v>0.5696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1</v>
      </c>
      <c r="O125" s="175">
        <f>ROUND(E125*N125,2)</f>
        <v>0.56999999999999995</v>
      </c>
      <c r="P125" s="175">
        <v>0</v>
      </c>
      <c r="Q125" s="175">
        <f>ROUND(E125*P125,2)</f>
        <v>0</v>
      </c>
      <c r="R125" s="175" t="s">
        <v>1520</v>
      </c>
      <c r="S125" s="175" t="s">
        <v>1363</v>
      </c>
      <c r="T125" s="176" t="s">
        <v>1364</v>
      </c>
      <c r="U125" s="160">
        <v>0</v>
      </c>
      <c r="V125" s="160">
        <f>ROUND(E125*U125,2)</f>
        <v>0</v>
      </c>
      <c r="W125" s="160"/>
      <c r="X125" s="160" t="s">
        <v>1521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1522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188" t="s">
        <v>1134</v>
      </c>
      <c r="D126" s="161"/>
      <c r="E126" s="162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1368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188" t="s">
        <v>1135</v>
      </c>
      <c r="D127" s="161"/>
      <c r="E127" s="162">
        <v>0.5696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1368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70">
        <v>30</v>
      </c>
      <c r="B128" s="171" t="s">
        <v>1136</v>
      </c>
      <c r="C128" s="187" t="s">
        <v>1137</v>
      </c>
      <c r="D128" s="172" t="s">
        <v>1527</v>
      </c>
      <c r="E128" s="173">
        <v>24.8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5">
        <v>1</v>
      </c>
      <c r="O128" s="175">
        <f>ROUND(E128*N128,2)</f>
        <v>24.8</v>
      </c>
      <c r="P128" s="175">
        <v>0</v>
      </c>
      <c r="Q128" s="175">
        <f>ROUND(E128*P128,2)</f>
        <v>0</v>
      </c>
      <c r="R128" s="175" t="s">
        <v>1520</v>
      </c>
      <c r="S128" s="175" t="s">
        <v>1363</v>
      </c>
      <c r="T128" s="176" t="s">
        <v>1364</v>
      </c>
      <c r="U128" s="160">
        <v>0</v>
      </c>
      <c r="V128" s="160">
        <f>ROUND(E128*U128,2)</f>
        <v>0</v>
      </c>
      <c r="W128" s="160"/>
      <c r="X128" s="160" t="s">
        <v>1521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1522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188" t="s">
        <v>1138</v>
      </c>
      <c r="D129" s="161"/>
      <c r="E129" s="162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1368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188" t="s">
        <v>1139</v>
      </c>
      <c r="D130" s="161"/>
      <c r="E130" s="162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1368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188" t="s">
        <v>1140</v>
      </c>
      <c r="D131" s="161"/>
      <c r="E131" s="162">
        <v>24.8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1368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70">
        <v>31</v>
      </c>
      <c r="B132" s="171" t="s">
        <v>1141</v>
      </c>
      <c r="C132" s="187" t="s">
        <v>1142</v>
      </c>
      <c r="D132" s="172" t="s">
        <v>1527</v>
      </c>
      <c r="E132" s="173">
        <v>5.1744000000000003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5">
        <v>1</v>
      </c>
      <c r="O132" s="175">
        <f>ROUND(E132*N132,2)</f>
        <v>5.17</v>
      </c>
      <c r="P132" s="175">
        <v>0</v>
      </c>
      <c r="Q132" s="175">
        <f>ROUND(E132*P132,2)</f>
        <v>0</v>
      </c>
      <c r="R132" s="175" t="s">
        <v>1520</v>
      </c>
      <c r="S132" s="175" t="s">
        <v>1363</v>
      </c>
      <c r="T132" s="176" t="s">
        <v>1364</v>
      </c>
      <c r="U132" s="160">
        <v>0</v>
      </c>
      <c r="V132" s="160">
        <f>ROUND(E132*U132,2)</f>
        <v>0</v>
      </c>
      <c r="W132" s="160"/>
      <c r="X132" s="160" t="s">
        <v>1521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1522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188" t="s">
        <v>1143</v>
      </c>
      <c r="D133" s="161"/>
      <c r="E133" s="162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1368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188" t="s">
        <v>1144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1368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1145</v>
      </c>
      <c r="D135" s="161"/>
      <c r="E135" s="162">
        <v>5.1744000000000003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>
      <c r="A136" s="170">
        <v>32</v>
      </c>
      <c r="B136" s="171" t="s">
        <v>1548</v>
      </c>
      <c r="C136" s="187" t="s">
        <v>1549</v>
      </c>
      <c r="D136" s="172" t="s">
        <v>1361</v>
      </c>
      <c r="E136" s="173">
        <v>27.5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5">
        <v>2.0000000000000001E-4</v>
      </c>
      <c r="O136" s="175">
        <f>ROUND(E136*N136,2)</f>
        <v>0.01</v>
      </c>
      <c r="P136" s="175">
        <v>0</v>
      </c>
      <c r="Q136" s="175">
        <f>ROUND(E136*P136,2)</f>
        <v>0</v>
      </c>
      <c r="R136" s="175" t="s">
        <v>1520</v>
      </c>
      <c r="S136" s="175" t="s">
        <v>1363</v>
      </c>
      <c r="T136" s="176" t="s">
        <v>1364</v>
      </c>
      <c r="U136" s="160">
        <v>0</v>
      </c>
      <c r="V136" s="160">
        <f>ROUND(E136*U136,2)</f>
        <v>0</v>
      </c>
      <c r="W136" s="160"/>
      <c r="X136" s="160" t="s">
        <v>1521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1522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188" t="s">
        <v>1146</v>
      </c>
      <c r="D137" s="161"/>
      <c r="E137" s="162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1368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1147</v>
      </c>
      <c r="D138" s="161"/>
      <c r="E138" s="162">
        <v>27.5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>
      <c r="A139" s="164" t="s">
        <v>1357</v>
      </c>
      <c r="B139" s="165" t="s">
        <v>1303</v>
      </c>
      <c r="C139" s="186" t="s">
        <v>1313</v>
      </c>
      <c r="D139" s="166"/>
      <c r="E139" s="167"/>
      <c r="F139" s="168"/>
      <c r="G139" s="168">
        <f>SUMIF(AG140:AG143,"&lt;&gt;NOR",G140:G143)</f>
        <v>0</v>
      </c>
      <c r="H139" s="168"/>
      <c r="I139" s="168">
        <f>SUM(I140:I143)</f>
        <v>0</v>
      </c>
      <c r="J139" s="168"/>
      <c r="K139" s="168">
        <f>SUM(K140:K143)</f>
        <v>0</v>
      </c>
      <c r="L139" s="168"/>
      <c r="M139" s="168">
        <f>SUM(M140:M143)</f>
        <v>0</v>
      </c>
      <c r="N139" s="168"/>
      <c r="O139" s="168">
        <f>SUM(O140:O143)</f>
        <v>8.08</v>
      </c>
      <c r="P139" s="168"/>
      <c r="Q139" s="168">
        <f>SUM(Q140:Q143)</f>
        <v>0</v>
      </c>
      <c r="R139" s="168"/>
      <c r="S139" s="168"/>
      <c r="T139" s="169"/>
      <c r="U139" s="163"/>
      <c r="V139" s="163">
        <f>SUM(V140:V143)</f>
        <v>1.5</v>
      </c>
      <c r="W139" s="163"/>
      <c r="X139" s="163"/>
      <c r="AG139" t="s">
        <v>1358</v>
      </c>
    </row>
    <row r="140" spans="1:60" ht="22.5" outlineLevel="1">
      <c r="A140" s="170">
        <v>33</v>
      </c>
      <c r="B140" s="171" t="s">
        <v>1148</v>
      </c>
      <c r="C140" s="187" t="s">
        <v>1149</v>
      </c>
      <c r="D140" s="172" t="s">
        <v>1361</v>
      </c>
      <c r="E140" s="173">
        <v>12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0.105</v>
      </c>
      <c r="O140" s="175">
        <f>ROUND(E140*N140,2)</f>
        <v>1.26</v>
      </c>
      <c r="P140" s="175">
        <v>0</v>
      </c>
      <c r="Q140" s="175">
        <f>ROUND(E140*P140,2)</f>
        <v>0</v>
      </c>
      <c r="R140" s="175" t="s">
        <v>1362</v>
      </c>
      <c r="S140" s="175" t="s">
        <v>1363</v>
      </c>
      <c r="T140" s="176" t="s">
        <v>1364</v>
      </c>
      <c r="U140" s="160">
        <v>2.4E-2</v>
      </c>
      <c r="V140" s="160">
        <f>ROUND(E140*U140,2)</f>
        <v>0.28999999999999998</v>
      </c>
      <c r="W140" s="160"/>
      <c r="X140" s="160" t="s">
        <v>1365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1366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48" t="s">
        <v>1150</v>
      </c>
      <c r="D141" s="249"/>
      <c r="E141" s="249"/>
      <c r="F141" s="249"/>
      <c r="G141" s="249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1392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2.5" outlineLevel="1">
      <c r="A142" s="178">
        <v>34</v>
      </c>
      <c r="B142" s="179" t="s">
        <v>1560</v>
      </c>
      <c r="C142" s="189" t="s">
        <v>1561</v>
      </c>
      <c r="D142" s="180" t="s">
        <v>1361</v>
      </c>
      <c r="E142" s="181">
        <v>12</v>
      </c>
      <c r="F142" s="182"/>
      <c r="G142" s="183">
        <f>ROUND(E142*F142,2)</f>
        <v>0</v>
      </c>
      <c r="H142" s="182"/>
      <c r="I142" s="183">
        <f>ROUND(E142*H142,2)</f>
        <v>0</v>
      </c>
      <c r="J142" s="182"/>
      <c r="K142" s="183">
        <f>ROUND(E142*J142,2)</f>
        <v>0</v>
      </c>
      <c r="L142" s="183">
        <v>21</v>
      </c>
      <c r="M142" s="183">
        <f>G142*(1+L142/100)</f>
        <v>0</v>
      </c>
      <c r="N142" s="183">
        <v>0.441</v>
      </c>
      <c r="O142" s="183">
        <f>ROUND(E142*N142,2)</f>
        <v>5.29</v>
      </c>
      <c r="P142" s="183">
        <v>0</v>
      </c>
      <c r="Q142" s="183">
        <f>ROUND(E142*P142,2)</f>
        <v>0</v>
      </c>
      <c r="R142" s="183" t="s">
        <v>1362</v>
      </c>
      <c r="S142" s="183" t="s">
        <v>1363</v>
      </c>
      <c r="T142" s="184" t="s">
        <v>1364</v>
      </c>
      <c r="U142" s="160">
        <v>2.9000000000000001E-2</v>
      </c>
      <c r="V142" s="160">
        <f>ROUND(E142*U142,2)</f>
        <v>0.35</v>
      </c>
      <c r="W142" s="160"/>
      <c r="X142" s="160" t="s">
        <v>1365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1366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22.5" outlineLevel="1">
      <c r="A143" s="178">
        <v>35</v>
      </c>
      <c r="B143" s="179" t="s">
        <v>1151</v>
      </c>
      <c r="C143" s="189" t="s">
        <v>1152</v>
      </c>
      <c r="D143" s="180" t="s">
        <v>1361</v>
      </c>
      <c r="E143" s="181">
        <v>12</v>
      </c>
      <c r="F143" s="182"/>
      <c r="G143" s="183">
        <f>ROUND(E143*F143,2)</f>
        <v>0</v>
      </c>
      <c r="H143" s="182"/>
      <c r="I143" s="183">
        <f>ROUND(E143*H143,2)</f>
        <v>0</v>
      </c>
      <c r="J143" s="182"/>
      <c r="K143" s="183">
        <f>ROUND(E143*J143,2)</f>
        <v>0</v>
      </c>
      <c r="L143" s="183">
        <v>21</v>
      </c>
      <c r="M143" s="183">
        <f>G143*(1+L143/100)</f>
        <v>0</v>
      </c>
      <c r="N143" s="183">
        <v>0.12715000000000001</v>
      </c>
      <c r="O143" s="183">
        <f>ROUND(E143*N143,2)</f>
        <v>1.53</v>
      </c>
      <c r="P143" s="183">
        <v>0</v>
      </c>
      <c r="Q143" s="183">
        <f>ROUND(E143*P143,2)</f>
        <v>0</v>
      </c>
      <c r="R143" s="183" t="s">
        <v>1362</v>
      </c>
      <c r="S143" s="183" t="s">
        <v>1363</v>
      </c>
      <c r="T143" s="184" t="s">
        <v>1364</v>
      </c>
      <c r="U143" s="160">
        <v>7.1999999999999995E-2</v>
      </c>
      <c r="V143" s="160">
        <f>ROUND(E143*U143,2)</f>
        <v>0.86</v>
      </c>
      <c r="W143" s="160"/>
      <c r="X143" s="160" t="s">
        <v>1365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1366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>
      <c r="A144" s="164" t="s">
        <v>1357</v>
      </c>
      <c r="B144" s="165" t="s">
        <v>1314</v>
      </c>
      <c r="C144" s="186" t="s">
        <v>1315</v>
      </c>
      <c r="D144" s="166"/>
      <c r="E144" s="167"/>
      <c r="F144" s="168"/>
      <c r="G144" s="168">
        <f>SUMIF(AG145:AG146,"&lt;&gt;NOR",G145:G146)</f>
        <v>0</v>
      </c>
      <c r="H144" s="168"/>
      <c r="I144" s="168">
        <f>SUM(I145:I146)</f>
        <v>0</v>
      </c>
      <c r="J144" s="168"/>
      <c r="K144" s="168">
        <f>SUM(K145:K146)</f>
        <v>0</v>
      </c>
      <c r="L144" s="168"/>
      <c r="M144" s="168">
        <f>SUM(M145:M146)</f>
        <v>0</v>
      </c>
      <c r="N144" s="168"/>
      <c r="O144" s="168">
        <f>SUM(O145:O146)</f>
        <v>25.62</v>
      </c>
      <c r="P144" s="168"/>
      <c r="Q144" s="168">
        <f>SUM(Q145:Q146)</f>
        <v>0</v>
      </c>
      <c r="R144" s="168"/>
      <c r="S144" s="168"/>
      <c r="T144" s="169"/>
      <c r="U144" s="163"/>
      <c r="V144" s="163">
        <f>SUM(V145:V146)</f>
        <v>0</v>
      </c>
      <c r="W144" s="163"/>
      <c r="X144" s="163"/>
      <c r="AG144" t="s">
        <v>1358</v>
      </c>
    </row>
    <row r="145" spans="1:60" outlineLevel="1">
      <c r="A145" s="178">
        <v>36</v>
      </c>
      <c r="B145" s="179" t="s">
        <v>1153</v>
      </c>
      <c r="C145" s="189" t="s">
        <v>1154</v>
      </c>
      <c r="D145" s="180" t="s">
        <v>1593</v>
      </c>
      <c r="E145" s="181">
        <v>1</v>
      </c>
      <c r="F145" s="182"/>
      <c r="G145" s="183">
        <f>ROUND(E145*F145,2)</f>
        <v>0</v>
      </c>
      <c r="H145" s="182"/>
      <c r="I145" s="183">
        <f>ROUND(E145*H145,2)</f>
        <v>0</v>
      </c>
      <c r="J145" s="182"/>
      <c r="K145" s="183">
        <f>ROUND(E145*J145,2)</f>
        <v>0</v>
      </c>
      <c r="L145" s="183">
        <v>21</v>
      </c>
      <c r="M145" s="183">
        <f>G145*(1+L145/100)</f>
        <v>0</v>
      </c>
      <c r="N145" s="183">
        <v>9.8600000000000007E-3</v>
      </c>
      <c r="O145" s="183">
        <f>ROUND(E145*N145,2)</f>
        <v>0.01</v>
      </c>
      <c r="P145" s="183">
        <v>0</v>
      </c>
      <c r="Q145" s="183">
        <f>ROUND(E145*P145,2)</f>
        <v>0</v>
      </c>
      <c r="R145" s="183"/>
      <c r="S145" s="183" t="s">
        <v>582</v>
      </c>
      <c r="T145" s="184" t="s">
        <v>1364</v>
      </c>
      <c r="U145" s="160">
        <v>0</v>
      </c>
      <c r="V145" s="160">
        <f>ROUND(E145*U145,2)</f>
        <v>0</v>
      </c>
      <c r="W145" s="160"/>
      <c r="X145" s="160" t="s">
        <v>1365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1366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78">
        <v>37</v>
      </c>
      <c r="B146" s="179" t="s">
        <v>69</v>
      </c>
      <c r="C146" s="189" t="s">
        <v>1156</v>
      </c>
      <c r="D146" s="180" t="s">
        <v>1593</v>
      </c>
      <c r="E146" s="181">
        <v>1</v>
      </c>
      <c r="F146" s="182"/>
      <c r="G146" s="183">
        <f>ROUND(E146*F146,2)</f>
        <v>0</v>
      </c>
      <c r="H146" s="182"/>
      <c r="I146" s="183">
        <f>ROUND(E146*H146,2)</f>
        <v>0</v>
      </c>
      <c r="J146" s="182"/>
      <c r="K146" s="183">
        <f>ROUND(E146*J146,2)</f>
        <v>0</v>
      </c>
      <c r="L146" s="183">
        <v>21</v>
      </c>
      <c r="M146" s="183">
        <f>G146*(1+L146/100)</f>
        <v>0</v>
      </c>
      <c r="N146" s="183">
        <v>25.61</v>
      </c>
      <c r="O146" s="183">
        <f>ROUND(E146*N146,2)</f>
        <v>25.61</v>
      </c>
      <c r="P146" s="183">
        <v>0</v>
      </c>
      <c r="Q146" s="183">
        <f>ROUND(E146*P146,2)</f>
        <v>0</v>
      </c>
      <c r="R146" s="183"/>
      <c r="S146" s="183" t="s">
        <v>582</v>
      </c>
      <c r="T146" s="184" t="s">
        <v>1364</v>
      </c>
      <c r="U146" s="160">
        <v>0</v>
      </c>
      <c r="V146" s="160">
        <f>ROUND(E146*U146,2)</f>
        <v>0</v>
      </c>
      <c r="W146" s="160"/>
      <c r="X146" s="160" t="s">
        <v>1521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1522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>
      <c r="A147" s="164" t="s">
        <v>1357</v>
      </c>
      <c r="B147" s="165" t="s">
        <v>1320</v>
      </c>
      <c r="C147" s="186" t="s">
        <v>1321</v>
      </c>
      <c r="D147" s="166"/>
      <c r="E147" s="167"/>
      <c r="F147" s="168"/>
      <c r="G147" s="168">
        <f>SUMIF(AG148:AG151,"&lt;&gt;NOR",G148:G151)</f>
        <v>0</v>
      </c>
      <c r="H147" s="168"/>
      <c r="I147" s="168">
        <f>SUM(I148:I151)</f>
        <v>0</v>
      </c>
      <c r="J147" s="168"/>
      <c r="K147" s="168">
        <f>SUM(K148:K151)</f>
        <v>0</v>
      </c>
      <c r="L147" s="168"/>
      <c r="M147" s="168">
        <f>SUM(M148:M151)</f>
        <v>0</v>
      </c>
      <c r="N147" s="168"/>
      <c r="O147" s="168">
        <f>SUM(O148:O151)</f>
        <v>0</v>
      </c>
      <c r="P147" s="168"/>
      <c r="Q147" s="168">
        <f>SUM(Q148:Q151)</f>
        <v>0</v>
      </c>
      <c r="R147" s="168"/>
      <c r="S147" s="168"/>
      <c r="T147" s="169"/>
      <c r="U147" s="163"/>
      <c r="V147" s="163">
        <f>SUM(V148:V151)</f>
        <v>119.76</v>
      </c>
      <c r="W147" s="163"/>
      <c r="X147" s="163"/>
      <c r="AG147" t="s">
        <v>1358</v>
      </c>
    </row>
    <row r="148" spans="1:60" outlineLevel="1">
      <c r="A148" s="170">
        <v>38</v>
      </c>
      <c r="B148" s="171" t="s">
        <v>1157</v>
      </c>
      <c r="C148" s="187" t="s">
        <v>1158</v>
      </c>
      <c r="D148" s="172" t="s">
        <v>1527</v>
      </c>
      <c r="E148" s="173">
        <v>287.88008000000002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5">
        <v>0</v>
      </c>
      <c r="O148" s="175">
        <f>ROUND(E148*N148,2)</f>
        <v>0</v>
      </c>
      <c r="P148" s="175">
        <v>0</v>
      </c>
      <c r="Q148" s="175">
        <f>ROUND(E148*P148,2)</f>
        <v>0</v>
      </c>
      <c r="R148" s="175" t="s">
        <v>1159</v>
      </c>
      <c r="S148" s="175" t="s">
        <v>1363</v>
      </c>
      <c r="T148" s="176" t="s">
        <v>1364</v>
      </c>
      <c r="U148" s="160">
        <v>0.41599999999999998</v>
      </c>
      <c r="V148" s="160">
        <f>ROUND(E148*U148,2)</f>
        <v>119.76</v>
      </c>
      <c r="W148" s="160"/>
      <c r="X148" s="160" t="s">
        <v>1365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1366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48" t="s">
        <v>1160</v>
      </c>
      <c r="D149" s="249"/>
      <c r="E149" s="249"/>
      <c r="F149" s="249"/>
      <c r="G149" s="249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1392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50" t="s">
        <v>1161</v>
      </c>
      <c r="D150" s="251"/>
      <c r="E150" s="251"/>
      <c r="F150" s="251"/>
      <c r="G150" s="251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1493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77" t="str">
        <f>C150</f>
        <v>zemědělství (814 3 JKSO) se svislou nosnou konstrukcí monolitickou betonovou tyčovou nebo plošnou (KMCH 2 a 3 - JKSO šesté místo)</v>
      </c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50" t="s">
        <v>1162</v>
      </c>
      <c r="D151" s="251"/>
      <c r="E151" s="251"/>
      <c r="F151" s="251"/>
      <c r="G151" s="251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1493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>
      <c r="A152" s="3"/>
      <c r="B152" s="4"/>
      <c r="C152" s="190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v>15</v>
      </c>
      <c r="AF152">
        <v>21</v>
      </c>
      <c r="AG152" t="s">
        <v>1344</v>
      </c>
    </row>
    <row r="153" spans="1:60">
      <c r="A153" s="154"/>
      <c r="B153" s="155" t="s">
        <v>1235</v>
      </c>
      <c r="C153" s="191"/>
      <c r="D153" s="156"/>
      <c r="E153" s="157"/>
      <c r="F153" s="157"/>
      <c r="G153" s="185">
        <f>G8+G86+G139+G144+G147</f>
        <v>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f>SUMIF(L7:L151,AE152,G7:G151)</f>
        <v>0</v>
      </c>
      <c r="AF153">
        <f>SUMIF(L7:L151,AF152,G7:G151)</f>
        <v>0</v>
      </c>
      <c r="AG153" t="s">
        <v>1713</v>
      </c>
    </row>
    <row r="154" spans="1:60">
      <c r="C154" s="192"/>
      <c r="D154" s="10"/>
      <c r="AG154" t="s">
        <v>1714</v>
      </c>
    </row>
    <row r="155" spans="1:60">
      <c r="D155" s="10"/>
    </row>
    <row r="156" spans="1:60">
      <c r="D156" s="10"/>
    </row>
    <row r="157" spans="1:60">
      <c r="D157" s="10"/>
    </row>
    <row r="158" spans="1:60">
      <c r="D158" s="10"/>
    </row>
    <row r="159" spans="1:60">
      <c r="D159" s="10"/>
    </row>
    <row r="160" spans="1:60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27">
    <mergeCell ref="C38:G38"/>
    <mergeCell ref="C43:G43"/>
    <mergeCell ref="C49:G49"/>
    <mergeCell ref="C59:G59"/>
    <mergeCell ref="C14:G14"/>
    <mergeCell ref="A1:G1"/>
    <mergeCell ref="C2:G2"/>
    <mergeCell ref="C3:G3"/>
    <mergeCell ref="C4:G4"/>
    <mergeCell ref="C10:G10"/>
    <mergeCell ref="C69:G69"/>
    <mergeCell ref="C73:G73"/>
    <mergeCell ref="C149:G149"/>
    <mergeCell ref="C150:G150"/>
    <mergeCell ref="C88:G88"/>
    <mergeCell ref="C18:G18"/>
    <mergeCell ref="C22:G22"/>
    <mergeCell ref="C26:G26"/>
    <mergeCell ref="C30:G30"/>
    <mergeCell ref="C34:G34"/>
    <mergeCell ref="C151:G151"/>
    <mergeCell ref="C92:G92"/>
    <mergeCell ref="C96:G96"/>
    <mergeCell ref="C101:G101"/>
    <mergeCell ref="C105:G105"/>
    <mergeCell ref="C121:G121"/>
    <mergeCell ref="C141:G141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1253</v>
      </c>
      <c r="C3" s="253" t="s">
        <v>1254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1295</v>
      </c>
      <c r="C4" s="256" t="s">
        <v>1296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1253</v>
      </c>
      <c r="C8" s="186" t="s">
        <v>1310</v>
      </c>
      <c r="D8" s="166"/>
      <c r="E8" s="167"/>
      <c r="F8" s="168"/>
      <c r="G8" s="168">
        <f>SUMIF(AG9:AG85,"&lt;&gt;NOR",G9:G85)</f>
        <v>0</v>
      </c>
      <c r="H8" s="168"/>
      <c r="I8" s="168">
        <f>SUM(I9:I85)</f>
        <v>0</v>
      </c>
      <c r="J8" s="168"/>
      <c r="K8" s="168">
        <f>SUM(K9:K85)</f>
        <v>0</v>
      </c>
      <c r="L8" s="168"/>
      <c r="M8" s="168">
        <f>SUM(M9:M85)</f>
        <v>0</v>
      </c>
      <c r="N8" s="168"/>
      <c r="O8" s="168">
        <f>SUM(O9:O85)</f>
        <v>144.77000000000001</v>
      </c>
      <c r="P8" s="168"/>
      <c r="Q8" s="168">
        <f>SUM(Q9:Q85)</f>
        <v>0</v>
      </c>
      <c r="R8" s="168"/>
      <c r="S8" s="168"/>
      <c r="T8" s="169"/>
      <c r="U8" s="163"/>
      <c r="V8" s="163">
        <f>SUM(V9:V85)</f>
        <v>458.94</v>
      </c>
      <c r="W8" s="163"/>
      <c r="X8" s="163"/>
      <c r="AG8" t="s">
        <v>1358</v>
      </c>
    </row>
    <row r="9" spans="1:60" ht="22.5" outlineLevel="1">
      <c r="A9" s="170">
        <v>1</v>
      </c>
      <c r="B9" s="171" t="s">
        <v>1396</v>
      </c>
      <c r="C9" s="187" t="s">
        <v>1397</v>
      </c>
      <c r="D9" s="172" t="s">
        <v>1398</v>
      </c>
      <c r="E9" s="173">
        <v>240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1399</v>
      </c>
      <c r="S9" s="175" t="s">
        <v>1363</v>
      </c>
      <c r="T9" s="176" t="s">
        <v>1364</v>
      </c>
      <c r="U9" s="160">
        <v>0.20300000000000001</v>
      </c>
      <c r="V9" s="160">
        <f>ROUND(E9*U9,2)</f>
        <v>48.72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48" t="s">
        <v>1400</v>
      </c>
      <c r="D10" s="249"/>
      <c r="E10" s="249"/>
      <c r="F10" s="249"/>
      <c r="G10" s="24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1392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na vzdálenost od hladiny vody v jímce po výšku roviny proložené osou nejvyššího bodu výtlačného potrubí. Včetně odpadní potrubí v délce do 20 m.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188" t="s">
        <v>1065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1368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188" t="s">
        <v>773</v>
      </c>
      <c r="D12" s="161"/>
      <c r="E12" s="162">
        <v>240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1368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0">
        <v>2</v>
      </c>
      <c r="B13" s="171" t="s">
        <v>1401</v>
      </c>
      <c r="C13" s="187" t="s">
        <v>1402</v>
      </c>
      <c r="D13" s="172" t="s">
        <v>1403</v>
      </c>
      <c r="E13" s="173">
        <v>10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 t="s">
        <v>1399</v>
      </c>
      <c r="S13" s="175" t="s">
        <v>1363</v>
      </c>
      <c r="T13" s="176" t="s">
        <v>1364</v>
      </c>
      <c r="U13" s="160">
        <v>0</v>
      </c>
      <c r="V13" s="160">
        <f>ROUND(E13*U13,2)</f>
        <v>0</v>
      </c>
      <c r="W13" s="160"/>
      <c r="X13" s="160" t="s">
        <v>1365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1366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58"/>
      <c r="B14" s="159"/>
      <c r="C14" s="248" t="s">
        <v>1404</v>
      </c>
      <c r="D14" s="249"/>
      <c r="E14" s="249"/>
      <c r="F14" s="249"/>
      <c r="G14" s="24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1392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7" t="str">
        <f>C14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188" t="s">
        <v>1066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1368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1273</v>
      </c>
      <c r="D16" s="161"/>
      <c r="E16" s="162">
        <v>10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1368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0">
        <v>3</v>
      </c>
      <c r="B17" s="171" t="s">
        <v>1409</v>
      </c>
      <c r="C17" s="187" t="s">
        <v>1410</v>
      </c>
      <c r="D17" s="172" t="s">
        <v>1411</v>
      </c>
      <c r="E17" s="173">
        <v>5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 t="s">
        <v>1399</v>
      </c>
      <c r="S17" s="175" t="s">
        <v>1363</v>
      </c>
      <c r="T17" s="176" t="s">
        <v>1364</v>
      </c>
      <c r="U17" s="160">
        <v>9.7000000000000003E-2</v>
      </c>
      <c r="V17" s="160">
        <f>ROUND(E17*U17,2)</f>
        <v>0.49</v>
      </c>
      <c r="W17" s="160"/>
      <c r="X17" s="160" t="s">
        <v>1365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1366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48" t="s">
        <v>1412</v>
      </c>
      <c r="D18" s="249"/>
      <c r="E18" s="249"/>
      <c r="F18" s="249"/>
      <c r="G18" s="249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1392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7" t="str">
        <f>C18</f>
        <v>nebo lesní půdy, s vodorovným přemístěním na hromady v místě upotřebení nebo na dočasné či trvalé skládky se složením</v>
      </c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188" t="s">
        <v>1067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1368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1303</v>
      </c>
      <c r="D20" s="161"/>
      <c r="E20" s="162">
        <v>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0">
        <v>4</v>
      </c>
      <c r="B21" s="171" t="s">
        <v>454</v>
      </c>
      <c r="C21" s="187" t="s">
        <v>455</v>
      </c>
      <c r="D21" s="172" t="s">
        <v>1411</v>
      </c>
      <c r="E21" s="173">
        <v>72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 t="s">
        <v>1399</v>
      </c>
      <c r="S21" s="175" t="s">
        <v>1363</v>
      </c>
      <c r="T21" s="176" t="s">
        <v>1364</v>
      </c>
      <c r="U21" s="160">
        <v>2.2490000000000001</v>
      </c>
      <c r="V21" s="160">
        <f>ROUND(E21*U21,2)</f>
        <v>161.93</v>
      </c>
      <c r="W21" s="160"/>
      <c r="X21" s="160" t="s">
        <v>1365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1366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58"/>
      <c r="B22" s="159"/>
      <c r="C22" s="248" t="s">
        <v>456</v>
      </c>
      <c r="D22" s="249"/>
      <c r="E22" s="249"/>
      <c r="F22" s="249"/>
      <c r="G22" s="249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1392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77" t="str">
        <f>C22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70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188" t="s">
        <v>71</v>
      </c>
      <c r="D24" s="161"/>
      <c r="E24" s="162">
        <v>72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1368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0">
        <v>5</v>
      </c>
      <c r="B25" s="171" t="s">
        <v>460</v>
      </c>
      <c r="C25" s="187" t="s">
        <v>461</v>
      </c>
      <c r="D25" s="172" t="s">
        <v>1411</v>
      </c>
      <c r="E25" s="173">
        <v>21.6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 t="s">
        <v>1399</v>
      </c>
      <c r="S25" s="175" t="s">
        <v>1363</v>
      </c>
      <c r="T25" s="176" t="s">
        <v>1364</v>
      </c>
      <c r="U25" s="160">
        <v>0.107</v>
      </c>
      <c r="V25" s="160">
        <f>ROUND(E25*U25,2)</f>
        <v>2.31</v>
      </c>
      <c r="W25" s="160"/>
      <c r="X25" s="160" t="s">
        <v>1365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1366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58"/>
      <c r="B26" s="159"/>
      <c r="C26" s="248" t="s">
        <v>456</v>
      </c>
      <c r="D26" s="249"/>
      <c r="E26" s="249"/>
      <c r="F26" s="249"/>
      <c r="G26" s="24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1392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7" t="str">
        <f>C26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72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73</v>
      </c>
      <c r="D28" s="161"/>
      <c r="E28" s="162">
        <v>21.6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1368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0">
        <v>6</v>
      </c>
      <c r="B29" s="171" t="s">
        <v>464</v>
      </c>
      <c r="C29" s="187" t="s">
        <v>465</v>
      </c>
      <c r="D29" s="172" t="s">
        <v>1411</v>
      </c>
      <c r="E29" s="173">
        <v>48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5" t="s">
        <v>1399</v>
      </c>
      <c r="S29" s="175" t="s">
        <v>1363</v>
      </c>
      <c r="T29" s="176" t="s">
        <v>1364</v>
      </c>
      <c r="U29" s="160">
        <v>2.9649999999999999</v>
      </c>
      <c r="V29" s="160">
        <f>ROUND(E29*U29,2)</f>
        <v>142.32</v>
      </c>
      <c r="W29" s="160"/>
      <c r="X29" s="160" t="s">
        <v>1365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1366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>
      <c r="A30" s="158"/>
      <c r="B30" s="159"/>
      <c r="C30" s="248" t="s">
        <v>456</v>
      </c>
      <c r="D30" s="249"/>
      <c r="E30" s="249"/>
      <c r="F30" s="249"/>
      <c r="G30" s="249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1392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77" t="str">
        <f>C30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188" t="s">
        <v>74</v>
      </c>
      <c r="D31" s="161"/>
      <c r="E31" s="162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1368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188" t="s">
        <v>75</v>
      </c>
      <c r="D32" s="161"/>
      <c r="E32" s="162">
        <v>48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1368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0">
        <v>7</v>
      </c>
      <c r="B33" s="171" t="s">
        <v>469</v>
      </c>
      <c r="C33" s="187" t="s">
        <v>470</v>
      </c>
      <c r="D33" s="172" t="s">
        <v>1411</v>
      </c>
      <c r="E33" s="173">
        <v>14.4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 t="s">
        <v>1399</v>
      </c>
      <c r="S33" s="175" t="s">
        <v>1363</v>
      </c>
      <c r="T33" s="176" t="s">
        <v>1364</v>
      </c>
      <c r="U33" s="160">
        <v>0.154</v>
      </c>
      <c r="V33" s="160">
        <f>ROUND(E33*U33,2)</f>
        <v>2.2200000000000002</v>
      </c>
      <c r="W33" s="160"/>
      <c r="X33" s="160" t="s">
        <v>1365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1366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48" t="s">
        <v>456</v>
      </c>
      <c r="D34" s="249"/>
      <c r="E34" s="249"/>
      <c r="F34" s="249"/>
      <c r="G34" s="24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1392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7" t="str">
        <f>C34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188" t="s">
        <v>76</v>
      </c>
      <c r="D35" s="161"/>
      <c r="E35" s="162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1368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188" t="s">
        <v>1839</v>
      </c>
      <c r="D36" s="161"/>
      <c r="E36" s="162">
        <v>14.4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1368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70">
        <v>8</v>
      </c>
      <c r="B37" s="171" t="s">
        <v>1076</v>
      </c>
      <c r="C37" s="187" t="s">
        <v>1077</v>
      </c>
      <c r="D37" s="172" t="s">
        <v>1411</v>
      </c>
      <c r="E37" s="173">
        <v>120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 t="s">
        <v>1399</v>
      </c>
      <c r="S37" s="175" t="s">
        <v>1363</v>
      </c>
      <c r="T37" s="176" t="s">
        <v>1364</v>
      </c>
      <c r="U37" s="160">
        <v>0.626</v>
      </c>
      <c r="V37" s="160">
        <f>ROUND(E37*U37,2)</f>
        <v>75.12</v>
      </c>
      <c r="W37" s="160"/>
      <c r="X37" s="160" t="s">
        <v>1365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1366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48" t="s">
        <v>1462</v>
      </c>
      <c r="D38" s="249"/>
      <c r="E38" s="249"/>
      <c r="F38" s="249"/>
      <c r="G38" s="249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1392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7" t="str">
        <f>C38</f>
        <v>bez naložení do dopravní nádoby, ale s vyprázdněním dopravní nádoby na hromadu nebo na dopravní prostředek,</v>
      </c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188" t="s">
        <v>77</v>
      </c>
      <c r="D39" s="161"/>
      <c r="E39" s="162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1368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188" t="s">
        <v>78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1368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188" t="s">
        <v>24</v>
      </c>
      <c r="D41" s="161"/>
      <c r="E41" s="162">
        <v>120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1368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>
      <c r="A42" s="170">
        <v>9</v>
      </c>
      <c r="B42" s="171" t="s">
        <v>1466</v>
      </c>
      <c r="C42" s="187" t="s">
        <v>1467</v>
      </c>
      <c r="D42" s="172" t="s">
        <v>1411</v>
      </c>
      <c r="E42" s="173">
        <v>120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5" t="s">
        <v>1399</v>
      </c>
      <c r="S42" s="175" t="s">
        <v>1363</v>
      </c>
      <c r="T42" s="176" t="s">
        <v>1364</v>
      </c>
      <c r="U42" s="160">
        <v>1.0999999999999999E-2</v>
      </c>
      <c r="V42" s="160">
        <f>ROUND(E42*U42,2)</f>
        <v>1.32</v>
      </c>
      <c r="W42" s="160"/>
      <c r="X42" s="160" t="s">
        <v>1365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1366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48" t="s">
        <v>1468</v>
      </c>
      <c r="D43" s="249"/>
      <c r="E43" s="249"/>
      <c r="F43" s="249"/>
      <c r="G43" s="249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1392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188" t="s">
        <v>1081</v>
      </c>
      <c r="D44" s="161"/>
      <c r="E44" s="162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1368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188" t="s">
        <v>78</v>
      </c>
      <c r="D45" s="161"/>
      <c r="E45" s="162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1368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188" t="s">
        <v>77</v>
      </c>
      <c r="D46" s="161"/>
      <c r="E46" s="162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1368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24</v>
      </c>
      <c r="D47" s="161"/>
      <c r="E47" s="162">
        <v>120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33.75" outlineLevel="1">
      <c r="A48" s="170">
        <v>10</v>
      </c>
      <c r="B48" s="171" t="s">
        <v>1476</v>
      </c>
      <c r="C48" s="187" t="s">
        <v>1477</v>
      </c>
      <c r="D48" s="172" t="s">
        <v>1411</v>
      </c>
      <c r="E48" s="173">
        <v>4800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 t="s">
        <v>1399</v>
      </c>
      <c r="S48" s="175" t="s">
        <v>1363</v>
      </c>
      <c r="T48" s="176" t="s">
        <v>1364</v>
      </c>
      <c r="U48" s="160">
        <v>0</v>
      </c>
      <c r="V48" s="160">
        <f>ROUND(E48*U48,2)</f>
        <v>0</v>
      </c>
      <c r="W48" s="160"/>
      <c r="X48" s="160" t="s">
        <v>1365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1366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48" t="s">
        <v>1468</v>
      </c>
      <c r="D49" s="249"/>
      <c r="E49" s="249"/>
      <c r="F49" s="249"/>
      <c r="G49" s="249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1392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188" t="s">
        <v>1473</v>
      </c>
      <c r="D50" s="161"/>
      <c r="E50" s="162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1368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79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80</v>
      </c>
      <c r="D52" s="161"/>
      <c r="E52" s="162">
        <v>4800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1368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70">
        <v>11</v>
      </c>
      <c r="B53" s="171" t="s">
        <v>1482</v>
      </c>
      <c r="C53" s="187" t="s">
        <v>1483</v>
      </c>
      <c r="D53" s="172" t="s">
        <v>1411</v>
      </c>
      <c r="E53" s="173">
        <v>120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1399</v>
      </c>
      <c r="S53" s="175" t="s">
        <v>1363</v>
      </c>
      <c r="T53" s="176" t="s">
        <v>1364</v>
      </c>
      <c r="U53" s="160">
        <v>8.9999999999999993E-3</v>
      </c>
      <c r="V53" s="160">
        <f>ROUND(E53*U53,2)</f>
        <v>1.08</v>
      </c>
      <c r="W53" s="160"/>
      <c r="X53" s="160" t="s">
        <v>1365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1366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188" t="s">
        <v>1084</v>
      </c>
      <c r="D54" s="161"/>
      <c r="E54" s="162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1368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188" t="s">
        <v>78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1368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77</v>
      </c>
      <c r="D56" s="161"/>
      <c r="E56" s="162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24</v>
      </c>
      <c r="D57" s="161"/>
      <c r="E57" s="162">
        <v>120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1368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>
      <c r="A58" s="170">
        <v>12</v>
      </c>
      <c r="B58" s="171" t="s">
        <v>1489</v>
      </c>
      <c r="C58" s="187" t="s">
        <v>1490</v>
      </c>
      <c r="D58" s="172" t="s">
        <v>1411</v>
      </c>
      <c r="E58" s="173">
        <v>86.689760000000007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5" t="s">
        <v>1399</v>
      </c>
      <c r="S58" s="175" t="s">
        <v>1363</v>
      </c>
      <c r="T58" s="176" t="s">
        <v>1364</v>
      </c>
      <c r="U58" s="160">
        <v>0.20200000000000001</v>
      </c>
      <c r="V58" s="160">
        <f>ROUND(E58*U58,2)</f>
        <v>17.510000000000002</v>
      </c>
      <c r="W58" s="160"/>
      <c r="X58" s="160" t="s">
        <v>1365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1366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48" t="s">
        <v>1491</v>
      </c>
      <c r="D59" s="249"/>
      <c r="E59" s="249"/>
      <c r="F59" s="249"/>
      <c r="G59" s="249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1392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188" t="s">
        <v>1085</v>
      </c>
      <c r="D60" s="161"/>
      <c r="E60" s="162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1368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188" t="s">
        <v>78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1368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188" t="s">
        <v>77</v>
      </c>
      <c r="D62" s="161"/>
      <c r="E62" s="162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1368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188" t="s">
        <v>1086</v>
      </c>
      <c r="D63" s="161"/>
      <c r="E63" s="162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1368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188" t="s">
        <v>1087</v>
      </c>
      <c r="D64" s="161"/>
      <c r="E64" s="162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1368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188" t="s">
        <v>1088</v>
      </c>
      <c r="D65" s="161"/>
      <c r="E65" s="162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1368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188" t="s">
        <v>81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1368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188" t="s">
        <v>82</v>
      </c>
      <c r="D67" s="161"/>
      <c r="E67" s="162">
        <v>86.689760000000007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1368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70">
        <v>13</v>
      </c>
      <c r="B68" s="171" t="s">
        <v>1505</v>
      </c>
      <c r="C68" s="187" t="s">
        <v>1506</v>
      </c>
      <c r="D68" s="172" t="s">
        <v>1361</v>
      </c>
      <c r="E68" s="173">
        <v>18.845600000000001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5" t="s">
        <v>1507</v>
      </c>
      <c r="S68" s="175" t="s">
        <v>1363</v>
      </c>
      <c r="T68" s="176" t="s">
        <v>1364</v>
      </c>
      <c r="U68" s="160">
        <v>0.06</v>
      </c>
      <c r="V68" s="160">
        <f>ROUND(E68*U68,2)</f>
        <v>1.1299999999999999</v>
      </c>
      <c r="W68" s="160"/>
      <c r="X68" s="160" t="s">
        <v>1365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1366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48" t="s">
        <v>1508</v>
      </c>
      <c r="D69" s="249"/>
      <c r="E69" s="249"/>
      <c r="F69" s="249"/>
      <c r="G69" s="249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1392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188" t="s">
        <v>1091</v>
      </c>
      <c r="D70" s="161"/>
      <c r="E70" s="162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1368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188" t="s">
        <v>1092</v>
      </c>
      <c r="D71" s="161"/>
      <c r="E71" s="162">
        <v>18.845600000000001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1368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>
      <c r="A72" s="170">
        <v>14</v>
      </c>
      <c r="B72" s="171" t="s">
        <v>1511</v>
      </c>
      <c r="C72" s="187" t="s">
        <v>1512</v>
      </c>
      <c r="D72" s="172" t="s">
        <v>1361</v>
      </c>
      <c r="E72" s="173">
        <v>18.845600000000001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5" t="s">
        <v>1399</v>
      </c>
      <c r="S72" s="175" t="s">
        <v>1363</v>
      </c>
      <c r="T72" s="176" t="s">
        <v>1364</v>
      </c>
      <c r="U72" s="160">
        <v>0.254</v>
      </c>
      <c r="V72" s="160">
        <f>ROUND(E72*U72,2)</f>
        <v>4.79</v>
      </c>
      <c r="W72" s="160"/>
      <c r="X72" s="160" t="s">
        <v>1365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1366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58"/>
      <c r="B73" s="159"/>
      <c r="C73" s="248" t="s">
        <v>1513</v>
      </c>
      <c r="D73" s="249"/>
      <c r="E73" s="249"/>
      <c r="F73" s="249"/>
      <c r="G73" s="249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1392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77" t="str">
        <f>C73</f>
        <v>s případným nutným přemístěním hromad nebo dočasných skládek na místo potřeby ze vzdálenosti do 30 m, v rovině nebo ve svahu do 1 : 5,</v>
      </c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188" t="s">
        <v>1093</v>
      </c>
      <c r="D74" s="161"/>
      <c r="E74" s="162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1368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188" t="s">
        <v>1092</v>
      </c>
      <c r="D75" s="161"/>
      <c r="E75" s="162">
        <v>18.845600000000001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1368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70">
        <v>15</v>
      </c>
      <c r="B76" s="171" t="s">
        <v>1515</v>
      </c>
      <c r="C76" s="187" t="s">
        <v>1516</v>
      </c>
      <c r="D76" s="172" t="s">
        <v>1411</v>
      </c>
      <c r="E76" s="173">
        <v>120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5" t="s">
        <v>1399</v>
      </c>
      <c r="S76" s="175" t="s">
        <v>1363</v>
      </c>
      <c r="T76" s="176" t="s">
        <v>1364</v>
      </c>
      <c r="U76" s="160">
        <v>0</v>
      </c>
      <c r="V76" s="160">
        <f>ROUND(E76*U76,2)</f>
        <v>0</v>
      </c>
      <c r="W76" s="160"/>
      <c r="X76" s="160" t="s">
        <v>1365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1366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188" t="s">
        <v>83</v>
      </c>
      <c r="D77" s="161"/>
      <c r="E77" s="162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1368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188" t="s">
        <v>24</v>
      </c>
      <c r="D78" s="161"/>
      <c r="E78" s="162">
        <v>120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1368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0">
        <v>16</v>
      </c>
      <c r="B79" s="171" t="s">
        <v>1517</v>
      </c>
      <c r="C79" s="187" t="s">
        <v>1518</v>
      </c>
      <c r="D79" s="172" t="s">
        <v>1519</v>
      </c>
      <c r="E79" s="173">
        <v>0.47114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1E-3</v>
      </c>
      <c r="O79" s="175">
        <f>ROUND(E79*N79,2)</f>
        <v>0</v>
      </c>
      <c r="P79" s="175">
        <v>0</v>
      </c>
      <c r="Q79" s="175">
        <f>ROUND(E79*P79,2)</f>
        <v>0</v>
      </c>
      <c r="R79" s="175" t="s">
        <v>1520</v>
      </c>
      <c r="S79" s="175" t="s">
        <v>1363</v>
      </c>
      <c r="T79" s="176" t="s">
        <v>1364</v>
      </c>
      <c r="U79" s="160">
        <v>0</v>
      </c>
      <c r="V79" s="160">
        <f>ROUND(E79*U79,2)</f>
        <v>0</v>
      </c>
      <c r="W79" s="160"/>
      <c r="X79" s="160" t="s">
        <v>1521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1522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188" t="s">
        <v>1095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1368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1096</v>
      </c>
      <c r="D81" s="161"/>
      <c r="E81" s="162">
        <v>0.47114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1368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0">
        <v>17</v>
      </c>
      <c r="B82" s="171" t="s">
        <v>1531</v>
      </c>
      <c r="C82" s="187" t="s">
        <v>1532</v>
      </c>
      <c r="D82" s="172" t="s">
        <v>1527</v>
      </c>
      <c r="E82" s="173">
        <v>144.77189999999999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1</v>
      </c>
      <c r="O82" s="175">
        <f>ROUND(E82*N82,2)</f>
        <v>144.77000000000001</v>
      </c>
      <c r="P82" s="175">
        <v>0</v>
      </c>
      <c r="Q82" s="175">
        <f>ROUND(E82*P82,2)</f>
        <v>0</v>
      </c>
      <c r="R82" s="175" t="s">
        <v>1520</v>
      </c>
      <c r="S82" s="175" t="s">
        <v>1363</v>
      </c>
      <c r="T82" s="176" t="s">
        <v>1364</v>
      </c>
      <c r="U82" s="160">
        <v>0</v>
      </c>
      <c r="V82" s="160">
        <f>ROUND(E82*U82,2)</f>
        <v>0</v>
      </c>
      <c r="W82" s="160"/>
      <c r="X82" s="160" t="s">
        <v>1521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1522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188" t="s">
        <v>1081</v>
      </c>
      <c r="D83" s="161"/>
      <c r="E83" s="162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1368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84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1368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188" t="s">
        <v>85</v>
      </c>
      <c r="D85" s="161"/>
      <c r="E85" s="162">
        <v>144.77189999999999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1368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>
      <c r="A86" s="164" t="s">
        <v>1357</v>
      </c>
      <c r="B86" s="165" t="s">
        <v>1297</v>
      </c>
      <c r="C86" s="186" t="s">
        <v>1311</v>
      </c>
      <c r="D86" s="166"/>
      <c r="E86" s="167"/>
      <c r="F86" s="168"/>
      <c r="G86" s="168">
        <f>SUMIF(AG87:AG138,"&lt;&gt;NOR",G87:G138)</f>
        <v>0</v>
      </c>
      <c r="H86" s="168"/>
      <c r="I86" s="168">
        <f>SUM(I87:I138)</f>
        <v>0</v>
      </c>
      <c r="J86" s="168"/>
      <c r="K86" s="168">
        <f>SUM(K87:K138)</f>
        <v>0</v>
      </c>
      <c r="L86" s="168"/>
      <c r="M86" s="168">
        <f>SUM(M87:M138)</f>
        <v>0</v>
      </c>
      <c r="N86" s="168"/>
      <c r="O86" s="168">
        <f>SUM(O87:O138)</f>
        <v>40.51</v>
      </c>
      <c r="P86" s="168"/>
      <c r="Q86" s="168">
        <f>SUM(Q87:Q138)</f>
        <v>0</v>
      </c>
      <c r="R86" s="168"/>
      <c r="S86" s="168"/>
      <c r="T86" s="169"/>
      <c r="U86" s="163"/>
      <c r="V86" s="163">
        <f>SUM(V87:V138)</f>
        <v>564.99000000000012</v>
      </c>
      <c r="W86" s="163"/>
      <c r="X86" s="163"/>
      <c r="AG86" t="s">
        <v>1358</v>
      </c>
    </row>
    <row r="87" spans="1:60" outlineLevel="1">
      <c r="A87" s="170">
        <v>18</v>
      </c>
      <c r="B87" s="171" t="s">
        <v>1536</v>
      </c>
      <c r="C87" s="187" t="s">
        <v>1537</v>
      </c>
      <c r="D87" s="172" t="s">
        <v>1407</v>
      </c>
      <c r="E87" s="173">
        <v>20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0.23382</v>
      </c>
      <c r="O87" s="175">
        <f>ROUND(E87*N87,2)</f>
        <v>4.68</v>
      </c>
      <c r="P87" s="175">
        <v>0</v>
      </c>
      <c r="Q87" s="175">
        <f>ROUND(E87*P87,2)</f>
        <v>0</v>
      </c>
      <c r="R87" s="175" t="s">
        <v>1538</v>
      </c>
      <c r="S87" s="175" t="s">
        <v>1539</v>
      </c>
      <c r="T87" s="176" t="s">
        <v>1364</v>
      </c>
      <c r="U87" s="160">
        <v>0.216</v>
      </c>
      <c r="V87" s="160">
        <f>ROUND(E87*U87,2)</f>
        <v>4.32</v>
      </c>
      <c r="W87" s="160"/>
      <c r="X87" s="160" t="s">
        <v>1365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1366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48" t="s">
        <v>1540</v>
      </c>
      <c r="D88" s="249"/>
      <c r="E88" s="249"/>
      <c r="F88" s="249"/>
      <c r="G88" s="249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1392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77" t="str">
        <f>C88</f>
        <v>se zřízením štěrkopískového lože pod trubky a s jejich obsypem v průměrném celkovém množství do 0,15 m3/m v otevřeném příkopu,</v>
      </c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188" t="s">
        <v>1099</v>
      </c>
      <c r="D89" s="161"/>
      <c r="E89" s="162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1368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188" t="s">
        <v>1293</v>
      </c>
      <c r="D90" s="161"/>
      <c r="E90" s="162">
        <v>20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1368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0">
        <v>19</v>
      </c>
      <c r="B91" s="171" t="s">
        <v>1541</v>
      </c>
      <c r="C91" s="187" t="s">
        <v>1542</v>
      </c>
      <c r="D91" s="172" t="s">
        <v>1361</v>
      </c>
      <c r="E91" s="173">
        <v>25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1.8000000000000001E-4</v>
      </c>
      <c r="O91" s="175">
        <f>ROUND(E91*N91,2)</f>
        <v>0</v>
      </c>
      <c r="P91" s="175">
        <v>0</v>
      </c>
      <c r="Q91" s="175">
        <f>ROUND(E91*P91,2)</f>
        <v>0</v>
      </c>
      <c r="R91" s="175" t="s">
        <v>1543</v>
      </c>
      <c r="S91" s="175" t="s">
        <v>1363</v>
      </c>
      <c r="T91" s="176" t="s">
        <v>1364</v>
      </c>
      <c r="U91" s="160">
        <v>7.4999999999999997E-2</v>
      </c>
      <c r="V91" s="160">
        <f>ROUND(E91*U91,2)</f>
        <v>1.88</v>
      </c>
      <c r="W91" s="160"/>
      <c r="X91" s="160" t="s">
        <v>1365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1366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48" t="s">
        <v>1544</v>
      </c>
      <c r="D92" s="249"/>
      <c r="E92" s="249"/>
      <c r="F92" s="249"/>
      <c r="G92" s="249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1392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188" t="s">
        <v>1100</v>
      </c>
      <c r="D93" s="161"/>
      <c r="E93" s="162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1368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188" t="s">
        <v>1101</v>
      </c>
      <c r="D94" s="161"/>
      <c r="E94" s="162">
        <v>25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1368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0">
        <v>20</v>
      </c>
      <c r="B95" s="171" t="s">
        <v>1102</v>
      </c>
      <c r="C95" s="187" t="s">
        <v>1103</v>
      </c>
      <c r="D95" s="172" t="s">
        <v>1527</v>
      </c>
      <c r="E95" s="173">
        <v>5.6016000000000004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5">
        <v>2.1299999999999999E-3</v>
      </c>
      <c r="O95" s="175">
        <f>ROUND(E95*N95,2)</f>
        <v>0.01</v>
      </c>
      <c r="P95" s="175">
        <v>0</v>
      </c>
      <c r="Q95" s="175">
        <f>ROUND(E95*P95,2)</f>
        <v>0</v>
      </c>
      <c r="R95" s="175" t="s">
        <v>1543</v>
      </c>
      <c r="S95" s="175" t="s">
        <v>1363</v>
      </c>
      <c r="T95" s="176" t="s">
        <v>1364</v>
      </c>
      <c r="U95" s="160">
        <v>2.7189999999999999</v>
      </c>
      <c r="V95" s="160">
        <f>ROUND(E95*U95,2)</f>
        <v>15.23</v>
      </c>
      <c r="W95" s="160"/>
      <c r="X95" s="160" t="s">
        <v>1365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1366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48" t="s">
        <v>1104</v>
      </c>
      <c r="D96" s="249"/>
      <c r="E96" s="249"/>
      <c r="F96" s="249"/>
      <c r="G96" s="249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1392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188" t="s">
        <v>20</v>
      </c>
      <c r="D97" s="161"/>
      <c r="E97" s="162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1368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188" t="s">
        <v>1106</v>
      </c>
      <c r="D98" s="161"/>
      <c r="E98" s="162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1368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188" t="s">
        <v>21</v>
      </c>
      <c r="D99" s="161"/>
      <c r="E99" s="162">
        <v>5.6016000000000004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1368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70">
        <v>21</v>
      </c>
      <c r="B100" s="171" t="s">
        <v>1108</v>
      </c>
      <c r="C100" s="187" t="s">
        <v>1109</v>
      </c>
      <c r="D100" s="172" t="s">
        <v>1527</v>
      </c>
      <c r="E100" s="173">
        <v>5.6016000000000004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5">
        <v>5.77E-3</v>
      </c>
      <c r="O100" s="175">
        <f>ROUND(E100*N100,2)</f>
        <v>0.03</v>
      </c>
      <c r="P100" s="175">
        <v>0</v>
      </c>
      <c r="Q100" s="175">
        <f>ROUND(E100*P100,2)</f>
        <v>0</v>
      </c>
      <c r="R100" s="175" t="s">
        <v>1543</v>
      </c>
      <c r="S100" s="175" t="s">
        <v>1363</v>
      </c>
      <c r="T100" s="176" t="s">
        <v>1364</v>
      </c>
      <c r="U100" s="160">
        <v>25.875</v>
      </c>
      <c r="V100" s="160">
        <f>ROUND(E100*U100,2)</f>
        <v>144.94</v>
      </c>
      <c r="W100" s="160"/>
      <c r="X100" s="160" t="s">
        <v>1365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1366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48" t="s">
        <v>1104</v>
      </c>
      <c r="D101" s="249"/>
      <c r="E101" s="249"/>
      <c r="F101" s="249"/>
      <c r="G101" s="249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1392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188" t="s">
        <v>22</v>
      </c>
      <c r="D102" s="161"/>
      <c r="E102" s="162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1368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188" t="s">
        <v>21</v>
      </c>
      <c r="D103" s="161"/>
      <c r="E103" s="162">
        <v>5.6016000000000004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1368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70">
        <v>22</v>
      </c>
      <c r="B104" s="171" t="s">
        <v>1111</v>
      </c>
      <c r="C104" s="187" t="s">
        <v>1112</v>
      </c>
      <c r="D104" s="172" t="s">
        <v>1527</v>
      </c>
      <c r="E104" s="173">
        <v>5.6016000000000004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5">
        <v>7.2999999999999996E-4</v>
      </c>
      <c r="O104" s="175">
        <f>ROUND(E104*N104,2)</f>
        <v>0</v>
      </c>
      <c r="P104" s="175">
        <v>0</v>
      </c>
      <c r="Q104" s="175">
        <f>ROUND(E104*P104,2)</f>
        <v>0</v>
      </c>
      <c r="R104" s="175" t="s">
        <v>1543</v>
      </c>
      <c r="S104" s="175" t="s">
        <v>1363</v>
      </c>
      <c r="T104" s="176" t="s">
        <v>1364</v>
      </c>
      <c r="U104" s="160">
        <v>5.9089999999999998</v>
      </c>
      <c r="V104" s="160">
        <f>ROUND(E104*U104,2)</f>
        <v>33.1</v>
      </c>
      <c r="W104" s="160"/>
      <c r="X104" s="160" t="s">
        <v>1365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1366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48" t="s">
        <v>1104</v>
      </c>
      <c r="D105" s="249"/>
      <c r="E105" s="249"/>
      <c r="F105" s="249"/>
      <c r="G105" s="249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188" t="s">
        <v>22</v>
      </c>
      <c r="D106" s="161"/>
      <c r="E106" s="162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1368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188" t="s">
        <v>21</v>
      </c>
      <c r="D107" s="161"/>
      <c r="E107" s="162">
        <v>5.6016000000000004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1368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70">
        <v>23</v>
      </c>
      <c r="B108" s="171" t="s">
        <v>1113</v>
      </c>
      <c r="C108" s="187" t="s">
        <v>1114</v>
      </c>
      <c r="D108" s="172" t="s">
        <v>1361</v>
      </c>
      <c r="E108" s="173">
        <v>120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1.4999999999999999E-4</v>
      </c>
      <c r="O108" s="175">
        <f>ROUND(E108*N108,2)</f>
        <v>0.02</v>
      </c>
      <c r="P108" s="175">
        <v>0</v>
      </c>
      <c r="Q108" s="175">
        <f>ROUND(E108*P108,2)</f>
        <v>0</v>
      </c>
      <c r="R108" s="175" t="s">
        <v>1543</v>
      </c>
      <c r="S108" s="175" t="s">
        <v>1363</v>
      </c>
      <c r="T108" s="176" t="s">
        <v>1364</v>
      </c>
      <c r="U108" s="160">
        <v>0.54200000000000004</v>
      </c>
      <c r="V108" s="160">
        <f>ROUND(E108*U108,2)</f>
        <v>65.040000000000006</v>
      </c>
      <c r="W108" s="160"/>
      <c r="X108" s="160" t="s">
        <v>1365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1366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188" t="s">
        <v>23</v>
      </c>
      <c r="D109" s="161"/>
      <c r="E109" s="162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1368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188" t="s">
        <v>24</v>
      </c>
      <c r="D110" s="161"/>
      <c r="E110" s="162">
        <v>120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1368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70">
        <v>24</v>
      </c>
      <c r="B111" s="171" t="s">
        <v>1116</v>
      </c>
      <c r="C111" s="187" t="s">
        <v>1117</v>
      </c>
      <c r="D111" s="172" t="s">
        <v>1361</v>
      </c>
      <c r="E111" s="173">
        <v>120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5" t="s">
        <v>1543</v>
      </c>
      <c r="S111" s="175" t="s">
        <v>1363</v>
      </c>
      <c r="T111" s="176" t="s">
        <v>1364</v>
      </c>
      <c r="U111" s="160">
        <v>1.0840000000000001</v>
      </c>
      <c r="V111" s="160">
        <f>ROUND(E111*U111,2)</f>
        <v>130.08000000000001</v>
      </c>
      <c r="W111" s="160"/>
      <c r="X111" s="160" t="s">
        <v>1365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1366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188" t="s">
        <v>25</v>
      </c>
      <c r="D112" s="161"/>
      <c r="E112" s="162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1368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188" t="s">
        <v>24</v>
      </c>
      <c r="D113" s="161"/>
      <c r="E113" s="162">
        <v>120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1368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0">
        <v>25</v>
      </c>
      <c r="B114" s="171" t="s">
        <v>1119</v>
      </c>
      <c r="C114" s="187" t="s">
        <v>1120</v>
      </c>
      <c r="D114" s="172" t="s">
        <v>1361</v>
      </c>
      <c r="E114" s="173">
        <v>120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5" t="s">
        <v>1543</v>
      </c>
      <c r="S114" s="175" t="s">
        <v>1363</v>
      </c>
      <c r="T114" s="176" t="s">
        <v>1364</v>
      </c>
      <c r="U114" s="160">
        <v>1.39</v>
      </c>
      <c r="V114" s="160">
        <f>ROUND(E114*U114,2)</f>
        <v>166.8</v>
      </c>
      <c r="W114" s="160"/>
      <c r="X114" s="160" t="s">
        <v>1365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1366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188" t="s">
        <v>25</v>
      </c>
      <c r="D115" s="161"/>
      <c r="E115" s="162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1368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188" t="s">
        <v>24</v>
      </c>
      <c r="D116" s="161"/>
      <c r="E116" s="162">
        <v>120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1368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70">
        <v>26</v>
      </c>
      <c r="B117" s="171" t="s">
        <v>1121</v>
      </c>
      <c r="C117" s="187" t="s">
        <v>1122</v>
      </c>
      <c r="D117" s="172" t="s">
        <v>1411</v>
      </c>
      <c r="E117" s="173">
        <v>2.5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5">
        <v>2.1</v>
      </c>
      <c r="O117" s="175">
        <f>ROUND(E117*N117,2)</f>
        <v>5.25</v>
      </c>
      <c r="P117" s="175">
        <v>0</v>
      </c>
      <c r="Q117" s="175">
        <f>ROUND(E117*P117,2)</f>
        <v>0</v>
      </c>
      <c r="R117" s="175" t="s">
        <v>1543</v>
      </c>
      <c r="S117" s="175" t="s">
        <v>1363</v>
      </c>
      <c r="T117" s="176" t="s">
        <v>1364</v>
      </c>
      <c r="U117" s="160">
        <v>0.96499999999999997</v>
      </c>
      <c r="V117" s="160">
        <f>ROUND(E117*U117,2)</f>
        <v>2.41</v>
      </c>
      <c r="W117" s="160"/>
      <c r="X117" s="160" t="s">
        <v>1365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1366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188" t="s">
        <v>1123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1368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1124</v>
      </c>
      <c r="D119" s="161"/>
      <c r="E119" s="162">
        <v>2.5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1368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70">
        <v>27</v>
      </c>
      <c r="B120" s="171" t="s">
        <v>1125</v>
      </c>
      <c r="C120" s="187" t="s">
        <v>1126</v>
      </c>
      <c r="D120" s="172" t="s">
        <v>1411</v>
      </c>
      <c r="E120" s="173">
        <v>2.5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5">
        <v>2.5249999999999999</v>
      </c>
      <c r="O120" s="175">
        <f>ROUND(E120*N120,2)</f>
        <v>6.31</v>
      </c>
      <c r="P120" s="175">
        <v>0</v>
      </c>
      <c r="Q120" s="175">
        <f>ROUND(E120*P120,2)</f>
        <v>0</v>
      </c>
      <c r="R120" s="175" t="s">
        <v>1127</v>
      </c>
      <c r="S120" s="175" t="s">
        <v>1363</v>
      </c>
      <c r="T120" s="176" t="s">
        <v>1364</v>
      </c>
      <c r="U120" s="160">
        <v>0.47699999999999998</v>
      </c>
      <c r="V120" s="160">
        <f>ROUND(E120*U120,2)</f>
        <v>1.19</v>
      </c>
      <c r="W120" s="160"/>
      <c r="X120" s="160" t="s">
        <v>1365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1366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48" t="s">
        <v>1128</v>
      </c>
      <c r="D121" s="249"/>
      <c r="E121" s="249"/>
      <c r="F121" s="249"/>
      <c r="G121" s="249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1392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188" t="s">
        <v>1123</v>
      </c>
      <c r="D122" s="161"/>
      <c r="E122" s="162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1368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188" t="s">
        <v>1124</v>
      </c>
      <c r="D123" s="161"/>
      <c r="E123" s="162">
        <v>2.5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1368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78">
        <v>28</v>
      </c>
      <c r="B124" s="179" t="s">
        <v>1129</v>
      </c>
      <c r="C124" s="189" t="s">
        <v>1130</v>
      </c>
      <c r="D124" s="180" t="s">
        <v>1131</v>
      </c>
      <c r="E124" s="181">
        <v>2</v>
      </c>
      <c r="F124" s="182"/>
      <c r="G124" s="183">
        <f>ROUND(E124*F124,2)</f>
        <v>0</v>
      </c>
      <c r="H124" s="182"/>
      <c r="I124" s="183">
        <f>ROUND(E124*H124,2)</f>
        <v>0</v>
      </c>
      <c r="J124" s="182"/>
      <c r="K124" s="183">
        <f>ROUND(E124*J124,2)</f>
        <v>0</v>
      </c>
      <c r="L124" s="183">
        <v>21</v>
      </c>
      <c r="M124" s="183">
        <f>G124*(1+L124/100)</f>
        <v>0</v>
      </c>
      <c r="N124" s="183">
        <v>0</v>
      </c>
      <c r="O124" s="183">
        <f>ROUND(E124*N124,2)</f>
        <v>0</v>
      </c>
      <c r="P124" s="183">
        <v>0</v>
      </c>
      <c r="Q124" s="183">
        <f>ROUND(E124*P124,2)</f>
        <v>0</v>
      </c>
      <c r="R124" s="183"/>
      <c r="S124" s="183" t="s">
        <v>582</v>
      </c>
      <c r="T124" s="184" t="s">
        <v>1364</v>
      </c>
      <c r="U124" s="160">
        <v>0</v>
      </c>
      <c r="V124" s="160">
        <f>ROUND(E124*U124,2)</f>
        <v>0</v>
      </c>
      <c r="W124" s="160"/>
      <c r="X124" s="160" t="s">
        <v>1365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1366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>
      <c r="A125" s="170">
        <v>29</v>
      </c>
      <c r="B125" s="171" t="s">
        <v>1132</v>
      </c>
      <c r="C125" s="187" t="s">
        <v>1133</v>
      </c>
      <c r="D125" s="172" t="s">
        <v>1527</v>
      </c>
      <c r="E125" s="173">
        <v>0.42720000000000002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1</v>
      </c>
      <c r="O125" s="175">
        <f>ROUND(E125*N125,2)</f>
        <v>0.43</v>
      </c>
      <c r="P125" s="175">
        <v>0</v>
      </c>
      <c r="Q125" s="175">
        <f>ROUND(E125*P125,2)</f>
        <v>0</v>
      </c>
      <c r="R125" s="175" t="s">
        <v>1520</v>
      </c>
      <c r="S125" s="175" t="s">
        <v>1363</v>
      </c>
      <c r="T125" s="176" t="s">
        <v>1364</v>
      </c>
      <c r="U125" s="160">
        <v>0</v>
      </c>
      <c r="V125" s="160">
        <f>ROUND(E125*U125,2)</f>
        <v>0</v>
      </c>
      <c r="W125" s="160"/>
      <c r="X125" s="160" t="s">
        <v>1521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1522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188" t="s">
        <v>26</v>
      </c>
      <c r="D126" s="161"/>
      <c r="E126" s="162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1368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188" t="s">
        <v>27</v>
      </c>
      <c r="D127" s="161"/>
      <c r="E127" s="162">
        <v>0.42720000000000002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1368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70">
        <v>30</v>
      </c>
      <c r="B128" s="171" t="s">
        <v>1136</v>
      </c>
      <c r="C128" s="187" t="s">
        <v>1137</v>
      </c>
      <c r="D128" s="172" t="s">
        <v>1527</v>
      </c>
      <c r="E128" s="173">
        <v>18.600000000000001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5">
        <v>1</v>
      </c>
      <c r="O128" s="175">
        <f>ROUND(E128*N128,2)</f>
        <v>18.600000000000001</v>
      </c>
      <c r="P128" s="175">
        <v>0</v>
      </c>
      <c r="Q128" s="175">
        <f>ROUND(E128*P128,2)</f>
        <v>0</v>
      </c>
      <c r="R128" s="175" t="s">
        <v>1520</v>
      </c>
      <c r="S128" s="175" t="s">
        <v>1363</v>
      </c>
      <c r="T128" s="176" t="s">
        <v>1364</v>
      </c>
      <c r="U128" s="160">
        <v>0</v>
      </c>
      <c r="V128" s="160">
        <f>ROUND(E128*U128,2)</f>
        <v>0</v>
      </c>
      <c r="W128" s="160"/>
      <c r="X128" s="160" t="s">
        <v>1521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1522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188" t="s">
        <v>1138</v>
      </c>
      <c r="D129" s="161"/>
      <c r="E129" s="162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1368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188" t="s">
        <v>28</v>
      </c>
      <c r="D130" s="161"/>
      <c r="E130" s="162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1368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188" t="s">
        <v>29</v>
      </c>
      <c r="D131" s="161"/>
      <c r="E131" s="162">
        <v>18.600000000000001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1368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70">
        <v>31</v>
      </c>
      <c r="B132" s="171" t="s">
        <v>1141</v>
      </c>
      <c r="C132" s="187" t="s">
        <v>1142</v>
      </c>
      <c r="D132" s="172" t="s">
        <v>1527</v>
      </c>
      <c r="E132" s="173">
        <v>5.1744000000000003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5">
        <v>1</v>
      </c>
      <c r="O132" s="175">
        <f>ROUND(E132*N132,2)</f>
        <v>5.17</v>
      </c>
      <c r="P132" s="175">
        <v>0</v>
      </c>
      <c r="Q132" s="175">
        <f>ROUND(E132*P132,2)</f>
        <v>0</v>
      </c>
      <c r="R132" s="175" t="s">
        <v>1520</v>
      </c>
      <c r="S132" s="175" t="s">
        <v>1363</v>
      </c>
      <c r="T132" s="176" t="s">
        <v>1364</v>
      </c>
      <c r="U132" s="160">
        <v>0</v>
      </c>
      <c r="V132" s="160">
        <f>ROUND(E132*U132,2)</f>
        <v>0</v>
      </c>
      <c r="W132" s="160"/>
      <c r="X132" s="160" t="s">
        <v>1521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1522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188" t="s">
        <v>1143</v>
      </c>
      <c r="D133" s="161"/>
      <c r="E133" s="162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1368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188" t="s">
        <v>1144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1368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188" t="s">
        <v>1145</v>
      </c>
      <c r="D135" s="161"/>
      <c r="E135" s="162">
        <v>5.1744000000000003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1368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>
      <c r="A136" s="170">
        <v>32</v>
      </c>
      <c r="B136" s="171" t="s">
        <v>1548</v>
      </c>
      <c r="C136" s="187" t="s">
        <v>1549</v>
      </c>
      <c r="D136" s="172" t="s">
        <v>1361</v>
      </c>
      <c r="E136" s="173">
        <v>27.5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5">
        <v>2.0000000000000001E-4</v>
      </c>
      <c r="O136" s="175">
        <f>ROUND(E136*N136,2)</f>
        <v>0.01</v>
      </c>
      <c r="P136" s="175">
        <v>0</v>
      </c>
      <c r="Q136" s="175">
        <f>ROUND(E136*P136,2)</f>
        <v>0</v>
      </c>
      <c r="R136" s="175" t="s">
        <v>1520</v>
      </c>
      <c r="S136" s="175" t="s">
        <v>1363</v>
      </c>
      <c r="T136" s="176" t="s">
        <v>1364</v>
      </c>
      <c r="U136" s="160">
        <v>0</v>
      </c>
      <c r="V136" s="160">
        <f>ROUND(E136*U136,2)</f>
        <v>0</v>
      </c>
      <c r="W136" s="160"/>
      <c r="X136" s="160" t="s">
        <v>1521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1522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188" t="s">
        <v>1146</v>
      </c>
      <c r="D137" s="161"/>
      <c r="E137" s="162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1368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1147</v>
      </c>
      <c r="D138" s="161"/>
      <c r="E138" s="162">
        <v>27.5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1368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>
      <c r="A139" s="164" t="s">
        <v>1357</v>
      </c>
      <c r="B139" s="165" t="s">
        <v>1303</v>
      </c>
      <c r="C139" s="186" t="s">
        <v>1313</v>
      </c>
      <c r="D139" s="166"/>
      <c r="E139" s="167"/>
      <c r="F139" s="168"/>
      <c r="G139" s="168">
        <f>SUMIF(AG140:AG143,"&lt;&gt;NOR",G140:G143)</f>
        <v>0</v>
      </c>
      <c r="H139" s="168"/>
      <c r="I139" s="168">
        <f>SUM(I140:I143)</f>
        <v>0</v>
      </c>
      <c r="J139" s="168"/>
      <c r="K139" s="168">
        <f>SUM(K140:K143)</f>
        <v>0</v>
      </c>
      <c r="L139" s="168"/>
      <c r="M139" s="168">
        <f>SUM(M140:M143)</f>
        <v>0</v>
      </c>
      <c r="N139" s="168"/>
      <c r="O139" s="168">
        <f>SUM(O140:O143)</f>
        <v>8.08</v>
      </c>
      <c r="P139" s="168"/>
      <c r="Q139" s="168">
        <f>SUM(Q140:Q143)</f>
        <v>0</v>
      </c>
      <c r="R139" s="168"/>
      <c r="S139" s="168"/>
      <c r="T139" s="169"/>
      <c r="U139" s="163"/>
      <c r="V139" s="163">
        <f>SUM(V140:V143)</f>
        <v>1.5</v>
      </c>
      <c r="W139" s="163"/>
      <c r="X139" s="163"/>
      <c r="AG139" t="s">
        <v>1358</v>
      </c>
    </row>
    <row r="140" spans="1:60" ht="22.5" outlineLevel="1">
      <c r="A140" s="170">
        <v>33</v>
      </c>
      <c r="B140" s="171" t="s">
        <v>1148</v>
      </c>
      <c r="C140" s="187" t="s">
        <v>1149</v>
      </c>
      <c r="D140" s="172" t="s">
        <v>1361</v>
      </c>
      <c r="E140" s="173">
        <v>12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0.105</v>
      </c>
      <c r="O140" s="175">
        <f>ROUND(E140*N140,2)</f>
        <v>1.26</v>
      </c>
      <c r="P140" s="175">
        <v>0</v>
      </c>
      <c r="Q140" s="175">
        <f>ROUND(E140*P140,2)</f>
        <v>0</v>
      </c>
      <c r="R140" s="175" t="s">
        <v>1362</v>
      </c>
      <c r="S140" s="175" t="s">
        <v>1363</v>
      </c>
      <c r="T140" s="176" t="s">
        <v>1364</v>
      </c>
      <c r="U140" s="160">
        <v>2.4E-2</v>
      </c>
      <c r="V140" s="160">
        <f>ROUND(E140*U140,2)</f>
        <v>0.28999999999999998</v>
      </c>
      <c r="W140" s="160"/>
      <c r="X140" s="160" t="s">
        <v>1365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1366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48" t="s">
        <v>1150</v>
      </c>
      <c r="D141" s="249"/>
      <c r="E141" s="249"/>
      <c r="F141" s="249"/>
      <c r="G141" s="249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1392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2.5" outlineLevel="1">
      <c r="A142" s="178">
        <v>34</v>
      </c>
      <c r="B142" s="179" t="s">
        <v>1560</v>
      </c>
      <c r="C142" s="189" t="s">
        <v>1561</v>
      </c>
      <c r="D142" s="180" t="s">
        <v>1361</v>
      </c>
      <c r="E142" s="181">
        <v>12</v>
      </c>
      <c r="F142" s="182"/>
      <c r="G142" s="183">
        <f>ROUND(E142*F142,2)</f>
        <v>0</v>
      </c>
      <c r="H142" s="182"/>
      <c r="I142" s="183">
        <f>ROUND(E142*H142,2)</f>
        <v>0</v>
      </c>
      <c r="J142" s="182"/>
      <c r="K142" s="183">
        <f>ROUND(E142*J142,2)</f>
        <v>0</v>
      </c>
      <c r="L142" s="183">
        <v>21</v>
      </c>
      <c r="M142" s="183">
        <f>G142*(1+L142/100)</f>
        <v>0</v>
      </c>
      <c r="N142" s="183">
        <v>0.441</v>
      </c>
      <c r="O142" s="183">
        <f>ROUND(E142*N142,2)</f>
        <v>5.29</v>
      </c>
      <c r="P142" s="183">
        <v>0</v>
      </c>
      <c r="Q142" s="183">
        <f>ROUND(E142*P142,2)</f>
        <v>0</v>
      </c>
      <c r="R142" s="183" t="s">
        <v>1362</v>
      </c>
      <c r="S142" s="183" t="s">
        <v>1363</v>
      </c>
      <c r="T142" s="184" t="s">
        <v>1364</v>
      </c>
      <c r="U142" s="160">
        <v>2.9000000000000001E-2</v>
      </c>
      <c r="V142" s="160">
        <f>ROUND(E142*U142,2)</f>
        <v>0.35</v>
      </c>
      <c r="W142" s="160"/>
      <c r="X142" s="160" t="s">
        <v>1365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1366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22.5" outlineLevel="1">
      <c r="A143" s="178">
        <v>35</v>
      </c>
      <c r="B143" s="179" t="s">
        <v>1151</v>
      </c>
      <c r="C143" s="189" t="s">
        <v>1152</v>
      </c>
      <c r="D143" s="180" t="s">
        <v>1361</v>
      </c>
      <c r="E143" s="181">
        <v>12</v>
      </c>
      <c r="F143" s="182"/>
      <c r="G143" s="183">
        <f>ROUND(E143*F143,2)</f>
        <v>0</v>
      </c>
      <c r="H143" s="182"/>
      <c r="I143" s="183">
        <f>ROUND(E143*H143,2)</f>
        <v>0</v>
      </c>
      <c r="J143" s="182"/>
      <c r="K143" s="183">
        <f>ROUND(E143*J143,2)</f>
        <v>0</v>
      </c>
      <c r="L143" s="183">
        <v>21</v>
      </c>
      <c r="M143" s="183">
        <f>G143*(1+L143/100)</f>
        <v>0</v>
      </c>
      <c r="N143" s="183">
        <v>0.12715000000000001</v>
      </c>
      <c r="O143" s="183">
        <f>ROUND(E143*N143,2)</f>
        <v>1.53</v>
      </c>
      <c r="P143" s="183">
        <v>0</v>
      </c>
      <c r="Q143" s="183">
        <f>ROUND(E143*P143,2)</f>
        <v>0</v>
      </c>
      <c r="R143" s="183" t="s">
        <v>1362</v>
      </c>
      <c r="S143" s="183" t="s">
        <v>1363</v>
      </c>
      <c r="T143" s="184" t="s">
        <v>1364</v>
      </c>
      <c r="U143" s="160">
        <v>7.1999999999999995E-2</v>
      </c>
      <c r="V143" s="160">
        <f>ROUND(E143*U143,2)</f>
        <v>0.86</v>
      </c>
      <c r="W143" s="160"/>
      <c r="X143" s="160" t="s">
        <v>1365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1366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>
      <c r="A144" s="164" t="s">
        <v>1357</v>
      </c>
      <c r="B144" s="165" t="s">
        <v>1314</v>
      </c>
      <c r="C144" s="186" t="s">
        <v>1315</v>
      </c>
      <c r="D144" s="166"/>
      <c r="E144" s="167"/>
      <c r="F144" s="168"/>
      <c r="G144" s="168">
        <f>SUMIF(AG145:AG146,"&lt;&gt;NOR",G145:G146)</f>
        <v>0</v>
      </c>
      <c r="H144" s="168"/>
      <c r="I144" s="168">
        <f>SUM(I145:I146)</f>
        <v>0</v>
      </c>
      <c r="J144" s="168"/>
      <c r="K144" s="168">
        <f>SUM(K145:K146)</f>
        <v>0</v>
      </c>
      <c r="L144" s="168"/>
      <c r="M144" s="168">
        <f>SUM(M145:M146)</f>
        <v>0</v>
      </c>
      <c r="N144" s="168"/>
      <c r="O144" s="168">
        <f>SUM(O145:O146)</f>
        <v>18.420000000000002</v>
      </c>
      <c r="P144" s="168"/>
      <c r="Q144" s="168">
        <f>SUM(Q145:Q146)</f>
        <v>0</v>
      </c>
      <c r="R144" s="168"/>
      <c r="S144" s="168"/>
      <c r="T144" s="169"/>
      <c r="U144" s="163"/>
      <c r="V144" s="163">
        <f>SUM(V145:V146)</f>
        <v>0</v>
      </c>
      <c r="W144" s="163"/>
      <c r="X144" s="163"/>
      <c r="AG144" t="s">
        <v>1358</v>
      </c>
    </row>
    <row r="145" spans="1:60" outlineLevel="1">
      <c r="A145" s="178">
        <v>36</v>
      </c>
      <c r="B145" s="179" t="s">
        <v>1153</v>
      </c>
      <c r="C145" s="189" t="s">
        <v>1154</v>
      </c>
      <c r="D145" s="180" t="s">
        <v>1593</v>
      </c>
      <c r="E145" s="181">
        <v>1</v>
      </c>
      <c r="F145" s="182"/>
      <c r="G145" s="183">
        <f>ROUND(E145*F145,2)</f>
        <v>0</v>
      </c>
      <c r="H145" s="182"/>
      <c r="I145" s="183">
        <f>ROUND(E145*H145,2)</f>
        <v>0</v>
      </c>
      <c r="J145" s="182"/>
      <c r="K145" s="183">
        <f>ROUND(E145*J145,2)</f>
        <v>0</v>
      </c>
      <c r="L145" s="183">
        <v>21</v>
      </c>
      <c r="M145" s="183">
        <f>G145*(1+L145/100)</f>
        <v>0</v>
      </c>
      <c r="N145" s="183">
        <v>9.8600000000000007E-3</v>
      </c>
      <c r="O145" s="183">
        <f>ROUND(E145*N145,2)</f>
        <v>0.01</v>
      </c>
      <c r="P145" s="183">
        <v>0</v>
      </c>
      <c r="Q145" s="183">
        <f>ROUND(E145*P145,2)</f>
        <v>0</v>
      </c>
      <c r="R145" s="183"/>
      <c r="S145" s="183" t="s">
        <v>582</v>
      </c>
      <c r="T145" s="184" t="s">
        <v>1364</v>
      </c>
      <c r="U145" s="160">
        <v>0</v>
      </c>
      <c r="V145" s="160">
        <f>ROUND(E145*U145,2)</f>
        <v>0</v>
      </c>
      <c r="W145" s="160"/>
      <c r="X145" s="160" t="s">
        <v>1365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1366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78">
        <v>37</v>
      </c>
      <c r="B146" s="179" t="s">
        <v>86</v>
      </c>
      <c r="C146" s="189" t="s">
        <v>1156</v>
      </c>
      <c r="D146" s="180" t="s">
        <v>1593</v>
      </c>
      <c r="E146" s="181">
        <v>1</v>
      </c>
      <c r="F146" s="182"/>
      <c r="G146" s="183">
        <f>ROUND(E146*F146,2)</f>
        <v>0</v>
      </c>
      <c r="H146" s="182"/>
      <c r="I146" s="183">
        <f>ROUND(E146*H146,2)</f>
        <v>0</v>
      </c>
      <c r="J146" s="182"/>
      <c r="K146" s="183">
        <f>ROUND(E146*J146,2)</f>
        <v>0</v>
      </c>
      <c r="L146" s="183">
        <v>21</v>
      </c>
      <c r="M146" s="183">
        <f>G146*(1+L146/100)</f>
        <v>0</v>
      </c>
      <c r="N146" s="183">
        <v>18.41</v>
      </c>
      <c r="O146" s="183">
        <f>ROUND(E146*N146,2)</f>
        <v>18.41</v>
      </c>
      <c r="P146" s="183">
        <v>0</v>
      </c>
      <c r="Q146" s="183">
        <f>ROUND(E146*P146,2)</f>
        <v>0</v>
      </c>
      <c r="R146" s="183"/>
      <c r="S146" s="183" t="s">
        <v>582</v>
      </c>
      <c r="T146" s="184" t="s">
        <v>1364</v>
      </c>
      <c r="U146" s="160">
        <v>0</v>
      </c>
      <c r="V146" s="160">
        <f>ROUND(E146*U146,2)</f>
        <v>0</v>
      </c>
      <c r="W146" s="160"/>
      <c r="X146" s="160" t="s">
        <v>1521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1522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>
      <c r="A147" s="164" t="s">
        <v>1357</v>
      </c>
      <c r="B147" s="165" t="s">
        <v>1320</v>
      </c>
      <c r="C147" s="186" t="s">
        <v>1321</v>
      </c>
      <c r="D147" s="166"/>
      <c r="E147" s="167"/>
      <c r="F147" s="168"/>
      <c r="G147" s="168">
        <f>SUMIF(AG148:AG151,"&lt;&gt;NOR",G148:G151)</f>
        <v>0</v>
      </c>
      <c r="H147" s="168"/>
      <c r="I147" s="168">
        <f>SUM(I148:I151)</f>
        <v>0</v>
      </c>
      <c r="J147" s="168"/>
      <c r="K147" s="168">
        <f>SUM(K148:K151)</f>
        <v>0</v>
      </c>
      <c r="L147" s="168"/>
      <c r="M147" s="168">
        <f>SUM(M148:M151)</f>
        <v>0</v>
      </c>
      <c r="N147" s="168"/>
      <c r="O147" s="168">
        <f>SUM(O148:O151)</f>
        <v>0</v>
      </c>
      <c r="P147" s="168"/>
      <c r="Q147" s="168">
        <f>SUM(Q148:Q151)</f>
        <v>0</v>
      </c>
      <c r="R147" s="168"/>
      <c r="S147" s="168"/>
      <c r="T147" s="169"/>
      <c r="U147" s="163"/>
      <c r="V147" s="163">
        <f>SUM(V148:V151)</f>
        <v>87.94</v>
      </c>
      <c r="W147" s="163"/>
      <c r="X147" s="163"/>
      <c r="AG147" t="s">
        <v>1358</v>
      </c>
    </row>
    <row r="148" spans="1:60" outlineLevel="1">
      <c r="A148" s="170">
        <v>38</v>
      </c>
      <c r="B148" s="171" t="s">
        <v>1157</v>
      </c>
      <c r="C148" s="187" t="s">
        <v>1158</v>
      </c>
      <c r="D148" s="172" t="s">
        <v>1527</v>
      </c>
      <c r="E148" s="173">
        <v>211.38614999999999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5">
        <v>0</v>
      </c>
      <c r="O148" s="175">
        <f>ROUND(E148*N148,2)</f>
        <v>0</v>
      </c>
      <c r="P148" s="175">
        <v>0</v>
      </c>
      <c r="Q148" s="175">
        <f>ROUND(E148*P148,2)</f>
        <v>0</v>
      </c>
      <c r="R148" s="175" t="s">
        <v>1159</v>
      </c>
      <c r="S148" s="175" t="s">
        <v>1363</v>
      </c>
      <c r="T148" s="176" t="s">
        <v>1364</v>
      </c>
      <c r="U148" s="160">
        <v>0.41599999999999998</v>
      </c>
      <c r="V148" s="160">
        <f>ROUND(E148*U148,2)</f>
        <v>87.94</v>
      </c>
      <c r="W148" s="160"/>
      <c r="X148" s="160" t="s">
        <v>1365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1366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48" t="s">
        <v>1160</v>
      </c>
      <c r="D149" s="249"/>
      <c r="E149" s="249"/>
      <c r="F149" s="249"/>
      <c r="G149" s="249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1392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50" t="s">
        <v>1161</v>
      </c>
      <c r="D150" s="251"/>
      <c r="E150" s="251"/>
      <c r="F150" s="251"/>
      <c r="G150" s="251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1493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77" t="str">
        <f>C150</f>
        <v>zemědělství (814 3 JKSO) se svislou nosnou konstrukcí monolitickou betonovou tyčovou nebo plošnou (KMCH 2 a 3 - JKSO šesté místo)</v>
      </c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50" t="s">
        <v>1162</v>
      </c>
      <c r="D151" s="251"/>
      <c r="E151" s="251"/>
      <c r="F151" s="251"/>
      <c r="G151" s="251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1493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>
      <c r="A152" s="3"/>
      <c r="B152" s="4"/>
      <c r="C152" s="190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v>15</v>
      </c>
      <c r="AF152">
        <v>21</v>
      </c>
      <c r="AG152" t="s">
        <v>1344</v>
      </c>
    </row>
    <row r="153" spans="1:60">
      <c r="A153" s="154"/>
      <c r="B153" s="155" t="s">
        <v>1235</v>
      </c>
      <c r="C153" s="191"/>
      <c r="D153" s="156"/>
      <c r="E153" s="157"/>
      <c r="F153" s="157"/>
      <c r="G153" s="185">
        <f>G8+G86+G139+G144+G147</f>
        <v>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f>SUMIF(L7:L151,AE152,G7:G151)</f>
        <v>0</v>
      </c>
      <c r="AF153">
        <f>SUMIF(L7:L151,AF152,G7:G151)</f>
        <v>0</v>
      </c>
      <c r="AG153" t="s">
        <v>1713</v>
      </c>
    </row>
    <row r="154" spans="1:60">
      <c r="C154" s="192"/>
      <c r="D154" s="10"/>
      <c r="AG154" t="s">
        <v>1714</v>
      </c>
    </row>
    <row r="155" spans="1:60">
      <c r="D155" s="10"/>
    </row>
    <row r="156" spans="1:60">
      <c r="D156" s="10"/>
    </row>
    <row r="157" spans="1:60">
      <c r="D157" s="10"/>
    </row>
    <row r="158" spans="1:60">
      <c r="D158" s="10"/>
    </row>
    <row r="159" spans="1:60">
      <c r="D159" s="10"/>
    </row>
    <row r="160" spans="1:60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27">
    <mergeCell ref="C38:G38"/>
    <mergeCell ref="C43:G43"/>
    <mergeCell ref="C49:G49"/>
    <mergeCell ref="C59:G59"/>
    <mergeCell ref="C14:G14"/>
    <mergeCell ref="A1:G1"/>
    <mergeCell ref="C2:G2"/>
    <mergeCell ref="C3:G3"/>
    <mergeCell ref="C4:G4"/>
    <mergeCell ref="C10:G10"/>
    <mergeCell ref="C69:G69"/>
    <mergeCell ref="C73:G73"/>
    <mergeCell ref="C149:G149"/>
    <mergeCell ref="C150:G150"/>
    <mergeCell ref="C88:G88"/>
    <mergeCell ref="C18:G18"/>
    <mergeCell ref="C22:G22"/>
    <mergeCell ref="C26:G26"/>
    <mergeCell ref="C30:G30"/>
    <mergeCell ref="C34:G34"/>
    <mergeCell ref="C151:G151"/>
    <mergeCell ref="C92:G92"/>
    <mergeCell ref="C96:G96"/>
    <mergeCell ref="C101:G101"/>
    <mergeCell ref="C105:G105"/>
    <mergeCell ref="C121:G121"/>
    <mergeCell ref="C141:G141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1297</v>
      </c>
      <c r="C3" s="253" t="s">
        <v>1298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1253</v>
      </c>
      <c r="C4" s="256" t="s">
        <v>1298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1322</v>
      </c>
      <c r="C8" s="186" t="s">
        <v>1323</v>
      </c>
      <c r="D8" s="166"/>
      <c r="E8" s="167"/>
      <c r="F8" s="168"/>
      <c r="G8" s="168">
        <f>SUMIF(AG9:AG13,"&lt;&gt;NOR",G9:G13)</f>
        <v>0</v>
      </c>
      <c r="H8" s="168"/>
      <c r="I8" s="168">
        <f>SUM(I9:I13)</f>
        <v>0</v>
      </c>
      <c r="J8" s="168"/>
      <c r="K8" s="168">
        <f>SUM(K9:K13)</f>
        <v>0</v>
      </c>
      <c r="L8" s="168"/>
      <c r="M8" s="168">
        <f>SUM(M9:M13)</f>
        <v>0</v>
      </c>
      <c r="N8" s="168"/>
      <c r="O8" s="168">
        <f>SUM(O9:O13)</f>
        <v>0</v>
      </c>
      <c r="P8" s="168"/>
      <c r="Q8" s="168">
        <f>SUM(Q9:Q13)</f>
        <v>0</v>
      </c>
      <c r="R8" s="168"/>
      <c r="S8" s="168"/>
      <c r="T8" s="169"/>
      <c r="U8" s="163"/>
      <c r="V8" s="163">
        <f>SUM(V9:V13)</f>
        <v>0</v>
      </c>
      <c r="W8" s="163"/>
      <c r="X8" s="163"/>
      <c r="AG8" t="s">
        <v>1358</v>
      </c>
    </row>
    <row r="9" spans="1:60" outlineLevel="1">
      <c r="A9" s="178">
        <v>1</v>
      </c>
      <c r="B9" s="179" t="s">
        <v>87</v>
      </c>
      <c r="C9" s="189" t="s">
        <v>88</v>
      </c>
      <c r="D9" s="180" t="s">
        <v>581</v>
      </c>
      <c r="E9" s="181">
        <v>1</v>
      </c>
      <c r="F9" s="182"/>
      <c r="G9" s="183">
        <f>ROUND(E9*F9,2)</f>
        <v>0</v>
      </c>
      <c r="H9" s="182"/>
      <c r="I9" s="183">
        <f>ROUND(E9*H9,2)</f>
        <v>0</v>
      </c>
      <c r="J9" s="182"/>
      <c r="K9" s="183">
        <f>ROUND(E9*J9,2)</f>
        <v>0</v>
      </c>
      <c r="L9" s="183">
        <v>21</v>
      </c>
      <c r="M9" s="183">
        <f>G9*(1+L9/100)</f>
        <v>0</v>
      </c>
      <c r="N9" s="183">
        <v>0</v>
      </c>
      <c r="O9" s="183">
        <f>ROUND(E9*N9,2)</f>
        <v>0</v>
      </c>
      <c r="P9" s="183">
        <v>0</v>
      </c>
      <c r="Q9" s="183">
        <f>ROUND(E9*P9,2)</f>
        <v>0</v>
      </c>
      <c r="R9" s="183"/>
      <c r="S9" s="183" t="s">
        <v>582</v>
      </c>
      <c r="T9" s="184" t="s">
        <v>1364</v>
      </c>
      <c r="U9" s="160">
        <v>0</v>
      </c>
      <c r="V9" s="160">
        <f>ROUND(E9*U9,2)</f>
        <v>0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78">
        <v>2</v>
      </c>
      <c r="B10" s="179" t="s">
        <v>89</v>
      </c>
      <c r="C10" s="189" t="s">
        <v>90</v>
      </c>
      <c r="D10" s="180" t="s">
        <v>581</v>
      </c>
      <c r="E10" s="181">
        <v>1</v>
      </c>
      <c r="F10" s="182"/>
      <c r="G10" s="183">
        <f>ROUND(E10*F10,2)</f>
        <v>0</v>
      </c>
      <c r="H10" s="182"/>
      <c r="I10" s="183">
        <f>ROUND(E10*H10,2)</f>
        <v>0</v>
      </c>
      <c r="J10" s="182"/>
      <c r="K10" s="183">
        <f>ROUND(E10*J10,2)</f>
        <v>0</v>
      </c>
      <c r="L10" s="183">
        <v>21</v>
      </c>
      <c r="M10" s="183">
        <f>G10*(1+L10/100)</f>
        <v>0</v>
      </c>
      <c r="N10" s="183">
        <v>0</v>
      </c>
      <c r="O10" s="183">
        <f>ROUND(E10*N10,2)</f>
        <v>0</v>
      </c>
      <c r="P10" s="183">
        <v>0</v>
      </c>
      <c r="Q10" s="183">
        <f>ROUND(E10*P10,2)</f>
        <v>0</v>
      </c>
      <c r="R10" s="183"/>
      <c r="S10" s="183" t="s">
        <v>582</v>
      </c>
      <c r="T10" s="184" t="s">
        <v>1364</v>
      </c>
      <c r="U10" s="160">
        <v>0</v>
      </c>
      <c r="V10" s="160">
        <f>ROUND(E10*U10,2)</f>
        <v>0</v>
      </c>
      <c r="W10" s="160"/>
      <c r="X10" s="160" t="s">
        <v>1365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1366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8">
        <v>3</v>
      </c>
      <c r="B11" s="179" t="s">
        <v>91</v>
      </c>
      <c r="C11" s="189" t="s">
        <v>92</v>
      </c>
      <c r="D11" s="180" t="s">
        <v>581</v>
      </c>
      <c r="E11" s="181">
        <v>1</v>
      </c>
      <c r="F11" s="182"/>
      <c r="G11" s="183">
        <f>ROUND(E11*F11,2)</f>
        <v>0</v>
      </c>
      <c r="H11" s="182"/>
      <c r="I11" s="183">
        <f>ROUND(E11*H11,2)</f>
        <v>0</v>
      </c>
      <c r="J11" s="182"/>
      <c r="K11" s="183">
        <f>ROUND(E11*J11,2)</f>
        <v>0</v>
      </c>
      <c r="L11" s="183">
        <v>21</v>
      </c>
      <c r="M11" s="183">
        <f>G11*(1+L11/100)</f>
        <v>0</v>
      </c>
      <c r="N11" s="183">
        <v>0</v>
      </c>
      <c r="O11" s="183">
        <f>ROUND(E11*N11,2)</f>
        <v>0</v>
      </c>
      <c r="P11" s="183">
        <v>0</v>
      </c>
      <c r="Q11" s="183">
        <f>ROUND(E11*P11,2)</f>
        <v>0</v>
      </c>
      <c r="R11" s="183"/>
      <c r="S11" s="183" t="s">
        <v>582</v>
      </c>
      <c r="T11" s="184" t="s">
        <v>1364</v>
      </c>
      <c r="U11" s="160">
        <v>0</v>
      </c>
      <c r="V11" s="160">
        <f>ROUND(E11*U11,2)</f>
        <v>0</v>
      </c>
      <c r="W11" s="160"/>
      <c r="X11" s="160" t="s">
        <v>1365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1366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78">
        <v>4</v>
      </c>
      <c r="B12" s="179" t="s">
        <v>93</v>
      </c>
      <c r="C12" s="189" t="s">
        <v>94</v>
      </c>
      <c r="D12" s="180" t="s">
        <v>581</v>
      </c>
      <c r="E12" s="181">
        <v>1</v>
      </c>
      <c r="F12" s="182"/>
      <c r="G12" s="183">
        <f>ROUND(E12*F12,2)</f>
        <v>0</v>
      </c>
      <c r="H12" s="182"/>
      <c r="I12" s="183">
        <f>ROUND(E12*H12,2)</f>
        <v>0</v>
      </c>
      <c r="J12" s="182"/>
      <c r="K12" s="183">
        <f>ROUND(E12*J12,2)</f>
        <v>0</v>
      </c>
      <c r="L12" s="183">
        <v>21</v>
      </c>
      <c r="M12" s="183">
        <f>G12*(1+L12/100)</f>
        <v>0</v>
      </c>
      <c r="N12" s="183">
        <v>0</v>
      </c>
      <c r="O12" s="183">
        <f>ROUND(E12*N12,2)</f>
        <v>0</v>
      </c>
      <c r="P12" s="183">
        <v>0</v>
      </c>
      <c r="Q12" s="183">
        <f>ROUND(E12*P12,2)</f>
        <v>0</v>
      </c>
      <c r="R12" s="183"/>
      <c r="S12" s="183" t="s">
        <v>582</v>
      </c>
      <c r="T12" s="184" t="s">
        <v>1364</v>
      </c>
      <c r="U12" s="160">
        <v>0</v>
      </c>
      <c r="V12" s="160">
        <f>ROUND(E12*U12,2)</f>
        <v>0</v>
      </c>
      <c r="W12" s="160"/>
      <c r="X12" s="160" t="s">
        <v>1365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1366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0">
        <v>5</v>
      </c>
      <c r="B13" s="171" t="s">
        <v>95</v>
      </c>
      <c r="C13" s="187" t="s">
        <v>96</v>
      </c>
      <c r="D13" s="172" t="s">
        <v>581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/>
      <c r="S13" s="175" t="s">
        <v>582</v>
      </c>
      <c r="T13" s="176" t="s">
        <v>1364</v>
      </c>
      <c r="U13" s="160">
        <v>0</v>
      </c>
      <c r="V13" s="160">
        <f>ROUND(E13*U13,2)</f>
        <v>0</v>
      </c>
      <c r="W13" s="160"/>
      <c r="X13" s="160" t="s">
        <v>1365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1366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>
      <c r="A14" s="3"/>
      <c r="B14" s="4"/>
      <c r="C14" s="190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v>15</v>
      </c>
      <c r="AF14">
        <v>21</v>
      </c>
      <c r="AG14" t="s">
        <v>1344</v>
      </c>
    </row>
    <row r="15" spans="1:60">
      <c r="A15" s="154"/>
      <c r="B15" s="155" t="s">
        <v>1235</v>
      </c>
      <c r="C15" s="191"/>
      <c r="D15" s="156"/>
      <c r="E15" s="157"/>
      <c r="F15" s="157"/>
      <c r="G15" s="185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f>SUMIF(L7:L13,AE14,G7:G13)</f>
        <v>0</v>
      </c>
      <c r="AF15">
        <f>SUMIF(L7:L13,AF14,G7:G13)</f>
        <v>0</v>
      </c>
      <c r="AG15" t="s">
        <v>1713</v>
      </c>
    </row>
    <row r="16" spans="1:60">
      <c r="C16" s="192"/>
      <c r="D16" s="10"/>
      <c r="AG16" t="s">
        <v>1714</v>
      </c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  <row r="26" spans="4:4">
      <c r="D26" s="10"/>
    </row>
    <row r="27" spans="4:4">
      <c r="D27" s="10"/>
    </row>
    <row r="28" spans="4:4">
      <c r="D28" s="10"/>
    </row>
    <row r="29" spans="4:4">
      <c r="D29" s="10"/>
    </row>
    <row r="30" spans="4:4">
      <c r="D30" s="10"/>
    </row>
    <row r="31" spans="4:4">
      <c r="D31" s="10"/>
    </row>
    <row r="32" spans="4:4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4">
    <mergeCell ref="A1:G1"/>
    <mergeCell ref="C2:G2"/>
    <mergeCell ref="C3:G3"/>
    <mergeCell ref="C4:G4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1299</v>
      </c>
      <c r="C3" s="253" t="s">
        <v>1300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1253</v>
      </c>
      <c r="C4" s="256" t="s">
        <v>1300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1322</v>
      </c>
      <c r="C8" s="186" t="s">
        <v>1323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AG8" t="s">
        <v>1358</v>
      </c>
    </row>
    <row r="9" spans="1:60" outlineLevel="1">
      <c r="A9" s="170">
        <v>1</v>
      </c>
      <c r="B9" s="171" t="s">
        <v>97</v>
      </c>
      <c r="C9" s="187" t="s">
        <v>98</v>
      </c>
      <c r="D9" s="172" t="s">
        <v>581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582</v>
      </c>
      <c r="T9" s="176" t="s">
        <v>1364</v>
      </c>
      <c r="U9" s="160">
        <v>0</v>
      </c>
      <c r="V9" s="160">
        <f>ROUND(E9*U9,2)</f>
        <v>0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>
      <c r="A10" s="3"/>
      <c r="B10" s="4"/>
      <c r="C10" s="190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1344</v>
      </c>
    </row>
    <row r="11" spans="1:60">
      <c r="A11" s="154"/>
      <c r="B11" s="155" t="s">
        <v>1235</v>
      </c>
      <c r="C11" s="191"/>
      <c r="D11" s="156"/>
      <c r="E11" s="157"/>
      <c r="F11" s="157"/>
      <c r="G11" s="185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1713</v>
      </c>
    </row>
    <row r="12" spans="1:60">
      <c r="C12" s="192"/>
      <c r="D12" s="10"/>
      <c r="AG12" t="s">
        <v>1714</v>
      </c>
    </row>
    <row r="13" spans="1:60">
      <c r="D13" s="10"/>
    </row>
    <row r="14" spans="1:60">
      <c r="D14" s="10"/>
    </row>
    <row r="15" spans="1:60">
      <c r="D15" s="10"/>
    </row>
    <row r="16" spans="1:60">
      <c r="D16" s="10"/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  <row r="26" spans="4:4">
      <c r="D26" s="10"/>
    </row>
    <row r="27" spans="4:4">
      <c r="D27" s="10"/>
    </row>
    <row r="28" spans="4:4">
      <c r="D28" s="10"/>
    </row>
    <row r="29" spans="4:4">
      <c r="D29" s="10"/>
    </row>
    <row r="30" spans="4:4">
      <c r="D30" s="10"/>
    </row>
    <row r="31" spans="4:4">
      <c r="D31" s="10"/>
    </row>
    <row r="32" spans="4:4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4">
    <mergeCell ref="A1:G1"/>
    <mergeCell ref="C2:G2"/>
    <mergeCell ref="C3:G3"/>
    <mergeCell ref="C4:G4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1301</v>
      </c>
      <c r="C3" s="253" t="s">
        <v>1302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1253</v>
      </c>
      <c r="C4" s="256" t="s">
        <v>1302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1322</v>
      </c>
      <c r="C8" s="186" t="s">
        <v>1323</v>
      </c>
      <c r="D8" s="166"/>
      <c r="E8" s="167"/>
      <c r="F8" s="168"/>
      <c r="G8" s="168">
        <f>SUMIF(AG9:AG13,"&lt;&gt;NOR",G9:G13)</f>
        <v>0</v>
      </c>
      <c r="H8" s="168"/>
      <c r="I8" s="168">
        <f>SUM(I9:I13)</f>
        <v>0</v>
      </c>
      <c r="J8" s="168"/>
      <c r="K8" s="168">
        <f>SUM(K9:K13)</f>
        <v>0</v>
      </c>
      <c r="L8" s="168"/>
      <c r="M8" s="168">
        <f>SUM(M9:M13)</f>
        <v>0</v>
      </c>
      <c r="N8" s="168"/>
      <c r="O8" s="168">
        <f>SUM(O9:O13)</f>
        <v>0</v>
      </c>
      <c r="P8" s="168"/>
      <c r="Q8" s="168">
        <f>SUM(Q9:Q13)</f>
        <v>0</v>
      </c>
      <c r="R8" s="168"/>
      <c r="S8" s="168"/>
      <c r="T8" s="169"/>
      <c r="U8" s="163"/>
      <c r="V8" s="163">
        <f>SUM(V9:V13)</f>
        <v>0</v>
      </c>
      <c r="W8" s="163"/>
      <c r="X8" s="163"/>
      <c r="AG8" t="s">
        <v>1358</v>
      </c>
    </row>
    <row r="9" spans="1:60" outlineLevel="1">
      <c r="A9" s="178">
        <v>1</v>
      </c>
      <c r="B9" s="179" t="s">
        <v>99</v>
      </c>
      <c r="C9" s="189" t="s">
        <v>100</v>
      </c>
      <c r="D9" s="180" t="s">
        <v>581</v>
      </c>
      <c r="E9" s="181">
        <v>1</v>
      </c>
      <c r="F9" s="182"/>
      <c r="G9" s="183">
        <f>ROUND(E9*F9,2)</f>
        <v>0</v>
      </c>
      <c r="H9" s="182"/>
      <c r="I9" s="183">
        <f>ROUND(E9*H9,2)</f>
        <v>0</v>
      </c>
      <c r="J9" s="182"/>
      <c r="K9" s="183">
        <f>ROUND(E9*J9,2)</f>
        <v>0</v>
      </c>
      <c r="L9" s="183">
        <v>21</v>
      </c>
      <c r="M9" s="183">
        <f>G9*(1+L9/100)</f>
        <v>0</v>
      </c>
      <c r="N9" s="183">
        <v>0</v>
      </c>
      <c r="O9" s="183">
        <f>ROUND(E9*N9,2)</f>
        <v>0</v>
      </c>
      <c r="P9" s="183">
        <v>0</v>
      </c>
      <c r="Q9" s="183">
        <f>ROUND(E9*P9,2)</f>
        <v>0</v>
      </c>
      <c r="R9" s="183"/>
      <c r="S9" s="183" t="s">
        <v>582</v>
      </c>
      <c r="T9" s="184" t="s">
        <v>1364</v>
      </c>
      <c r="U9" s="160">
        <v>0</v>
      </c>
      <c r="V9" s="160">
        <f>ROUND(E9*U9,2)</f>
        <v>0</v>
      </c>
      <c r="W9" s="160"/>
      <c r="X9" s="160" t="s">
        <v>1365</v>
      </c>
      <c r="Y9" s="151"/>
      <c r="Z9" s="151"/>
      <c r="AA9" s="151"/>
      <c r="AB9" s="151"/>
      <c r="AC9" s="151"/>
      <c r="AD9" s="151"/>
      <c r="AE9" s="151"/>
      <c r="AF9" s="151"/>
      <c r="AG9" s="151" t="s">
        <v>1366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78">
        <v>2</v>
      </c>
      <c r="B10" s="179" t="s">
        <v>101</v>
      </c>
      <c r="C10" s="189" t="s">
        <v>102</v>
      </c>
      <c r="D10" s="180" t="s">
        <v>581</v>
      </c>
      <c r="E10" s="181">
        <v>1</v>
      </c>
      <c r="F10" s="182"/>
      <c r="G10" s="183">
        <f>ROUND(E10*F10,2)</f>
        <v>0</v>
      </c>
      <c r="H10" s="182"/>
      <c r="I10" s="183">
        <f>ROUND(E10*H10,2)</f>
        <v>0</v>
      </c>
      <c r="J10" s="182"/>
      <c r="K10" s="183">
        <f>ROUND(E10*J10,2)</f>
        <v>0</v>
      </c>
      <c r="L10" s="183">
        <v>21</v>
      </c>
      <c r="M10" s="183">
        <f>G10*(1+L10/100)</f>
        <v>0</v>
      </c>
      <c r="N10" s="183">
        <v>0</v>
      </c>
      <c r="O10" s="183">
        <f>ROUND(E10*N10,2)</f>
        <v>0</v>
      </c>
      <c r="P10" s="183">
        <v>0</v>
      </c>
      <c r="Q10" s="183">
        <f>ROUND(E10*P10,2)</f>
        <v>0</v>
      </c>
      <c r="R10" s="183"/>
      <c r="S10" s="183" t="s">
        <v>582</v>
      </c>
      <c r="T10" s="184" t="s">
        <v>1364</v>
      </c>
      <c r="U10" s="160">
        <v>0</v>
      </c>
      <c r="V10" s="160">
        <f>ROUND(E10*U10,2)</f>
        <v>0</v>
      </c>
      <c r="W10" s="160"/>
      <c r="X10" s="160" t="s">
        <v>1365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1366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8">
        <v>3</v>
      </c>
      <c r="B11" s="179" t="s">
        <v>103</v>
      </c>
      <c r="C11" s="189" t="s">
        <v>104</v>
      </c>
      <c r="D11" s="180" t="s">
        <v>581</v>
      </c>
      <c r="E11" s="181">
        <v>1</v>
      </c>
      <c r="F11" s="182"/>
      <c r="G11" s="183">
        <f>ROUND(E11*F11,2)</f>
        <v>0</v>
      </c>
      <c r="H11" s="182"/>
      <c r="I11" s="183">
        <f>ROUND(E11*H11,2)</f>
        <v>0</v>
      </c>
      <c r="J11" s="182"/>
      <c r="K11" s="183">
        <f>ROUND(E11*J11,2)</f>
        <v>0</v>
      </c>
      <c r="L11" s="183">
        <v>21</v>
      </c>
      <c r="M11" s="183">
        <f>G11*(1+L11/100)</f>
        <v>0</v>
      </c>
      <c r="N11" s="183">
        <v>0</v>
      </c>
      <c r="O11" s="183">
        <f>ROUND(E11*N11,2)</f>
        <v>0</v>
      </c>
      <c r="P11" s="183">
        <v>0</v>
      </c>
      <c r="Q11" s="183">
        <f>ROUND(E11*P11,2)</f>
        <v>0</v>
      </c>
      <c r="R11" s="183"/>
      <c r="S11" s="183" t="s">
        <v>582</v>
      </c>
      <c r="T11" s="184" t="s">
        <v>1364</v>
      </c>
      <c r="U11" s="160">
        <v>0</v>
      </c>
      <c r="V11" s="160">
        <f>ROUND(E11*U11,2)</f>
        <v>0</v>
      </c>
      <c r="W11" s="160"/>
      <c r="X11" s="160" t="s">
        <v>1365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1366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78">
        <v>4</v>
      </c>
      <c r="B12" s="179" t="s">
        <v>105</v>
      </c>
      <c r="C12" s="189" t="s">
        <v>106</v>
      </c>
      <c r="D12" s="180" t="s">
        <v>581</v>
      </c>
      <c r="E12" s="181">
        <v>1</v>
      </c>
      <c r="F12" s="182"/>
      <c r="G12" s="183">
        <f>ROUND(E12*F12,2)</f>
        <v>0</v>
      </c>
      <c r="H12" s="182"/>
      <c r="I12" s="183">
        <f>ROUND(E12*H12,2)</f>
        <v>0</v>
      </c>
      <c r="J12" s="182"/>
      <c r="K12" s="183">
        <f>ROUND(E12*J12,2)</f>
        <v>0</v>
      </c>
      <c r="L12" s="183">
        <v>21</v>
      </c>
      <c r="M12" s="183">
        <f>G12*(1+L12/100)</f>
        <v>0</v>
      </c>
      <c r="N12" s="183">
        <v>0</v>
      </c>
      <c r="O12" s="183">
        <f>ROUND(E12*N12,2)</f>
        <v>0</v>
      </c>
      <c r="P12" s="183">
        <v>0</v>
      </c>
      <c r="Q12" s="183">
        <f>ROUND(E12*P12,2)</f>
        <v>0</v>
      </c>
      <c r="R12" s="183"/>
      <c r="S12" s="183" t="s">
        <v>582</v>
      </c>
      <c r="T12" s="184" t="s">
        <v>1364</v>
      </c>
      <c r="U12" s="160">
        <v>0</v>
      </c>
      <c r="V12" s="160">
        <f>ROUND(E12*U12,2)</f>
        <v>0</v>
      </c>
      <c r="W12" s="160"/>
      <c r="X12" s="160" t="s">
        <v>1365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1366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0">
        <v>5</v>
      </c>
      <c r="B13" s="171" t="s">
        <v>107</v>
      </c>
      <c r="C13" s="187" t="s">
        <v>108</v>
      </c>
      <c r="D13" s="172" t="s">
        <v>581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/>
      <c r="S13" s="175" t="s">
        <v>582</v>
      </c>
      <c r="T13" s="176" t="s">
        <v>1364</v>
      </c>
      <c r="U13" s="160">
        <v>0</v>
      </c>
      <c r="V13" s="160">
        <f>ROUND(E13*U13,2)</f>
        <v>0</v>
      </c>
      <c r="W13" s="160"/>
      <c r="X13" s="160" t="s">
        <v>1365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1366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>
      <c r="A14" s="3"/>
      <c r="B14" s="4"/>
      <c r="C14" s="190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v>15</v>
      </c>
      <c r="AF14">
        <v>21</v>
      </c>
      <c r="AG14" t="s">
        <v>1344</v>
      </c>
    </row>
    <row r="15" spans="1:60">
      <c r="A15" s="154"/>
      <c r="B15" s="155" t="s">
        <v>1235</v>
      </c>
      <c r="C15" s="191"/>
      <c r="D15" s="156"/>
      <c r="E15" s="157"/>
      <c r="F15" s="157"/>
      <c r="G15" s="185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f>SUMIF(L7:L13,AE14,G7:G13)</f>
        <v>0</v>
      </c>
      <c r="AF15">
        <f>SUMIF(L7:L13,AF14,G7:G13)</f>
        <v>0</v>
      </c>
      <c r="AG15" t="s">
        <v>1713</v>
      </c>
    </row>
    <row r="16" spans="1:60">
      <c r="C16" s="192"/>
      <c r="D16" s="10"/>
      <c r="AG16" t="s">
        <v>1714</v>
      </c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  <row r="26" spans="4:4">
      <c r="D26" s="10"/>
    </row>
    <row r="27" spans="4:4">
      <c r="D27" s="10"/>
    </row>
    <row r="28" spans="4:4">
      <c r="D28" s="10"/>
    </row>
    <row r="29" spans="4:4">
      <c r="D29" s="10"/>
    </row>
    <row r="30" spans="4:4">
      <c r="D30" s="10"/>
    </row>
    <row r="31" spans="4:4">
      <c r="D31" s="10"/>
    </row>
    <row r="32" spans="4:4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4">
    <mergeCell ref="A1:G1"/>
    <mergeCell ref="C2:G2"/>
    <mergeCell ref="C3:G3"/>
    <mergeCell ref="C4:G4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2" t="s">
        <v>1331</v>
      </c>
      <c r="B1" s="252"/>
      <c r="C1" s="252"/>
      <c r="D1" s="252"/>
      <c r="E1" s="252"/>
      <c r="F1" s="252"/>
      <c r="G1" s="252"/>
      <c r="AG1" t="s">
        <v>1332</v>
      </c>
    </row>
    <row r="2" spans="1:60" ht="24.95" customHeight="1">
      <c r="A2" s="143" t="s">
        <v>1213</v>
      </c>
      <c r="B2" s="49" t="s">
        <v>1249</v>
      </c>
      <c r="C2" s="253" t="s">
        <v>1250</v>
      </c>
      <c r="D2" s="254"/>
      <c r="E2" s="254"/>
      <c r="F2" s="254"/>
      <c r="G2" s="255"/>
      <c r="AG2" t="s">
        <v>1333</v>
      </c>
    </row>
    <row r="3" spans="1:60" ht="24.95" customHeight="1">
      <c r="A3" s="143" t="s">
        <v>1214</v>
      </c>
      <c r="B3" s="49" t="s">
        <v>1303</v>
      </c>
      <c r="C3" s="253" t="s">
        <v>1304</v>
      </c>
      <c r="D3" s="254"/>
      <c r="E3" s="254"/>
      <c r="F3" s="254"/>
      <c r="G3" s="255"/>
      <c r="AC3" s="125" t="s">
        <v>1333</v>
      </c>
      <c r="AG3" t="s">
        <v>1334</v>
      </c>
    </row>
    <row r="4" spans="1:60" ht="24.95" customHeight="1">
      <c r="A4" s="144" t="s">
        <v>1215</v>
      </c>
      <c r="B4" s="145" t="s">
        <v>1253</v>
      </c>
      <c r="C4" s="256" t="s">
        <v>1305</v>
      </c>
      <c r="D4" s="257"/>
      <c r="E4" s="257"/>
      <c r="F4" s="257"/>
      <c r="G4" s="258"/>
      <c r="AG4" t="s">
        <v>1335</v>
      </c>
    </row>
    <row r="5" spans="1:60">
      <c r="D5" s="10"/>
    </row>
    <row r="6" spans="1:60" ht="38.25">
      <c r="A6" s="147" t="s">
        <v>1336</v>
      </c>
      <c r="B6" s="149" t="s">
        <v>1337</v>
      </c>
      <c r="C6" s="149" t="s">
        <v>1338</v>
      </c>
      <c r="D6" s="148" t="s">
        <v>1339</v>
      </c>
      <c r="E6" s="147" t="s">
        <v>1340</v>
      </c>
      <c r="F6" s="146" t="s">
        <v>1341</v>
      </c>
      <c r="G6" s="147" t="s">
        <v>1235</v>
      </c>
      <c r="H6" s="150" t="s">
        <v>1236</v>
      </c>
      <c r="I6" s="150" t="s">
        <v>1342</v>
      </c>
      <c r="J6" s="150" t="s">
        <v>1237</v>
      </c>
      <c r="K6" s="150" t="s">
        <v>1343</v>
      </c>
      <c r="L6" s="150" t="s">
        <v>1344</v>
      </c>
      <c r="M6" s="150" t="s">
        <v>1345</v>
      </c>
      <c r="N6" s="150" t="s">
        <v>1346</v>
      </c>
      <c r="O6" s="150" t="s">
        <v>1347</v>
      </c>
      <c r="P6" s="150" t="s">
        <v>1348</v>
      </c>
      <c r="Q6" s="150" t="s">
        <v>1349</v>
      </c>
      <c r="R6" s="150" t="s">
        <v>1350</v>
      </c>
      <c r="S6" s="150" t="s">
        <v>1351</v>
      </c>
      <c r="T6" s="150" t="s">
        <v>1352</v>
      </c>
      <c r="U6" s="150" t="s">
        <v>1353</v>
      </c>
      <c r="V6" s="150" t="s">
        <v>1354</v>
      </c>
      <c r="W6" s="150" t="s">
        <v>1355</v>
      </c>
      <c r="X6" s="150" t="s">
        <v>1356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1357</v>
      </c>
      <c r="B8" s="165" t="s">
        <v>1329</v>
      </c>
      <c r="C8" s="186" t="s">
        <v>1233</v>
      </c>
      <c r="D8" s="166"/>
      <c r="E8" s="167"/>
      <c r="F8" s="168"/>
      <c r="G8" s="168">
        <f>SUMIF(AG9:AG23,"&lt;&gt;NOR",G9:G23)</f>
        <v>0</v>
      </c>
      <c r="H8" s="168"/>
      <c r="I8" s="168">
        <f>SUM(I9:I23)</f>
        <v>0</v>
      </c>
      <c r="J8" s="168"/>
      <c r="K8" s="168">
        <f>SUM(K9:K23)</f>
        <v>0</v>
      </c>
      <c r="L8" s="168"/>
      <c r="M8" s="168">
        <f>SUM(M9:M23)</f>
        <v>0</v>
      </c>
      <c r="N8" s="168"/>
      <c r="O8" s="168">
        <f>SUM(O9:O23)</f>
        <v>0</v>
      </c>
      <c r="P8" s="168"/>
      <c r="Q8" s="168">
        <f>SUM(Q9:Q23)</f>
        <v>0</v>
      </c>
      <c r="R8" s="168"/>
      <c r="S8" s="168"/>
      <c r="T8" s="169"/>
      <c r="U8" s="163"/>
      <c r="V8" s="163">
        <f>SUM(V9:V23)</f>
        <v>0</v>
      </c>
      <c r="W8" s="163"/>
      <c r="X8" s="163"/>
      <c r="AG8" t="s">
        <v>1358</v>
      </c>
    </row>
    <row r="9" spans="1:60" outlineLevel="1">
      <c r="A9" s="170">
        <v>1</v>
      </c>
      <c r="B9" s="171" t="s">
        <v>109</v>
      </c>
      <c r="C9" s="187" t="s">
        <v>110</v>
      </c>
      <c r="D9" s="172" t="s">
        <v>111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1363</v>
      </c>
      <c r="T9" s="176" t="s">
        <v>625</v>
      </c>
      <c r="U9" s="160">
        <v>0</v>
      </c>
      <c r="V9" s="160">
        <f>ROUND(E9*U9,2)</f>
        <v>0</v>
      </c>
      <c r="W9" s="160"/>
      <c r="X9" s="160" t="s">
        <v>112</v>
      </c>
      <c r="Y9" s="151"/>
      <c r="Z9" s="151"/>
      <c r="AA9" s="151"/>
      <c r="AB9" s="151"/>
      <c r="AC9" s="151"/>
      <c r="AD9" s="151"/>
      <c r="AE9" s="151"/>
      <c r="AF9" s="151"/>
      <c r="AG9" s="151" t="s">
        <v>113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188" t="s">
        <v>1046</v>
      </c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1368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188" t="s">
        <v>1253</v>
      </c>
      <c r="D11" s="161"/>
      <c r="E11" s="162">
        <v>1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1368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70">
        <v>2</v>
      </c>
      <c r="B12" s="171" t="s">
        <v>114</v>
      </c>
      <c r="C12" s="187" t="s">
        <v>115</v>
      </c>
      <c r="D12" s="172" t="s">
        <v>111</v>
      </c>
      <c r="E12" s="173">
        <v>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5"/>
      <c r="S12" s="175" t="s">
        <v>1363</v>
      </c>
      <c r="T12" s="176" t="s">
        <v>625</v>
      </c>
      <c r="U12" s="160">
        <v>0</v>
      </c>
      <c r="V12" s="160">
        <f>ROUND(E12*U12,2)</f>
        <v>0</v>
      </c>
      <c r="W12" s="160"/>
      <c r="X12" s="160" t="s">
        <v>112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113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188" t="s">
        <v>1046</v>
      </c>
      <c r="D13" s="161"/>
      <c r="E13" s="162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1368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188" t="s">
        <v>1253</v>
      </c>
      <c r="D14" s="161"/>
      <c r="E14" s="162">
        <v>1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1368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0">
        <v>3</v>
      </c>
      <c r="B15" s="171" t="s">
        <v>116</v>
      </c>
      <c r="C15" s="187" t="s">
        <v>117</v>
      </c>
      <c r="D15" s="172" t="s">
        <v>111</v>
      </c>
      <c r="E15" s="173">
        <v>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/>
      <c r="S15" s="175" t="s">
        <v>1363</v>
      </c>
      <c r="T15" s="176" t="s">
        <v>625</v>
      </c>
      <c r="U15" s="160">
        <v>0</v>
      </c>
      <c r="V15" s="160">
        <f>ROUND(E15*U15,2)</f>
        <v>0</v>
      </c>
      <c r="W15" s="160"/>
      <c r="X15" s="160" t="s">
        <v>112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1046</v>
      </c>
      <c r="D16" s="161"/>
      <c r="E16" s="162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1368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188" t="s">
        <v>1253</v>
      </c>
      <c r="D17" s="161"/>
      <c r="E17" s="162">
        <v>1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1368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70">
        <v>4</v>
      </c>
      <c r="B18" s="171" t="s">
        <v>118</v>
      </c>
      <c r="C18" s="187" t="s">
        <v>119</v>
      </c>
      <c r="D18" s="172" t="s">
        <v>111</v>
      </c>
      <c r="E18" s="173">
        <v>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5"/>
      <c r="S18" s="175" t="s">
        <v>1363</v>
      </c>
      <c r="T18" s="176" t="s">
        <v>625</v>
      </c>
      <c r="U18" s="160">
        <v>0</v>
      </c>
      <c r="V18" s="160">
        <f>ROUND(E18*U18,2)</f>
        <v>0</v>
      </c>
      <c r="W18" s="160"/>
      <c r="X18" s="160" t="s">
        <v>112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113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188" t="s">
        <v>1046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1368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188" t="s">
        <v>1253</v>
      </c>
      <c r="D20" s="161"/>
      <c r="E20" s="162">
        <v>1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1368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0">
        <v>5</v>
      </c>
      <c r="B21" s="171" t="s">
        <v>120</v>
      </c>
      <c r="C21" s="187" t="s">
        <v>121</v>
      </c>
      <c r="D21" s="172" t="s">
        <v>111</v>
      </c>
      <c r="E21" s="173">
        <v>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/>
      <c r="S21" s="175" t="s">
        <v>1363</v>
      </c>
      <c r="T21" s="176" t="s">
        <v>625</v>
      </c>
      <c r="U21" s="160">
        <v>0</v>
      </c>
      <c r="V21" s="160">
        <f>ROUND(E21*U21,2)</f>
        <v>0</v>
      </c>
      <c r="W21" s="160"/>
      <c r="X21" s="160" t="s">
        <v>112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113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188" t="s">
        <v>1046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1368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1253</v>
      </c>
      <c r="D23" s="161"/>
      <c r="E23" s="162">
        <v>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1368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>
      <c r="A24" s="164" t="s">
        <v>1357</v>
      </c>
      <c r="B24" s="165" t="s">
        <v>1330</v>
      </c>
      <c r="C24" s="186" t="s">
        <v>1234</v>
      </c>
      <c r="D24" s="166"/>
      <c r="E24" s="167"/>
      <c r="F24" s="168"/>
      <c r="G24" s="168">
        <f>SUMIF(AG25:AG56,"&lt;&gt;NOR",G25:G56)</f>
        <v>0</v>
      </c>
      <c r="H24" s="168"/>
      <c r="I24" s="168">
        <f>SUM(I25:I56)</f>
        <v>0</v>
      </c>
      <c r="J24" s="168"/>
      <c r="K24" s="168">
        <f>SUM(K25:K56)</f>
        <v>0</v>
      </c>
      <c r="L24" s="168"/>
      <c r="M24" s="168">
        <f>SUM(M25:M56)</f>
        <v>0</v>
      </c>
      <c r="N24" s="168"/>
      <c r="O24" s="168">
        <f>SUM(O25:O56)</f>
        <v>0</v>
      </c>
      <c r="P24" s="168"/>
      <c r="Q24" s="168">
        <f>SUM(Q25:Q56)</f>
        <v>0</v>
      </c>
      <c r="R24" s="168"/>
      <c r="S24" s="168"/>
      <c r="T24" s="169"/>
      <c r="U24" s="163"/>
      <c r="V24" s="163">
        <f>SUM(V25:V56)</f>
        <v>0</v>
      </c>
      <c r="W24" s="163"/>
      <c r="X24" s="163"/>
      <c r="AG24" t="s">
        <v>1358</v>
      </c>
    </row>
    <row r="25" spans="1:60" outlineLevel="1">
      <c r="A25" s="170">
        <v>6</v>
      </c>
      <c r="B25" s="171" t="s">
        <v>122</v>
      </c>
      <c r="C25" s="187" t="s">
        <v>123</v>
      </c>
      <c r="D25" s="172" t="s">
        <v>111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/>
      <c r="S25" s="175" t="s">
        <v>1363</v>
      </c>
      <c r="T25" s="176" t="s">
        <v>625</v>
      </c>
      <c r="U25" s="160">
        <v>0</v>
      </c>
      <c r="V25" s="160">
        <f>ROUND(E25*U25,2)</f>
        <v>0</v>
      </c>
      <c r="W25" s="160"/>
      <c r="X25" s="160" t="s">
        <v>112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113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188" t="s">
        <v>1046</v>
      </c>
      <c r="D26" s="161"/>
      <c r="E26" s="162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1368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1253</v>
      </c>
      <c r="D27" s="161"/>
      <c r="E27" s="162">
        <v>1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1368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0">
        <v>7</v>
      </c>
      <c r="B28" s="171" t="s">
        <v>124</v>
      </c>
      <c r="C28" s="187" t="s">
        <v>125</v>
      </c>
      <c r="D28" s="172" t="s">
        <v>111</v>
      </c>
      <c r="E28" s="173">
        <v>1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/>
      <c r="S28" s="175" t="s">
        <v>1363</v>
      </c>
      <c r="T28" s="176" t="s">
        <v>625</v>
      </c>
      <c r="U28" s="160">
        <v>0</v>
      </c>
      <c r="V28" s="160">
        <f>ROUND(E28*U28,2)</f>
        <v>0</v>
      </c>
      <c r="W28" s="160"/>
      <c r="X28" s="160" t="s">
        <v>112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113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188" t="s">
        <v>1046</v>
      </c>
      <c r="D29" s="161"/>
      <c r="E29" s="162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1368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188" t="s">
        <v>1253</v>
      </c>
      <c r="D30" s="161"/>
      <c r="E30" s="162">
        <v>1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1368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0">
        <v>8</v>
      </c>
      <c r="B31" s="171" t="s">
        <v>126</v>
      </c>
      <c r="C31" s="187" t="s">
        <v>127</v>
      </c>
      <c r="D31" s="172" t="s">
        <v>111</v>
      </c>
      <c r="E31" s="173">
        <v>1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5"/>
      <c r="S31" s="175" t="s">
        <v>1363</v>
      </c>
      <c r="T31" s="176" t="s">
        <v>625</v>
      </c>
      <c r="U31" s="160">
        <v>0</v>
      </c>
      <c r="V31" s="160">
        <f>ROUND(E31*U31,2)</f>
        <v>0</v>
      </c>
      <c r="W31" s="160"/>
      <c r="X31" s="160" t="s">
        <v>112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113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188" t="s">
        <v>1046</v>
      </c>
      <c r="D32" s="161"/>
      <c r="E32" s="162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1368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188" t="s">
        <v>1253</v>
      </c>
      <c r="D33" s="161"/>
      <c r="E33" s="162">
        <v>1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1368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70">
        <v>9</v>
      </c>
      <c r="B34" s="171" t="s">
        <v>128</v>
      </c>
      <c r="C34" s="187" t="s">
        <v>129</v>
      </c>
      <c r="D34" s="172" t="s">
        <v>111</v>
      </c>
      <c r="E34" s="173">
        <v>1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5"/>
      <c r="S34" s="175" t="s">
        <v>1363</v>
      </c>
      <c r="T34" s="176" t="s">
        <v>625</v>
      </c>
      <c r="U34" s="160">
        <v>0</v>
      </c>
      <c r="V34" s="160">
        <f>ROUND(E34*U34,2)</f>
        <v>0</v>
      </c>
      <c r="W34" s="160"/>
      <c r="X34" s="160" t="s">
        <v>112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113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188" t="s">
        <v>1046</v>
      </c>
      <c r="D35" s="161"/>
      <c r="E35" s="162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1368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188" t="s">
        <v>1253</v>
      </c>
      <c r="D36" s="161"/>
      <c r="E36" s="162">
        <v>1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1368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70">
        <v>10</v>
      </c>
      <c r="B37" s="171" t="s">
        <v>130</v>
      </c>
      <c r="C37" s="187" t="s">
        <v>131</v>
      </c>
      <c r="D37" s="172" t="s">
        <v>111</v>
      </c>
      <c r="E37" s="173">
        <v>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/>
      <c r="S37" s="175" t="s">
        <v>1363</v>
      </c>
      <c r="T37" s="176" t="s">
        <v>625</v>
      </c>
      <c r="U37" s="160">
        <v>0</v>
      </c>
      <c r="V37" s="160">
        <f>ROUND(E37*U37,2)</f>
        <v>0</v>
      </c>
      <c r="W37" s="160"/>
      <c r="X37" s="160" t="s">
        <v>112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113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188" t="s">
        <v>1046</v>
      </c>
      <c r="D38" s="161"/>
      <c r="E38" s="162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1368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188" t="s">
        <v>1253</v>
      </c>
      <c r="D39" s="161"/>
      <c r="E39" s="162">
        <v>1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1368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70">
        <v>11</v>
      </c>
      <c r="B40" s="171" t="s">
        <v>132</v>
      </c>
      <c r="C40" s="187" t="s">
        <v>133</v>
      </c>
      <c r="D40" s="172" t="s">
        <v>111</v>
      </c>
      <c r="E40" s="173">
        <v>1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5"/>
      <c r="S40" s="175" t="s">
        <v>1363</v>
      </c>
      <c r="T40" s="176" t="s">
        <v>625</v>
      </c>
      <c r="U40" s="160">
        <v>0</v>
      </c>
      <c r="V40" s="160">
        <f>ROUND(E40*U40,2)</f>
        <v>0</v>
      </c>
      <c r="W40" s="160"/>
      <c r="X40" s="160" t="s">
        <v>112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113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188" t="s">
        <v>1046</v>
      </c>
      <c r="D41" s="161"/>
      <c r="E41" s="162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1368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188" t="s">
        <v>1253</v>
      </c>
      <c r="D42" s="161"/>
      <c r="E42" s="162">
        <v>1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1368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0">
        <v>12</v>
      </c>
      <c r="B43" s="171" t="s">
        <v>134</v>
      </c>
      <c r="C43" s="187" t="s">
        <v>135</v>
      </c>
      <c r="D43" s="172" t="s">
        <v>111</v>
      </c>
      <c r="E43" s="173">
        <v>1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5"/>
      <c r="S43" s="175" t="s">
        <v>1363</v>
      </c>
      <c r="T43" s="176" t="s">
        <v>625</v>
      </c>
      <c r="U43" s="160">
        <v>0</v>
      </c>
      <c r="V43" s="160">
        <f>ROUND(E43*U43,2)</f>
        <v>0</v>
      </c>
      <c r="W43" s="160"/>
      <c r="X43" s="160" t="s">
        <v>112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113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188" t="s">
        <v>1046</v>
      </c>
      <c r="D44" s="161"/>
      <c r="E44" s="162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1368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188" t="s">
        <v>1253</v>
      </c>
      <c r="D45" s="161"/>
      <c r="E45" s="162">
        <v>1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1368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70">
        <v>13</v>
      </c>
      <c r="B46" s="171" t="s">
        <v>136</v>
      </c>
      <c r="C46" s="187" t="s">
        <v>137</v>
      </c>
      <c r="D46" s="172" t="s">
        <v>111</v>
      </c>
      <c r="E46" s="173">
        <v>1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5"/>
      <c r="S46" s="175" t="s">
        <v>1363</v>
      </c>
      <c r="T46" s="176" t="s">
        <v>625</v>
      </c>
      <c r="U46" s="160">
        <v>0</v>
      </c>
      <c r="V46" s="160">
        <f>ROUND(E46*U46,2)</f>
        <v>0</v>
      </c>
      <c r="W46" s="160"/>
      <c r="X46" s="160" t="s">
        <v>112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113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1046</v>
      </c>
      <c r="D47" s="161"/>
      <c r="E47" s="162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1368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188" t="s">
        <v>1253</v>
      </c>
      <c r="D48" s="161"/>
      <c r="E48" s="162">
        <v>1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1368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0">
        <v>14</v>
      </c>
      <c r="B49" s="171" t="s">
        <v>138</v>
      </c>
      <c r="C49" s="187" t="s">
        <v>139</v>
      </c>
      <c r="D49" s="172" t="s">
        <v>111</v>
      </c>
      <c r="E49" s="173">
        <v>1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5"/>
      <c r="S49" s="175" t="s">
        <v>1363</v>
      </c>
      <c r="T49" s="176" t="s">
        <v>625</v>
      </c>
      <c r="U49" s="160">
        <v>0</v>
      </c>
      <c r="V49" s="160">
        <f>ROUND(E49*U49,2)</f>
        <v>0</v>
      </c>
      <c r="W49" s="160"/>
      <c r="X49" s="160" t="s">
        <v>112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113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59" t="s">
        <v>140</v>
      </c>
      <c r="D50" s="260"/>
      <c r="E50" s="260"/>
      <c r="F50" s="260"/>
      <c r="G50" s="2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1493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188" t="s">
        <v>1046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1368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1253</v>
      </c>
      <c r="D52" s="161"/>
      <c r="E52" s="162">
        <v>1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1368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0">
        <v>15</v>
      </c>
      <c r="B53" s="171" t="s">
        <v>141</v>
      </c>
      <c r="C53" s="187" t="s">
        <v>142</v>
      </c>
      <c r="D53" s="172" t="s">
        <v>111</v>
      </c>
      <c r="E53" s="173">
        <v>1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/>
      <c r="S53" s="175" t="s">
        <v>1363</v>
      </c>
      <c r="T53" s="176" t="s">
        <v>625</v>
      </c>
      <c r="U53" s="160">
        <v>0</v>
      </c>
      <c r="V53" s="160">
        <f>ROUND(E53*U53,2)</f>
        <v>0</v>
      </c>
      <c r="W53" s="160"/>
      <c r="X53" s="160" t="s">
        <v>112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113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>
      <c r="A54" s="158"/>
      <c r="B54" s="159"/>
      <c r="C54" s="259" t="s">
        <v>143</v>
      </c>
      <c r="D54" s="260"/>
      <c r="E54" s="260"/>
      <c r="F54" s="260"/>
      <c r="G54" s="2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1493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77" t="str">
        <f>C54</f>
        <v>Náklady spojené s povinnou publicitou, pokud ji objednatel požaduje. Zahrnuje zejména náklady na propagační a informační billboardy, tabule, internetovou propagaci, tiskoviny apod.</v>
      </c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188" t="s">
        <v>1046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1368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188" t="s">
        <v>1253</v>
      </c>
      <c r="D56" s="161"/>
      <c r="E56" s="162">
        <v>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1368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>
      <c r="A57" s="3"/>
      <c r="B57" s="4"/>
      <c r="C57" s="19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1344</v>
      </c>
    </row>
    <row r="58" spans="1:60">
      <c r="A58" s="154"/>
      <c r="B58" s="155" t="s">
        <v>1235</v>
      </c>
      <c r="C58" s="191"/>
      <c r="D58" s="156"/>
      <c r="E58" s="157"/>
      <c r="F58" s="157"/>
      <c r="G58" s="185">
        <f>G8+G24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1713</v>
      </c>
    </row>
    <row r="59" spans="1:60">
      <c r="C59" s="192"/>
      <c r="D59" s="10"/>
      <c r="AG59" t="s">
        <v>1714</v>
      </c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6">
    <mergeCell ref="C54:G54"/>
    <mergeCell ref="A1:G1"/>
    <mergeCell ref="C2:G2"/>
    <mergeCell ref="C3:G3"/>
    <mergeCell ref="C4:G4"/>
    <mergeCell ref="C50:G50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96</vt:i4>
      </vt:variant>
    </vt:vector>
  </HeadingPairs>
  <TitlesOfParts>
    <vt:vector size="124" baseType="lpstr">
      <vt:lpstr>Pokyny pro vyplnění</vt:lpstr>
      <vt:lpstr>Stavba</vt:lpstr>
      <vt:lpstr>VzorPolozky</vt:lpstr>
      <vt:lpstr>1 01 Pol</vt:lpstr>
      <vt:lpstr>1 02 Pol</vt:lpstr>
      <vt:lpstr>1 03 Pol</vt:lpstr>
      <vt:lpstr>1 04 Pol</vt:lpstr>
      <vt:lpstr>1 05 Pol</vt:lpstr>
      <vt:lpstr>1 06 Pol</vt:lpstr>
      <vt:lpstr>1 07 Pol</vt:lpstr>
      <vt:lpstr>1 08 Pol</vt:lpstr>
      <vt:lpstr>1 09 Pol</vt:lpstr>
      <vt:lpstr>1 10 Pol</vt:lpstr>
      <vt:lpstr>1 11 Pol</vt:lpstr>
      <vt:lpstr>1 12 Pol</vt:lpstr>
      <vt:lpstr>1 13 Pol</vt:lpstr>
      <vt:lpstr>1 14 Pol</vt:lpstr>
      <vt:lpstr>1 15 Pol</vt:lpstr>
      <vt:lpstr>1 16 Pol</vt:lpstr>
      <vt:lpstr>1 17 Pol</vt:lpstr>
      <vt:lpstr>1 18 Pol</vt:lpstr>
      <vt:lpstr>1 19 Pol</vt:lpstr>
      <vt:lpstr>1 20 Pol</vt:lpstr>
      <vt:lpstr>1 21 Pol</vt:lpstr>
      <vt:lpstr>2 1 Pol</vt:lpstr>
      <vt:lpstr>3 1 Pol</vt:lpstr>
      <vt:lpstr>4 1 Pol</vt:lpstr>
      <vt:lpstr>5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'1 01 Pol'!Print_Area</vt:lpstr>
      <vt:lpstr>'1 02 Pol'!Print_Area</vt:lpstr>
      <vt:lpstr>'1 03 Pol'!Print_Area</vt:lpstr>
      <vt:lpstr>'1 04 Pol'!Print_Area</vt:lpstr>
      <vt:lpstr>'1 05 Pol'!Print_Area</vt:lpstr>
      <vt:lpstr>'1 06 Pol'!Print_Area</vt:lpstr>
      <vt:lpstr>'1 07 Pol'!Print_Area</vt:lpstr>
      <vt:lpstr>'1 08 Pol'!Print_Area</vt:lpstr>
      <vt:lpstr>'1 09 Pol'!Print_Area</vt:lpstr>
      <vt:lpstr>'1 10 Pol'!Print_Area</vt:lpstr>
      <vt:lpstr>'1 11 Pol'!Print_Area</vt:lpstr>
      <vt:lpstr>'1 12 Pol'!Print_Area</vt:lpstr>
      <vt:lpstr>'1 13 Pol'!Print_Area</vt:lpstr>
      <vt:lpstr>'1 14 Pol'!Print_Area</vt:lpstr>
      <vt:lpstr>'1 15 Pol'!Print_Area</vt:lpstr>
      <vt:lpstr>'1 16 Pol'!Print_Area</vt:lpstr>
      <vt:lpstr>'1 17 Pol'!Print_Area</vt:lpstr>
      <vt:lpstr>'1 18 Pol'!Print_Area</vt:lpstr>
      <vt:lpstr>'1 19 Pol'!Print_Area</vt:lpstr>
      <vt:lpstr>'1 20 Pol'!Print_Area</vt:lpstr>
      <vt:lpstr>'1 21 Pol'!Print_Area</vt:lpstr>
      <vt:lpstr>'2 1 Pol'!Print_Area</vt:lpstr>
      <vt:lpstr>'3 1 Pol'!Print_Area</vt:lpstr>
      <vt:lpstr>'4 1 Pol'!Print_Area</vt:lpstr>
      <vt:lpstr>'5 1 Pol'!Print_Area</vt:lpstr>
      <vt:lpstr>Stavba!Print_Area</vt:lpstr>
      <vt:lpstr>'1 01 Pol'!Print_Titles</vt:lpstr>
      <vt:lpstr>'1 02 Pol'!Print_Titles</vt:lpstr>
      <vt:lpstr>'1 03 Pol'!Print_Titles</vt:lpstr>
      <vt:lpstr>'1 04 Pol'!Print_Titles</vt:lpstr>
      <vt:lpstr>'1 05 Pol'!Print_Titles</vt:lpstr>
      <vt:lpstr>'1 06 Pol'!Print_Titles</vt:lpstr>
      <vt:lpstr>'1 07 Pol'!Print_Titles</vt:lpstr>
      <vt:lpstr>'1 08 Pol'!Print_Titles</vt:lpstr>
      <vt:lpstr>'1 09 Pol'!Print_Titles</vt:lpstr>
      <vt:lpstr>'1 10 Pol'!Print_Titles</vt:lpstr>
      <vt:lpstr>'1 11 Pol'!Print_Titles</vt:lpstr>
      <vt:lpstr>'1 12 Pol'!Print_Titles</vt:lpstr>
      <vt:lpstr>'1 13 Pol'!Print_Titles</vt:lpstr>
      <vt:lpstr>'1 14 Pol'!Print_Titles</vt:lpstr>
      <vt:lpstr>'1 15 Pol'!Print_Titles</vt:lpstr>
      <vt:lpstr>'1 16 Pol'!Print_Titles</vt:lpstr>
      <vt:lpstr>'1 17 Pol'!Print_Titles</vt:lpstr>
      <vt:lpstr>'1 18 Pol'!Print_Titles</vt:lpstr>
      <vt:lpstr>'1 19 Pol'!Print_Titles</vt:lpstr>
      <vt:lpstr>'1 20 Pol'!Print_Titles</vt:lpstr>
      <vt:lpstr>'1 21 Pol'!Print_Titles</vt:lpstr>
      <vt:lpstr>'2 1 Pol'!Print_Titles</vt:lpstr>
      <vt:lpstr>'3 1 Pol'!Print_Titles</vt:lpstr>
      <vt:lpstr>'4 1 Pol'!Print_Titles</vt:lpstr>
      <vt:lpstr>'5 1 Pol'!Print_Titles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hory405</cp:lastModifiedBy>
  <cp:lastPrinted>2019-03-19T12:27:02Z</cp:lastPrinted>
  <dcterms:created xsi:type="dcterms:W3CDTF">2009-04-08T07:15:50Z</dcterms:created>
  <dcterms:modified xsi:type="dcterms:W3CDTF">2021-12-10T10:54:32Z</dcterms:modified>
</cp:coreProperties>
</file>