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396" windowHeight="7716" activeTab="1"/>
  </bookViews>
  <sheets>
    <sheet name="Ú-R" sheetId="1" r:id="rId1"/>
    <sheet name="R" sheetId="2" r:id="rId2"/>
    <sheet name="Ú-V" sheetId="3" r:id="rId3"/>
    <sheet name="VV" sheetId="4" r:id="rId4"/>
  </sheets>
  <definedNames>
    <definedName name="_xlnm.Print_Area" localSheetId="1">'R'!$A$1:$H$131</definedName>
    <definedName name="_xlnm.Print_Area" localSheetId="3">'VV'!$A$1:$H$130</definedName>
    <definedName name="Rozpočet1" localSheetId="1">'R'!#REF!</definedName>
    <definedName name="Rozpočet1" localSheetId="3">'VV'!#REF!</definedName>
    <definedName name="Rozpočet1_1" localSheetId="1">'R'!#REF!</definedName>
    <definedName name="Rozpočet1_1" localSheetId="3">'VV'!#REF!</definedName>
    <definedName name="Rozpočet1_10" localSheetId="1">'R'!#REF!</definedName>
    <definedName name="Rozpočet1_10" localSheetId="3">'VV'!#REF!</definedName>
    <definedName name="Rozpočet1_100" localSheetId="1">'R'!$B$50:$F$50</definedName>
    <definedName name="Rozpočet1_100" localSheetId="3">'VV'!$B$50:$F$50</definedName>
    <definedName name="Rozpočet1_11" localSheetId="1">'R'!#REF!</definedName>
    <definedName name="Rozpočet1_11" localSheetId="3">'VV'!#REF!</definedName>
    <definedName name="Rozpočet1_12" localSheetId="1">'R'!#REF!</definedName>
    <definedName name="Rozpočet1_12" localSheetId="3">'VV'!#REF!</definedName>
    <definedName name="Rozpočet1_13" localSheetId="1">'R'!#REF!</definedName>
    <definedName name="Rozpočet1_13" localSheetId="3">'VV'!#REF!</definedName>
    <definedName name="Rozpočet1_14" localSheetId="1">'R'!#REF!</definedName>
    <definedName name="Rozpočet1_14" localSheetId="3">'VV'!#REF!</definedName>
    <definedName name="Rozpočet1_15" localSheetId="1">'R'!#REF!</definedName>
    <definedName name="Rozpočet1_15" localSheetId="3">'VV'!#REF!</definedName>
    <definedName name="Rozpočet1_16" localSheetId="1">'R'!#REF!</definedName>
    <definedName name="Rozpočet1_16" localSheetId="3">'VV'!#REF!</definedName>
    <definedName name="Rozpočet1_17" localSheetId="1">'R'!#REF!</definedName>
    <definedName name="Rozpočet1_17" localSheetId="3">'VV'!#REF!</definedName>
    <definedName name="Rozpočet1_18" localSheetId="1">'R'!#REF!</definedName>
    <definedName name="Rozpočet1_18" localSheetId="3">'VV'!#REF!</definedName>
    <definedName name="Rozpočet1_19" localSheetId="1">'R'!#REF!</definedName>
    <definedName name="Rozpočet1_19" localSheetId="3">'VV'!#REF!</definedName>
    <definedName name="Rozpočet1_2" localSheetId="1">'R'!#REF!</definedName>
    <definedName name="Rozpočet1_2" localSheetId="3">'VV'!#REF!</definedName>
    <definedName name="Rozpočet1_20" localSheetId="1">'R'!#REF!</definedName>
    <definedName name="Rozpočet1_20" localSheetId="3">'VV'!#REF!</definedName>
    <definedName name="Rozpočet1_21" localSheetId="1">'R'!#REF!</definedName>
    <definedName name="Rozpočet1_21" localSheetId="3">'VV'!#REF!</definedName>
    <definedName name="Rozpočet1_22" localSheetId="1">'R'!#REF!</definedName>
    <definedName name="Rozpočet1_22" localSheetId="3">'VV'!#REF!</definedName>
    <definedName name="Rozpočet1_23" localSheetId="1">'R'!#REF!</definedName>
    <definedName name="Rozpočet1_23" localSheetId="3">'VV'!#REF!</definedName>
    <definedName name="Rozpočet1_24" localSheetId="1">'R'!#REF!</definedName>
    <definedName name="Rozpočet1_24" localSheetId="3">'VV'!#REF!</definedName>
    <definedName name="Rozpočet1_25" localSheetId="1">'R'!#REF!</definedName>
    <definedName name="Rozpočet1_25" localSheetId="3">'VV'!#REF!</definedName>
    <definedName name="Rozpočet1_26" localSheetId="1">'R'!#REF!</definedName>
    <definedName name="Rozpočet1_26" localSheetId="3">'VV'!#REF!</definedName>
    <definedName name="Rozpočet1_27" localSheetId="1">'R'!#REF!</definedName>
    <definedName name="Rozpočet1_27" localSheetId="3">'VV'!#REF!</definedName>
    <definedName name="Rozpočet1_28" localSheetId="1">'R'!#REF!</definedName>
    <definedName name="Rozpočet1_28" localSheetId="3">'VV'!#REF!</definedName>
    <definedName name="Rozpočet1_29" localSheetId="1">'R'!#REF!</definedName>
    <definedName name="Rozpočet1_29" localSheetId="3">'VV'!#REF!</definedName>
    <definedName name="Rozpočet1_3" localSheetId="1">'R'!#REF!</definedName>
    <definedName name="Rozpočet1_3" localSheetId="3">'VV'!#REF!</definedName>
    <definedName name="Rozpočet1_30" localSheetId="1">'R'!#REF!</definedName>
    <definedName name="Rozpočet1_30" localSheetId="3">'VV'!#REF!</definedName>
    <definedName name="Rozpočet1_31" localSheetId="1">'R'!#REF!</definedName>
    <definedName name="Rozpočet1_31" localSheetId="3">'VV'!#REF!</definedName>
    <definedName name="Rozpočet1_32" localSheetId="1">'R'!#REF!</definedName>
    <definedName name="Rozpočet1_32" localSheetId="3">'VV'!#REF!</definedName>
    <definedName name="Rozpočet1_33" localSheetId="1">'R'!#REF!</definedName>
    <definedName name="Rozpočet1_33" localSheetId="3">'VV'!#REF!</definedName>
    <definedName name="Rozpočet1_34" localSheetId="1">'R'!#REF!</definedName>
    <definedName name="Rozpočet1_34" localSheetId="3">'VV'!#REF!</definedName>
    <definedName name="Rozpočet1_35" localSheetId="1">'R'!#REF!</definedName>
    <definedName name="Rozpočet1_35" localSheetId="3">'VV'!#REF!</definedName>
    <definedName name="Rozpočet1_36" localSheetId="1">'R'!#REF!</definedName>
    <definedName name="Rozpočet1_36" localSheetId="3">'VV'!#REF!</definedName>
    <definedName name="Rozpočet1_37" localSheetId="1">'R'!#REF!</definedName>
    <definedName name="Rozpočet1_37" localSheetId="3">'VV'!#REF!</definedName>
    <definedName name="Rozpočet1_38" localSheetId="1">'R'!#REF!</definedName>
    <definedName name="Rozpočet1_38" localSheetId="3">'VV'!#REF!</definedName>
    <definedName name="Rozpočet1_39" localSheetId="1">'R'!#REF!</definedName>
    <definedName name="Rozpočet1_39" localSheetId="3">'VV'!#REF!</definedName>
    <definedName name="Rozpočet1_4" localSheetId="1">'R'!#REF!</definedName>
    <definedName name="Rozpočet1_4" localSheetId="3">'VV'!#REF!</definedName>
    <definedName name="Rozpočet1_40" localSheetId="1">'R'!#REF!</definedName>
    <definedName name="Rozpočet1_40" localSheetId="3">'VV'!#REF!</definedName>
    <definedName name="Rozpočet1_41" localSheetId="1">'R'!#REF!</definedName>
    <definedName name="Rozpočet1_41" localSheetId="3">'VV'!#REF!</definedName>
    <definedName name="Rozpočet1_42" localSheetId="1">'R'!$B$112:$F$112</definedName>
    <definedName name="Rozpočet1_42" localSheetId="3">'VV'!$B$111:$F$111</definedName>
    <definedName name="Rozpočet1_5" localSheetId="1">'R'!#REF!</definedName>
    <definedName name="Rozpočet1_5" localSheetId="3">'VV'!#REF!</definedName>
    <definedName name="Rozpočet1_6" localSheetId="1">'R'!#REF!</definedName>
    <definedName name="Rozpočet1_6" localSheetId="3">'VV'!#REF!</definedName>
    <definedName name="Rozpočet1_7" localSheetId="1">'R'!#REF!</definedName>
    <definedName name="Rozpočet1_7" localSheetId="3">'VV'!#REF!</definedName>
    <definedName name="Rozpočet1_76" localSheetId="1">'R'!$B$66:$F$66</definedName>
    <definedName name="Rozpočet1_76" localSheetId="3">'VV'!$B$65:$F$65</definedName>
    <definedName name="Rozpočet1_77" localSheetId="1">'R'!#REF!</definedName>
    <definedName name="Rozpočet1_77" localSheetId="3">'VV'!#REF!</definedName>
    <definedName name="Rozpočet1_78" localSheetId="1">'R'!$B$89:$F$89</definedName>
    <definedName name="Rozpočet1_78" localSheetId="3">'VV'!$B$88:$F$88</definedName>
    <definedName name="Rozpočet1_8" localSheetId="1">'R'!#REF!</definedName>
    <definedName name="Rozpočet1_8" localSheetId="3">'VV'!#REF!</definedName>
    <definedName name="Rozpočet1_81" localSheetId="1">'R'!#REF!</definedName>
    <definedName name="Rozpočet1_81" localSheetId="3">'VV'!#REF!</definedName>
    <definedName name="Rozpočet1_86" localSheetId="1">'R'!#REF!</definedName>
    <definedName name="Rozpočet1_86" localSheetId="3">'VV'!#REF!</definedName>
    <definedName name="Rozpočet1_9" localSheetId="1">'R'!#REF!</definedName>
    <definedName name="Rozpočet1_9" localSheetId="3">'VV'!#REF!</definedName>
    <definedName name="Rozpočet1_90" localSheetId="1">'R'!#REF!</definedName>
    <definedName name="Rozpočet1_90" localSheetId="3">'VV'!#REF!</definedName>
    <definedName name="Rozpočet1_91" localSheetId="1">'R'!#REF!</definedName>
    <definedName name="Rozpočet1_91" localSheetId="3">'VV'!#REF!</definedName>
    <definedName name="Rozpočet1_92" localSheetId="1">'R'!#REF!</definedName>
    <definedName name="Rozpočet1_92" localSheetId="3">'VV'!#REF!</definedName>
    <definedName name="Rozpočet1_93" localSheetId="1">'R'!$B$2:$F$2</definedName>
    <definedName name="Rozpočet1_93" localSheetId="3">'VV'!$B$2:$F$2</definedName>
    <definedName name="Rozpočet1_94" localSheetId="1">'R'!#REF!</definedName>
    <definedName name="Rozpočet1_94" localSheetId="3">'VV'!#REF!</definedName>
    <definedName name="Rozpočet1_95" localSheetId="1">'R'!#REF!</definedName>
    <definedName name="Rozpočet1_95" localSheetId="3">'VV'!#REF!</definedName>
    <definedName name="Rozpočet1_96" localSheetId="1">'R'!#REF!</definedName>
    <definedName name="Rozpočet1_96" localSheetId="3">'VV'!#REF!</definedName>
    <definedName name="Rozpočet1_97" localSheetId="1">'R'!#REF!</definedName>
    <definedName name="Rozpočet1_97" localSheetId="3">'VV'!#REF!</definedName>
    <definedName name="Rozpočet1_98" localSheetId="1">'R'!#REF!</definedName>
    <definedName name="Rozpočet1_98" localSheetId="3">'VV'!#REF!</definedName>
    <definedName name="Rozpočet1_99" localSheetId="1">'R'!#REF!</definedName>
    <definedName name="Rozpočet1_99" localSheetId="3">'VV'!#REF!</definedName>
  </definedNames>
  <calcPr fullCalcOnLoad="1"/>
</workbook>
</file>

<file path=xl/sharedStrings.xml><?xml version="1.0" encoding="utf-8"?>
<sst xmlns="http://schemas.openxmlformats.org/spreadsheetml/2006/main" count="432" uniqueCount="99">
  <si>
    <t>m</t>
  </si>
  <si>
    <t>ks</t>
  </si>
  <si>
    <t>Celkem</t>
  </si>
  <si>
    <t>%</t>
  </si>
  <si>
    <t>jm</t>
  </si>
  <si>
    <t>množství</t>
  </si>
  <si>
    <t>kč/jm</t>
  </si>
  <si>
    <t>celkem</t>
  </si>
  <si>
    <t>Investor:</t>
  </si>
  <si>
    <t>Akce:</t>
  </si>
  <si>
    <t>Rekapitulace</t>
  </si>
  <si>
    <t>Vypracoval : Roman Hladík</t>
  </si>
  <si>
    <t>kg</t>
  </si>
  <si>
    <t>Rozpočet</t>
  </si>
  <si>
    <t>Rozpočet neobsahuje :</t>
  </si>
  <si>
    <t>Název položky</t>
  </si>
  <si>
    <t>materiál</t>
  </si>
  <si>
    <t>montáž</t>
  </si>
  <si>
    <t>set</t>
  </si>
  <si>
    <t>Stavební sádra</t>
  </si>
  <si>
    <t>Celková cena</t>
  </si>
  <si>
    <t>bez DPH</t>
  </si>
  <si>
    <t>vč. DPH</t>
  </si>
  <si>
    <t>Výkaz výměr - Specifikace</t>
  </si>
  <si>
    <t>Drobný materiál (% z materálu)</t>
  </si>
  <si>
    <t>Sekání prostupy a stavební přípomoce (% z montáží)</t>
  </si>
  <si>
    <t>Celkem materiál a montáž</t>
  </si>
  <si>
    <t>PD skutečného provedení</t>
  </si>
  <si>
    <t>Krabice elinstalační plastová KP67/2 pod omítku prázdná</t>
  </si>
  <si>
    <t>Krabice elinstalační plastová KT250 prázdná s víčkem pod omítku</t>
  </si>
  <si>
    <t>Doklady, předávací protokoly, atesty</t>
  </si>
  <si>
    <t>Cena položek je uvedena vč. recyklačních poplatků</t>
  </si>
  <si>
    <t>Je-li v rozpočtu (nebo ve výkazu) uveden výrobek nebo konstrukce či její prvek ukazující na konkrétního výrobce je tuto skutečnost třeba jednoznačně chápat jako příklad z možných variant z důvodu jasné specifikace technické a uživatelské parametrizace prvku, výrobku, systému nebo konstrukce s tím, že konečné použití konkrétního výrobku, prvku, systému nebo konstrukce (z možné variace výrobců nebo dodavatelů) při průkazném splnění deklarovaných nebo popisem stanovených technických specifikací a technických a  uživatelských standardů je na zhotoviteli stavby.</t>
  </si>
  <si>
    <t>Poznámka :</t>
  </si>
  <si>
    <t>Výkaz výměr - Specifikace neobsahuje :</t>
  </si>
  <si>
    <t>hod</t>
  </si>
  <si>
    <t>Trubka ohebná PVC, 320N, FX16 pod omítku samozhášivá</t>
  </si>
  <si>
    <t>Trubka ohebná PVC, 320N, FX25 pod omítku samozhášivá</t>
  </si>
  <si>
    <t>Krabice elinstalační plastová KO97/5 prázdná s víčkem pod omítku</t>
  </si>
  <si>
    <t>Kabeláž sběrnice (stíněná 2x0,8+4x0,5)</t>
  </si>
  <si>
    <t>RACK-Patch panel 25port vč. keyston, cat 3</t>
  </si>
  <si>
    <t>Krabice elinstalační plastová KU 68-1902 s víčkem pod omítku</t>
  </si>
  <si>
    <t>Svodič přepětí pro koax. vedení vč. rozvodnice</t>
  </si>
  <si>
    <t>Zásuvka HDMI vč. krytu a rám.</t>
  </si>
  <si>
    <t>Koordinace</t>
  </si>
  <si>
    <t>RACK-Patch panel 24port vč. keyston, cat 6</t>
  </si>
  <si>
    <t>Kabel propojovací HDMI, 10m</t>
  </si>
  <si>
    <t>Kabelová chránička KF09040</t>
  </si>
  <si>
    <t>Zjišťovací práce</t>
  </si>
  <si>
    <t>RACK-Ventilační jednotka 1U vč. termostatu</t>
  </si>
  <si>
    <t>RACK-Vyvazovací panel</t>
  </si>
  <si>
    <t>RACK-Napájecí panel 5x230V, přep. ochrana</t>
  </si>
  <si>
    <t>RACK-Polička</t>
  </si>
  <si>
    <t>RACK-Záložní zdroj pro RACK 1U 750VA, vč. příslušenství</t>
  </si>
  <si>
    <t>č.</t>
  </si>
  <si>
    <t>RACK-Patch kabel FTP cat6 0,5m</t>
  </si>
  <si>
    <t>RACK-Patch kabel FTP cat6 2m</t>
  </si>
  <si>
    <t>Akumulátor 12V/18Ah</t>
  </si>
  <si>
    <t>Požární ucpávky</t>
  </si>
  <si>
    <t>Kabeláž UTP Cat6 LSOH</t>
  </si>
  <si>
    <t>EVS-Pomocný zdroj proudu 230V/12V/1A EVS systémy a dveřní zámky vč. instalační krabice</t>
  </si>
  <si>
    <t>Ukončení metalických kabelů UTP cat.6 konektoru a proměření</t>
  </si>
  <si>
    <t>RACK-Ukončení metalických kabelů UTP cat.6 vč. proměření (keyston součástí patch panelu)</t>
  </si>
  <si>
    <t>Kabeláž</t>
  </si>
  <si>
    <t>Zásuvka TV/SAT/R pod om. IP20, vč. rám. a krabice ((v podlahových krabicích a parapetních žlabech profil 45, nebo dle dodávek silnoproudu)</t>
  </si>
  <si>
    <t>EVS-dveřní el.otevírač dle konstrukce dveří, 12V, nízkoodběrový, reverzní, sign.</t>
  </si>
  <si>
    <t>Krabice telekomunikační MIS vč vyzbrojení</t>
  </si>
  <si>
    <t>Elektroinstalační úložný materiál (trubky, lišty) pro PZTS kabeláž</t>
  </si>
  <si>
    <t>2. PZTS (EZS)</t>
  </si>
  <si>
    <t>3. Satelitní a televizní systém</t>
  </si>
  <si>
    <t>Terrestriální anténa vč. příslušenství, a konzole/stožáru</t>
  </si>
  <si>
    <t>- PC a klientské stanice, TV a A/V techniku, obsluhu HDMI (pouze příprava bez koncových prvků)</t>
  </si>
  <si>
    <t>SLABOPROUDÉ ROZVODY</t>
  </si>
  <si>
    <t>Stavební úpravy dvorního objektu II. - Oblastní charita Náchod</t>
  </si>
  <si>
    <t>Oblastní Charita Náchod, Mlýnská 189, 547 01 Náchod</t>
  </si>
  <si>
    <t>1. Strukturovaná kabeláž, A/V propojení, CCTV, EVS</t>
  </si>
  <si>
    <t>Kabel SYKFY 5x2x0,5</t>
  </si>
  <si>
    <t>EZS ústředna sběrnicového typu vč. zdroje, skříně, GSM brány, LAN, oživení a zaškolení</t>
  </si>
  <si>
    <t>Smoke detektor sběrnicivý, s optickou i akustickou signalizací</t>
  </si>
  <si>
    <t>Zesilovač UHF/VHF 1vstup, 2 výstupy 25dB vč. Napájení</t>
  </si>
  <si>
    <t>Kabel SYKFY 3x2x0,5</t>
  </si>
  <si>
    <t>RACK-Switch 24port 10/100/1000 mng, VLAN, 4xSFP, PoE</t>
  </si>
  <si>
    <t>RACK-Switch 24port 10/100/1000 mng, VLAN, 4xSFP</t>
  </si>
  <si>
    <t>Ukončení SYKFY 5x2x0,5</t>
  </si>
  <si>
    <t>Ukončení SYKFY 3x2x0,5</t>
  </si>
  <si>
    <t>Datová zásuvka dvojnásobná cat6, maska, keyston, kryt, rám., krabice - vč. proměření</t>
  </si>
  <si>
    <t>Trubka ohebná PVC, 320N, FX40 pod omítku samozhášivá</t>
  </si>
  <si>
    <t>Trubka ohebná PVC, 320N, FX50 pod omítku samozhášivá</t>
  </si>
  <si>
    <t>DT-sada tlač. tablo (2tl), 2x dom.telefon, zdroj (4+n) vč. mont. příslušenství</t>
  </si>
  <si>
    <t>Parapetní kanál 140x70 vč. kolen, spojek a koncovek, víka</t>
  </si>
  <si>
    <t>Krabice elinstalační plastová KO125E prázdná s víčkem pod omítku</t>
  </si>
  <si>
    <t>RACK-Datový rozváděč 22U 600x450 nástěnný vč. montáže</t>
  </si>
  <si>
    <t>Úpravy, opravy a doplňkové práce ve stávajících prostorách vč. drobného mat.</t>
  </si>
  <si>
    <t>WiFi Anténa 802.11a/b/g/n/ac, 2,4 i 5GHz, vícenásobné SSID s různým druhem zabezpečení, PoE napájení standardu 802.3af/802.3at, dvě integrované 3dBi antény v systému MIMO 3x3, Load balance, centrální správou</t>
  </si>
  <si>
    <t>4. HZS, PD</t>
  </si>
  <si>
    <t xml:space="preserve">- </t>
  </si>
  <si>
    <t>- koncové prvky CCTV (pouze příprava bez koncových prvků)</t>
  </si>
  <si>
    <t>- výkopové práce, povrchové úpravy terénu, vytýčení, řezání asfaltu, asfaltování, dláždění atp.</t>
  </si>
  <si>
    <t>Kódovací klávesnice LCD, dvouřádková (BUS)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</si>
</sst>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\ _K_č_-;_-@_-"/>
    <numFmt numFmtId="165" formatCode="##&quot;% DPH&quot;"/>
    <numFmt numFmtId="166" formatCode="&quot;Celková cena     &quot;???,???.?0\ &quot;Kč&quot;\ &quot;vč. DPH 5%&quot;"/>
    <numFmt numFmtId="167" formatCode="&quot;DPH &quot;???,???.?0\ &quot;Kč&quot;"/>
    <numFmt numFmtId="168" formatCode="???,???.?0\ &quot;Kč&quot;\ &quot;vč. DPH 15%&quot;"/>
    <numFmt numFmtId="169" formatCode="&quot;Základ    &quot;???,???.?0\ &quot;Kč&quot;"/>
    <numFmt numFmtId="170" formatCode="???,???.?0\ &quot;Kč&quot;\ &quot;vč. DPH 21%&quot;"/>
    <numFmt numFmtId="171" formatCode="###,###.\-\ "/>
    <numFmt numFmtId="172" formatCode="###,###.\-"/>
  </numFmts>
  <fonts count="3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sz val="6"/>
      <name val="Arial CE"/>
      <family val="0"/>
    </font>
    <font>
      <b/>
      <sz val="8"/>
      <name val="Arial CE"/>
      <family val="0"/>
    </font>
    <font>
      <b/>
      <sz val="6"/>
      <name val="Arial CE"/>
      <family val="0"/>
    </font>
    <font>
      <sz val="7"/>
      <name val="Arial CE"/>
      <family val="0"/>
    </font>
    <font>
      <b/>
      <u val="single"/>
      <sz val="9"/>
      <name val="Arial CE"/>
      <family val="0"/>
    </font>
    <font>
      <b/>
      <sz val="15"/>
      <name val="Arial CE"/>
      <family val="2"/>
    </font>
    <font>
      <b/>
      <sz val="12"/>
      <name val="EurosTEE"/>
      <family val="0"/>
    </font>
    <font>
      <sz val="10"/>
      <name val="EurosTEE"/>
      <family val="0"/>
    </font>
    <font>
      <b/>
      <i/>
      <u val="single"/>
      <sz val="13"/>
      <name val="Arial CE"/>
      <family val="2"/>
    </font>
    <font>
      <sz val="18"/>
      <color indexed="8"/>
      <name val="EurosTEEBla"/>
      <family val="0"/>
    </font>
    <font>
      <sz val="14"/>
      <color indexed="49"/>
      <name val="EurosTEEBla"/>
      <family val="0"/>
    </font>
    <font>
      <sz val="25"/>
      <color indexed="49"/>
      <name val="EurosTEEBla"/>
      <family val="0"/>
    </font>
    <font>
      <sz val="11"/>
      <color indexed="49"/>
      <name val="EurosTEEBla"/>
      <family val="0"/>
    </font>
    <font>
      <b/>
      <sz val="11"/>
      <name val="Arial CE"/>
      <family val="2"/>
    </font>
    <font>
      <b/>
      <i/>
      <sz val="16"/>
      <color indexed="8"/>
      <name val="EurosTEEBla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/>
    </border>
    <border>
      <left style="thin"/>
      <right style="thin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/>
    </border>
    <border>
      <left/>
      <right/>
      <top/>
      <bottom style="double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thin"/>
      <right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6" fillId="0" borderId="1" applyNumberFormat="0" applyFill="0" applyAlignment="0" applyProtection="0"/>
    <xf numFmtId="171" fontId="11" fillId="0" borderId="2">
      <alignment horizontal="left"/>
      <protection/>
    </xf>
    <xf numFmtId="0" fontId="0" fillId="0" borderId="0" applyNumberFormat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center"/>
      <protection/>
    </xf>
    <xf numFmtId="0" fontId="12" fillId="16" borderId="0">
      <alignment horizontal="left"/>
      <protection/>
    </xf>
    <xf numFmtId="0" fontId="13" fillId="16" borderId="0">
      <alignment/>
      <protection/>
    </xf>
    <xf numFmtId="0" fontId="13" fillId="0" borderId="0">
      <alignment horizontal="left"/>
      <protection/>
    </xf>
    <xf numFmtId="0" fontId="27" fillId="3" borderId="0" applyNumberFormat="0" applyBorder="0" applyAlignment="0" applyProtection="0"/>
    <xf numFmtId="0" fontId="33" fillId="1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 horizontal="left"/>
      <protection/>
    </xf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15" fillId="0" borderId="0">
      <alignment horizontal="center" vertical="center"/>
      <protection/>
    </xf>
    <xf numFmtId="49" fontId="16" fillId="0" borderId="0">
      <alignment horizontal="center" vertical="center"/>
      <protection/>
    </xf>
    <xf numFmtId="49" fontId="17" fillId="0" borderId="7">
      <alignment horizontal="center" vertical="center"/>
      <protection/>
    </xf>
    <xf numFmtId="49" fontId="18" fillId="0" borderId="0">
      <alignment horizontal="center" vertical="center"/>
      <protection/>
    </xf>
    <xf numFmtId="0" fontId="19" fillId="0" borderId="0">
      <alignment/>
      <protection/>
    </xf>
    <xf numFmtId="0" fontId="28" fillId="18" borderId="0" applyNumberFormat="0" applyBorder="0" applyAlignment="0" applyProtection="0"/>
    <xf numFmtId="172" fontId="5" fillId="0" borderId="0" applyNumberFormat="0" applyAlignment="0">
      <protection/>
    </xf>
    <xf numFmtId="0" fontId="20" fillId="0" borderId="0">
      <alignment horizontal="center"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19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26" fillId="4" borderId="0" applyNumberFormat="0" applyBorder="0" applyAlignment="0" applyProtection="0"/>
    <xf numFmtId="0" fontId="21" fillId="0" borderId="0">
      <alignment/>
      <protection/>
    </xf>
    <xf numFmtId="0" fontId="34" fillId="0" borderId="0" applyNumberFormat="0" applyFill="0" applyBorder="0" applyAlignment="0" applyProtection="0"/>
    <xf numFmtId="0" fontId="29" fillId="7" borderId="10" applyNumberFormat="0" applyAlignment="0" applyProtection="0"/>
    <xf numFmtId="0" fontId="31" fillId="16" borderId="10" applyNumberFormat="0" applyAlignment="0" applyProtection="0"/>
    <xf numFmtId="0" fontId="30" fillId="16" borderId="11" applyNumberFormat="0" applyAlignment="0" applyProtection="0"/>
    <xf numFmtId="0" fontId="3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49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168" fontId="8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/>
    </xf>
    <xf numFmtId="165" fontId="6" fillId="0" borderId="0" xfId="0" applyNumberFormat="1" applyFont="1" applyFill="1" applyBorder="1" applyAlignment="1">
      <alignment horizontal="right" vertical="center"/>
    </xf>
    <xf numFmtId="170" fontId="8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6" fillId="0" borderId="12" xfId="0" applyNumberFormat="1" applyFont="1" applyFill="1" applyBorder="1" applyAlignment="1">
      <alignment horizontal="justify" vertical="center"/>
    </xf>
    <xf numFmtId="0" fontId="5" fillId="0" borderId="0" xfId="0" applyFont="1" applyFill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6" fillId="0" borderId="16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vertical="center"/>
    </xf>
    <xf numFmtId="43" fontId="6" fillId="0" borderId="18" xfId="0" applyNumberFormat="1" applyFont="1" applyFill="1" applyBorder="1" applyAlignment="1">
      <alignment vertical="center"/>
    </xf>
    <xf numFmtId="43" fontId="6" fillId="0" borderId="19" xfId="0" applyNumberFormat="1" applyFont="1" applyFill="1" applyBorder="1" applyAlignment="1">
      <alignment vertical="center"/>
    </xf>
    <xf numFmtId="43" fontId="6" fillId="0" borderId="20" xfId="0" applyNumberFormat="1" applyFont="1" applyFill="1" applyBorder="1" applyAlignment="1">
      <alignment vertical="center"/>
    </xf>
    <xf numFmtId="43" fontId="6" fillId="0" borderId="0" xfId="0" applyNumberFormat="1" applyFont="1" applyFill="1" applyBorder="1" applyAlignment="1">
      <alignment vertical="center"/>
    </xf>
    <xf numFmtId="49" fontId="6" fillId="0" borderId="21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44" fontId="6" fillId="0" borderId="24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44" fontId="6" fillId="0" borderId="25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25" xfId="0" applyFont="1" applyFill="1" applyBorder="1" applyAlignment="1">
      <alignment vertical="center"/>
    </xf>
    <xf numFmtId="43" fontId="6" fillId="0" borderId="25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164" fontId="6" fillId="0" borderId="27" xfId="0" applyNumberFormat="1" applyFont="1" applyFill="1" applyBorder="1" applyAlignment="1">
      <alignment vertical="center"/>
    </xf>
    <xf numFmtId="0" fontId="0" fillId="0" borderId="28" xfId="0" applyFill="1" applyBorder="1" applyAlignment="1">
      <alignment/>
    </xf>
    <xf numFmtId="165" fontId="6" fillId="0" borderId="29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Continuous"/>
    </xf>
    <xf numFmtId="0" fontId="9" fillId="0" borderId="0" xfId="0" applyFont="1" applyFill="1" applyAlignment="1">
      <alignment/>
    </xf>
    <xf numFmtId="49" fontId="6" fillId="0" borderId="21" xfId="0" applyNumberFormat="1" applyFont="1" applyFill="1" applyBorder="1" applyAlignment="1">
      <alignment horizontal="justify" vertical="center"/>
    </xf>
    <xf numFmtId="49" fontId="6" fillId="0" borderId="30" xfId="0" applyNumberFormat="1" applyFont="1" applyFill="1" applyBorder="1" applyAlignment="1">
      <alignment vertical="center"/>
    </xf>
    <xf numFmtId="49" fontId="6" fillId="0" borderId="31" xfId="0" applyNumberFormat="1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vertical="center" wrapText="1"/>
    </xf>
    <xf numFmtId="0" fontId="6" fillId="0" borderId="30" xfId="0" applyNumberFormat="1" applyFont="1" applyFill="1" applyBorder="1" applyAlignment="1">
      <alignment vertical="center" wrapText="1"/>
    </xf>
    <xf numFmtId="43" fontId="6" fillId="0" borderId="27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4" fontId="8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8" fillId="0" borderId="32" xfId="0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justify" vertical="center"/>
    </xf>
    <xf numFmtId="0" fontId="6" fillId="0" borderId="34" xfId="0" applyNumberFormat="1" applyFont="1" applyFill="1" applyBorder="1" applyAlignment="1">
      <alignment horizontal="justify" vertical="center"/>
    </xf>
    <xf numFmtId="0" fontId="6" fillId="0" borderId="24" xfId="0" applyFont="1" applyFill="1" applyBorder="1" applyAlignment="1">
      <alignment vertical="center"/>
    </xf>
    <xf numFmtId="0" fontId="6" fillId="0" borderId="28" xfId="0" applyFont="1" applyFill="1" applyBorder="1" applyAlignment="1">
      <alignment/>
    </xf>
    <xf numFmtId="44" fontId="8" fillId="0" borderId="35" xfId="0" applyNumberFormat="1" applyFont="1" applyFill="1" applyBorder="1" applyAlignment="1">
      <alignment vertical="center"/>
    </xf>
    <xf numFmtId="49" fontId="6" fillId="0" borderId="21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vertical="center"/>
    </xf>
    <xf numFmtId="43" fontId="6" fillId="0" borderId="18" xfId="0" applyNumberFormat="1" applyFont="1" applyBorder="1" applyAlignment="1">
      <alignment vertical="center"/>
    </xf>
    <xf numFmtId="43" fontId="6" fillId="0" borderId="19" xfId="0" applyNumberFormat="1" applyFont="1" applyBorder="1" applyAlignment="1">
      <alignment vertical="center"/>
    </xf>
    <xf numFmtId="43" fontId="6" fillId="0" borderId="0" xfId="0" applyNumberFormat="1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28" xfId="0" applyBorder="1" applyAlignment="1">
      <alignment/>
    </xf>
    <xf numFmtId="43" fontId="6" fillId="0" borderId="20" xfId="0" applyNumberFormat="1" applyFont="1" applyBorder="1" applyAlignment="1">
      <alignment vertical="center"/>
    </xf>
    <xf numFmtId="49" fontId="6" fillId="0" borderId="21" xfId="0" applyNumberFormat="1" applyFont="1" applyBorder="1" applyAlignment="1">
      <alignment horizontal="justify" vertical="center"/>
    </xf>
    <xf numFmtId="49" fontId="6" fillId="0" borderId="21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44" fontId="6" fillId="0" borderId="24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44" fontId="6" fillId="0" borderId="2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5" xfId="0" applyFont="1" applyBorder="1" applyAlignment="1">
      <alignment vertical="center"/>
    </xf>
    <xf numFmtId="43" fontId="6" fillId="0" borderId="25" xfId="0" applyNumberFormat="1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44" fontId="8" fillId="0" borderId="35" xfId="0" applyNumberFormat="1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8" fillId="0" borderId="21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 wrapText="1"/>
    </xf>
    <xf numFmtId="0" fontId="7" fillId="0" borderId="7" xfId="0" applyFont="1" applyFill="1" applyBorder="1" applyAlignment="1">
      <alignment horizontal="center" vertical="center"/>
    </xf>
    <xf numFmtId="44" fontId="6" fillId="0" borderId="33" xfId="0" applyNumberFormat="1" applyFont="1" applyFill="1" applyBorder="1" applyAlignment="1">
      <alignment vertical="center"/>
    </xf>
    <xf numFmtId="44" fontId="6" fillId="0" borderId="29" xfId="0" applyNumberFormat="1" applyFont="1" applyFill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69" fontId="6" fillId="0" borderId="0" xfId="0" applyNumberFormat="1" applyFont="1" applyFill="1" applyAlignment="1">
      <alignment/>
    </xf>
    <xf numFmtId="167" fontId="6" fillId="0" borderId="0" xfId="0" applyNumberFormat="1" applyFont="1" applyFill="1" applyAlignment="1">
      <alignment horizontal="right"/>
    </xf>
    <xf numFmtId="167" fontId="6" fillId="0" borderId="0" xfId="0" applyNumberFormat="1" applyFont="1" applyFill="1" applyAlignment="1">
      <alignment/>
    </xf>
    <xf numFmtId="44" fontId="2" fillId="0" borderId="0" xfId="0" applyNumberFormat="1" applyFont="1" applyFill="1" applyAlignment="1">
      <alignment/>
    </xf>
    <xf numFmtId="44" fontId="8" fillId="0" borderId="7" xfId="0" applyNumberFormat="1" applyFont="1" applyFill="1" applyBorder="1" applyAlignment="1">
      <alignment vertical="center"/>
    </xf>
    <xf numFmtId="44" fontId="8" fillId="0" borderId="35" xfId="0" applyNumberFormat="1" applyFont="1" applyFill="1" applyBorder="1" applyAlignment="1">
      <alignment vertical="center"/>
    </xf>
    <xf numFmtId="44" fontId="8" fillId="0" borderId="26" xfId="0" applyNumberFormat="1" applyFont="1" applyFill="1" applyBorder="1" applyAlignment="1">
      <alignment vertical="center"/>
    </xf>
    <xf numFmtId="44" fontId="7" fillId="0" borderId="0" xfId="0" applyNumberFormat="1" applyFont="1" applyFill="1" applyAlignment="1">
      <alignment/>
    </xf>
  </cellXfs>
  <cellStyles count="6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lkem nabídka" xfId="34"/>
    <cellStyle name="ceny" xfId="35"/>
    <cellStyle name="Comma" xfId="36"/>
    <cellStyle name="Comma [0]" xfId="37"/>
    <cellStyle name="číslo položky" xfId="38"/>
    <cellStyle name="hlavička-název položky" xfId="39"/>
    <cellStyle name="hlavička-popis položky" xfId="40"/>
    <cellStyle name="horní nadpis" xfId="41"/>
    <cellStyle name="Chybně" xfId="42"/>
    <cellStyle name="Kontrolní buňka" xfId="43"/>
    <cellStyle name="Currency" xfId="44"/>
    <cellStyle name="Currency [0]" xfId="45"/>
    <cellStyle name="nadpis" xfId="46"/>
    <cellStyle name="Nadpis 1" xfId="47"/>
    <cellStyle name="Nadpis 2" xfId="48"/>
    <cellStyle name="Nadpis 3" xfId="49"/>
    <cellStyle name="Nadpis 4" xfId="50"/>
    <cellStyle name="Název" xfId="51"/>
    <cellStyle name="Název nabídky" xfId="52"/>
    <cellStyle name="Název nabídky-adresa firmy" xfId="53"/>
    <cellStyle name="Název nabídky-firma" xfId="54"/>
    <cellStyle name="Název nabídky-popis firmy" xfId="55"/>
    <cellStyle name="název položky" xfId="56"/>
    <cellStyle name="Neutrální" xfId="57"/>
    <cellStyle name="podceny" xfId="58"/>
    <cellStyle name="podnázev" xfId="59"/>
    <cellStyle name="podpoložka" xfId="60"/>
    <cellStyle name="popis položky" xfId="61"/>
    <cellStyle name="Poznámka" xfId="62"/>
    <cellStyle name="Percent" xfId="63"/>
    <cellStyle name="Propojená buňka" xfId="64"/>
    <cellStyle name="Správně" xfId="65"/>
    <cellStyle name="Styl 1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40"/>
  <sheetViews>
    <sheetView showGridLines="0" view="pageBreakPreview" zoomScale="150" zoomScaleNormal="150" zoomScaleSheetLayoutView="150" zoomScalePageLayoutView="0" workbookViewId="0" topLeftCell="A1">
      <selection activeCell="D24" sqref="D24"/>
    </sheetView>
  </sheetViews>
  <sheetFormatPr defaultColWidth="9.00390625" defaultRowHeight="12.75"/>
  <cols>
    <col min="1" max="1" width="10.125" style="0" bestFit="1" customWidth="1"/>
    <col min="3" max="3" width="9.125" style="8" customWidth="1"/>
  </cols>
  <sheetData>
    <row r="5" spans="1:9" ht="24">
      <c r="A5" s="2" t="s">
        <v>13</v>
      </c>
      <c r="B5" s="1"/>
      <c r="C5" s="56"/>
      <c r="D5" s="1"/>
      <c r="E5" s="1"/>
      <c r="F5" s="1"/>
      <c r="G5" s="1"/>
      <c r="H5" s="1"/>
      <c r="I5" s="1"/>
    </row>
    <row r="7" spans="1:9" ht="17.25">
      <c r="A7" s="3" t="s">
        <v>72</v>
      </c>
      <c r="B7" s="1"/>
      <c r="C7" s="56"/>
      <c r="D7" s="1"/>
      <c r="E7" s="1"/>
      <c r="F7" s="1"/>
      <c r="G7" s="1"/>
      <c r="H7" s="1"/>
      <c r="I7" s="1"/>
    </row>
    <row r="9" spans="1:9" ht="12.75">
      <c r="A9" s="4" t="s">
        <v>9</v>
      </c>
      <c r="B9" s="1"/>
      <c r="C9" s="56"/>
      <c r="D9" s="1"/>
      <c r="E9" s="4"/>
      <c r="F9" s="1"/>
      <c r="G9" s="1"/>
      <c r="H9" s="1"/>
      <c r="I9" s="1"/>
    </row>
    <row r="10" spans="1:9" ht="12.75">
      <c r="A10" s="1" t="s">
        <v>73</v>
      </c>
      <c r="B10" s="1"/>
      <c r="C10" s="56"/>
      <c r="D10" s="1"/>
      <c r="E10" s="1"/>
      <c r="F10" s="1"/>
      <c r="G10" s="1"/>
      <c r="H10" s="1"/>
      <c r="I10" s="1"/>
    </row>
    <row r="11" spans="1:9" ht="12.75">
      <c r="A11" s="1"/>
      <c r="B11" s="1"/>
      <c r="C11" s="56"/>
      <c r="D11" s="1"/>
      <c r="E11" s="1"/>
      <c r="F11" s="1"/>
      <c r="G11" s="1"/>
      <c r="H11" s="1"/>
      <c r="I11" s="1"/>
    </row>
    <row r="12" spans="1:9" ht="12.75">
      <c r="A12" s="1"/>
      <c r="B12" s="1"/>
      <c r="C12" s="56"/>
      <c r="D12" s="1"/>
      <c r="E12" s="1"/>
      <c r="F12" s="1"/>
      <c r="G12" s="1"/>
      <c r="H12" s="1"/>
      <c r="I12" s="1"/>
    </row>
    <row r="13" spans="1:9" ht="12.75">
      <c r="A13" s="4" t="s">
        <v>8</v>
      </c>
      <c r="B13" s="1"/>
      <c r="C13" s="56"/>
      <c r="D13" s="1"/>
      <c r="E13" s="1"/>
      <c r="F13" s="1"/>
      <c r="G13" s="1"/>
      <c r="H13" s="1"/>
      <c r="I13" s="1"/>
    </row>
    <row r="14" spans="1:9" ht="12.75">
      <c r="A14" s="1" t="s">
        <v>74</v>
      </c>
      <c r="B14" s="1"/>
      <c r="C14" s="56"/>
      <c r="D14" s="1"/>
      <c r="E14" s="1"/>
      <c r="F14" s="1"/>
      <c r="G14" s="1"/>
      <c r="H14" s="1"/>
      <c r="I14" s="1"/>
    </row>
    <row r="15" spans="1:9" ht="12.75">
      <c r="A15" s="1"/>
      <c r="B15" s="1"/>
      <c r="C15" s="56"/>
      <c r="D15" s="1"/>
      <c r="E15" s="1"/>
      <c r="F15" s="1"/>
      <c r="G15" s="1"/>
      <c r="H15" s="1"/>
      <c r="I15" s="1"/>
    </row>
    <row r="17" spans="1:3" s="48" customFormat="1" ht="12">
      <c r="A17" s="52" t="s">
        <v>14</v>
      </c>
      <c r="C17" s="57"/>
    </row>
    <row r="18" spans="1:3" s="48" customFormat="1" ht="9">
      <c r="A18" s="50" t="s">
        <v>71</v>
      </c>
      <c r="C18" s="57"/>
    </row>
    <row r="19" spans="1:3" s="48" customFormat="1" ht="9">
      <c r="A19" s="50" t="s">
        <v>96</v>
      </c>
      <c r="C19" s="57"/>
    </row>
    <row r="20" spans="1:3" s="48" customFormat="1" ht="9">
      <c r="A20" s="50" t="s">
        <v>97</v>
      </c>
      <c r="C20" s="57"/>
    </row>
    <row r="21" spans="1:3" s="48" customFormat="1" ht="9">
      <c r="A21" s="50" t="s">
        <v>95</v>
      </c>
      <c r="C21" s="57"/>
    </row>
    <row r="22" spans="1:3" s="48" customFormat="1" ht="9">
      <c r="A22" s="50" t="s">
        <v>95</v>
      </c>
      <c r="C22" s="57"/>
    </row>
    <row r="23" spans="1:3" s="48" customFormat="1" ht="9">
      <c r="A23" s="50" t="s">
        <v>95</v>
      </c>
      <c r="C23" s="57"/>
    </row>
    <row r="24" spans="1:3" s="48" customFormat="1" ht="9">
      <c r="A24" s="50" t="s">
        <v>95</v>
      </c>
      <c r="C24" s="57"/>
    </row>
    <row r="25" spans="1:3" s="48" customFormat="1" ht="9">
      <c r="A25" s="50" t="s">
        <v>95</v>
      </c>
      <c r="C25" s="57"/>
    </row>
    <row r="26" spans="1:3" s="48" customFormat="1" ht="9">
      <c r="A26" s="50" t="s">
        <v>95</v>
      </c>
      <c r="C26" s="57"/>
    </row>
    <row r="27" spans="1:3" s="48" customFormat="1" ht="9">
      <c r="A27" s="50"/>
      <c r="C27" s="57"/>
    </row>
    <row r="28" spans="1:3" s="48" customFormat="1" ht="9">
      <c r="A28" s="50"/>
      <c r="C28" s="57"/>
    </row>
    <row r="29" s="48" customFormat="1" ht="9">
      <c r="C29" s="57"/>
    </row>
    <row r="30" s="48" customFormat="1" ht="9">
      <c r="C30" s="57"/>
    </row>
    <row r="31" spans="1:3" s="48" customFormat="1" ht="9.75" customHeight="1">
      <c r="A31" s="52" t="s">
        <v>33</v>
      </c>
      <c r="C31" s="57"/>
    </row>
    <row r="32" spans="1:9" s="48" customFormat="1" ht="50.25" customHeight="1">
      <c r="A32" s="110" t="s">
        <v>32</v>
      </c>
      <c r="B32" s="110"/>
      <c r="C32" s="110"/>
      <c r="D32" s="110"/>
      <c r="E32" s="110"/>
      <c r="F32" s="110"/>
      <c r="G32" s="110"/>
      <c r="H32" s="110"/>
      <c r="I32" s="110"/>
    </row>
    <row r="33" spans="1:3" s="48" customFormat="1" ht="9">
      <c r="A33" s="51" t="s">
        <v>31</v>
      </c>
      <c r="C33" s="57"/>
    </row>
    <row r="34" s="48" customFormat="1" ht="9">
      <c r="C34" s="57"/>
    </row>
    <row r="35" ht="12.75">
      <c r="A35" s="5"/>
    </row>
    <row r="39" spans="1:3" s="48" customFormat="1" ht="9">
      <c r="A39" s="48" t="s">
        <v>11</v>
      </c>
      <c r="C39" s="57"/>
    </row>
    <row r="40" spans="1:3" s="48" customFormat="1" ht="9">
      <c r="A40" s="49">
        <v>44225</v>
      </c>
      <c r="C40" s="57"/>
    </row>
  </sheetData>
  <sheetProtection/>
  <mergeCells count="1">
    <mergeCell ref="A32:I3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1"/>
  <sheetViews>
    <sheetView showGridLines="0" tabSelected="1" view="pageBreakPreview" zoomScale="150" zoomScaleNormal="150" zoomScaleSheetLayoutView="150" zoomScalePageLayoutView="130" workbookViewId="0" topLeftCell="A31">
      <selection activeCell="B53" sqref="B53"/>
    </sheetView>
  </sheetViews>
  <sheetFormatPr defaultColWidth="9.125" defaultRowHeight="12.75"/>
  <cols>
    <col min="1" max="1" width="2.50390625" style="8" customWidth="1"/>
    <col min="2" max="2" width="44.625" style="8" customWidth="1"/>
    <col min="3" max="3" width="3.00390625" style="8" customWidth="1"/>
    <col min="4" max="4" width="7.50390625" style="8" customWidth="1"/>
    <col min="5" max="5" width="9.625" style="8" customWidth="1"/>
    <col min="6" max="6" width="9.875" style="8" customWidth="1"/>
    <col min="7" max="8" width="9.625" style="8" customWidth="1"/>
    <col min="9" max="9" width="10.00390625" style="8" hidden="1" customWidth="1"/>
    <col min="10" max="10" width="0" style="8" hidden="1" customWidth="1"/>
    <col min="11" max="16384" width="9.125" style="8" customWidth="1"/>
  </cols>
  <sheetData>
    <row r="1" spans="1:10" ht="9.75" customHeight="1">
      <c r="A1" s="19"/>
      <c r="B1" s="19" t="s">
        <v>75</v>
      </c>
      <c r="C1" s="21"/>
      <c r="D1" s="21"/>
      <c r="E1" s="111" t="s">
        <v>16</v>
      </c>
      <c r="F1" s="111"/>
      <c r="G1" s="111" t="s">
        <v>17</v>
      </c>
      <c r="H1" s="111"/>
      <c r="I1" s="25">
        <v>1.15</v>
      </c>
      <c r="J1" s="25">
        <v>5</v>
      </c>
    </row>
    <row r="2" spans="1:10" ht="7.5" customHeight="1">
      <c r="A2" s="79" t="s">
        <v>54</v>
      </c>
      <c r="B2" s="22" t="s">
        <v>15</v>
      </c>
      <c r="C2" s="23" t="s">
        <v>4</v>
      </c>
      <c r="D2" s="24" t="s">
        <v>5</v>
      </c>
      <c r="E2" s="23" t="s">
        <v>6</v>
      </c>
      <c r="F2" s="24" t="s">
        <v>7</v>
      </c>
      <c r="G2" s="23" t="s">
        <v>6</v>
      </c>
      <c r="H2" s="24" t="s">
        <v>7</v>
      </c>
      <c r="I2" s="18"/>
      <c r="J2" s="18"/>
    </row>
    <row r="3" spans="1:10" ht="7.5" customHeight="1">
      <c r="A3" s="80">
        <v>1</v>
      </c>
      <c r="B3" s="58" t="s">
        <v>91</v>
      </c>
      <c r="C3" s="26" t="s">
        <v>1</v>
      </c>
      <c r="D3" s="27">
        <v>1</v>
      </c>
      <c r="E3" s="28">
        <v>0</v>
      </c>
      <c r="F3" s="29">
        <f>PRODUCT(D3,E3)</f>
        <v>0</v>
      </c>
      <c r="G3" s="28">
        <v>0</v>
      </c>
      <c r="H3" s="29">
        <f>PRODUCT(D3,G3)</f>
        <v>0</v>
      </c>
      <c r="I3" s="30">
        <v>4980</v>
      </c>
      <c r="J3" s="31">
        <v>500</v>
      </c>
    </row>
    <row r="4" spans="1:10" ht="7.5" customHeight="1">
      <c r="A4" s="80">
        <f aca="true" t="shared" si="0" ref="A4:A41">(SUM(A3,1))</f>
        <v>2</v>
      </c>
      <c r="B4" s="58" t="s">
        <v>49</v>
      </c>
      <c r="C4" s="33" t="s">
        <v>1</v>
      </c>
      <c r="D4" s="34">
        <v>1</v>
      </c>
      <c r="E4" s="28">
        <v>0</v>
      </c>
      <c r="F4" s="29">
        <f aca="true" t="shared" si="1" ref="F4:F25">PRODUCT(D4,E4)</f>
        <v>0</v>
      </c>
      <c r="G4" s="28">
        <v>0</v>
      </c>
      <c r="H4" s="29">
        <f aca="true" t="shared" si="2" ref="H4:H25">PRODUCT(D4,G4)</f>
        <v>0</v>
      </c>
      <c r="I4" s="30">
        <v>2980</v>
      </c>
      <c r="J4" s="31">
        <v>20</v>
      </c>
    </row>
    <row r="5" spans="1:10" ht="18" customHeight="1">
      <c r="A5" s="80">
        <f t="shared" si="0"/>
        <v>3</v>
      </c>
      <c r="B5" s="58" t="s">
        <v>62</v>
      </c>
      <c r="C5" s="33" t="s">
        <v>1</v>
      </c>
      <c r="D5" s="34">
        <v>70</v>
      </c>
      <c r="E5" s="28">
        <f>ROUND($I$1*I5,1)</f>
        <v>0</v>
      </c>
      <c r="F5" s="29">
        <f>PRODUCT(D5,E5)</f>
        <v>0</v>
      </c>
      <c r="G5" s="28">
        <v>0</v>
      </c>
      <c r="H5" s="29">
        <f>PRODUCT(D5,G5)</f>
        <v>0</v>
      </c>
      <c r="I5" s="30">
        <v>0</v>
      </c>
      <c r="J5" s="31">
        <v>4</v>
      </c>
    </row>
    <row r="6" spans="1:10" ht="7.5" customHeight="1">
      <c r="A6" s="80">
        <f t="shared" si="0"/>
        <v>4</v>
      </c>
      <c r="B6" s="58" t="s">
        <v>40</v>
      </c>
      <c r="C6" s="33" t="s">
        <v>1</v>
      </c>
      <c r="D6" s="34">
        <v>1</v>
      </c>
      <c r="E6" s="28">
        <v>0</v>
      </c>
      <c r="F6" s="29">
        <f t="shared" si="1"/>
        <v>0</v>
      </c>
      <c r="G6" s="28">
        <v>0</v>
      </c>
      <c r="H6" s="29">
        <f t="shared" si="2"/>
        <v>0</v>
      </c>
      <c r="I6" s="30">
        <v>2100</v>
      </c>
      <c r="J6" s="31">
        <v>20</v>
      </c>
    </row>
    <row r="7" spans="1:10" ht="7.5" customHeight="1">
      <c r="A7" s="80">
        <f t="shared" si="0"/>
        <v>5</v>
      </c>
      <c r="B7" s="58" t="s">
        <v>45</v>
      </c>
      <c r="C7" s="33" t="s">
        <v>1</v>
      </c>
      <c r="D7" s="34">
        <v>3</v>
      </c>
      <c r="E7" s="28">
        <v>0</v>
      </c>
      <c r="F7" s="29">
        <f>PRODUCT(D7,E7)</f>
        <v>0</v>
      </c>
      <c r="G7" s="28">
        <v>0</v>
      </c>
      <c r="H7" s="29">
        <f>PRODUCT(D7,G7)</f>
        <v>0</v>
      </c>
      <c r="I7" s="30">
        <v>2100</v>
      </c>
      <c r="J7" s="31">
        <v>20</v>
      </c>
    </row>
    <row r="8" spans="1:10" ht="7.5" customHeight="1">
      <c r="A8" s="80">
        <f t="shared" si="0"/>
        <v>6</v>
      </c>
      <c r="B8" s="58" t="s">
        <v>50</v>
      </c>
      <c r="C8" s="33" t="s">
        <v>1</v>
      </c>
      <c r="D8" s="34">
        <v>4</v>
      </c>
      <c r="E8" s="28">
        <v>0</v>
      </c>
      <c r="F8" s="29">
        <f t="shared" si="1"/>
        <v>0</v>
      </c>
      <c r="G8" s="28">
        <v>0</v>
      </c>
      <c r="H8" s="29">
        <f t="shared" si="2"/>
        <v>0</v>
      </c>
      <c r="I8" s="30">
        <v>650</v>
      </c>
      <c r="J8" s="31">
        <v>20</v>
      </c>
    </row>
    <row r="9" spans="1:10" ht="7.5" customHeight="1">
      <c r="A9" s="80">
        <f t="shared" si="0"/>
        <v>7</v>
      </c>
      <c r="B9" s="58" t="s">
        <v>51</v>
      </c>
      <c r="C9" s="33" t="s">
        <v>1</v>
      </c>
      <c r="D9" s="34">
        <v>1</v>
      </c>
      <c r="E9" s="28">
        <v>0</v>
      </c>
      <c r="F9" s="29">
        <f t="shared" si="1"/>
        <v>0</v>
      </c>
      <c r="G9" s="28">
        <v>0</v>
      </c>
      <c r="H9" s="29">
        <f t="shared" si="2"/>
        <v>0</v>
      </c>
      <c r="I9" s="30">
        <v>1640</v>
      </c>
      <c r="J9" s="31">
        <v>20</v>
      </c>
    </row>
    <row r="10" spans="1:10" ht="7.5" customHeight="1">
      <c r="A10" s="80">
        <f t="shared" si="0"/>
        <v>8</v>
      </c>
      <c r="B10" s="58" t="s">
        <v>52</v>
      </c>
      <c r="C10" s="33" t="s">
        <v>1</v>
      </c>
      <c r="D10" s="34">
        <v>3</v>
      </c>
      <c r="E10" s="28">
        <v>0</v>
      </c>
      <c r="F10" s="29">
        <f t="shared" si="1"/>
        <v>0</v>
      </c>
      <c r="G10" s="28">
        <v>0</v>
      </c>
      <c r="H10" s="29">
        <f t="shared" si="2"/>
        <v>0</v>
      </c>
      <c r="I10" s="30">
        <v>850</v>
      </c>
      <c r="J10" s="31">
        <v>20</v>
      </c>
    </row>
    <row r="11" spans="1:10" ht="7.5" customHeight="1">
      <c r="A11" s="80">
        <f t="shared" si="0"/>
        <v>9</v>
      </c>
      <c r="B11" s="58" t="s">
        <v>53</v>
      </c>
      <c r="C11" s="33" t="s">
        <v>1</v>
      </c>
      <c r="D11" s="34">
        <v>1</v>
      </c>
      <c r="E11" s="28">
        <v>0</v>
      </c>
      <c r="F11" s="29">
        <f t="shared" si="1"/>
        <v>0</v>
      </c>
      <c r="G11" s="28">
        <v>0</v>
      </c>
      <c r="H11" s="29">
        <f t="shared" si="2"/>
        <v>0</v>
      </c>
      <c r="I11" s="30">
        <v>9450</v>
      </c>
      <c r="J11" s="31">
        <v>0</v>
      </c>
    </row>
    <row r="12" spans="1:10" ht="7.5" customHeight="1">
      <c r="A12" s="80">
        <f t="shared" si="0"/>
        <v>10</v>
      </c>
      <c r="B12" s="58" t="s">
        <v>55</v>
      </c>
      <c r="C12" s="33" t="s">
        <v>1</v>
      </c>
      <c r="D12" s="34">
        <v>70</v>
      </c>
      <c r="E12" s="28">
        <v>0</v>
      </c>
      <c r="F12" s="29">
        <f t="shared" si="1"/>
        <v>0</v>
      </c>
      <c r="G12" s="28">
        <v>0</v>
      </c>
      <c r="H12" s="29">
        <f t="shared" si="2"/>
        <v>0</v>
      </c>
      <c r="I12" s="30">
        <v>29</v>
      </c>
      <c r="J12" s="31">
        <v>0</v>
      </c>
    </row>
    <row r="13" spans="1:10" ht="7.5" customHeight="1">
      <c r="A13" s="80">
        <f t="shared" si="0"/>
        <v>11</v>
      </c>
      <c r="B13" s="58" t="s">
        <v>56</v>
      </c>
      <c r="C13" s="33" t="s">
        <v>1</v>
      </c>
      <c r="D13" s="34">
        <v>30</v>
      </c>
      <c r="E13" s="28">
        <v>0</v>
      </c>
      <c r="F13" s="29">
        <f t="shared" si="1"/>
        <v>0</v>
      </c>
      <c r="G13" s="28">
        <v>0</v>
      </c>
      <c r="H13" s="29">
        <f t="shared" si="2"/>
        <v>0</v>
      </c>
      <c r="I13" s="30">
        <v>46</v>
      </c>
      <c r="J13" s="31">
        <v>0</v>
      </c>
    </row>
    <row r="14" spans="1:10" ht="7.5" customHeight="1">
      <c r="A14" s="80">
        <f t="shared" si="0"/>
        <v>12</v>
      </c>
      <c r="B14" s="58" t="s">
        <v>82</v>
      </c>
      <c r="C14" s="33" t="s">
        <v>1</v>
      </c>
      <c r="D14" s="34">
        <v>2</v>
      </c>
      <c r="E14" s="28">
        <v>0</v>
      </c>
      <c r="F14" s="29">
        <f t="shared" si="1"/>
        <v>0</v>
      </c>
      <c r="G14" s="28">
        <v>0</v>
      </c>
      <c r="H14" s="29">
        <f t="shared" si="2"/>
        <v>0</v>
      </c>
      <c r="I14" s="30">
        <v>5800</v>
      </c>
      <c r="J14" s="31">
        <v>0</v>
      </c>
    </row>
    <row r="15" spans="1:10" ht="7.5" customHeight="1">
      <c r="A15" s="80">
        <f t="shared" si="0"/>
        <v>13</v>
      </c>
      <c r="B15" s="58" t="s">
        <v>81</v>
      </c>
      <c r="C15" s="33" t="s">
        <v>1</v>
      </c>
      <c r="D15" s="34">
        <v>1</v>
      </c>
      <c r="E15" s="28">
        <v>0</v>
      </c>
      <c r="F15" s="29">
        <f aca="true" t="shared" si="3" ref="F15:F21">PRODUCT(D15,E15)</f>
        <v>0</v>
      </c>
      <c r="G15" s="28">
        <v>0</v>
      </c>
      <c r="H15" s="29">
        <f aca="true" t="shared" si="4" ref="H15:H21">PRODUCT(D15,G15)</f>
        <v>0</v>
      </c>
      <c r="I15" s="30">
        <v>9500</v>
      </c>
      <c r="J15" s="31">
        <v>0</v>
      </c>
    </row>
    <row r="16" spans="1:10" ht="7.5" customHeight="1">
      <c r="A16" s="80">
        <f t="shared" si="0"/>
        <v>14</v>
      </c>
      <c r="B16" s="58" t="s">
        <v>59</v>
      </c>
      <c r="C16" s="33" t="s">
        <v>0</v>
      </c>
      <c r="D16" s="34">
        <v>2800</v>
      </c>
      <c r="E16" s="28">
        <v>0</v>
      </c>
      <c r="F16" s="29">
        <f t="shared" si="3"/>
        <v>0</v>
      </c>
      <c r="G16" s="28">
        <v>0</v>
      </c>
      <c r="H16" s="29">
        <f t="shared" si="4"/>
        <v>0</v>
      </c>
      <c r="I16" s="30">
        <v>11</v>
      </c>
      <c r="J16" s="31">
        <v>2.8</v>
      </c>
    </row>
    <row r="17" spans="1:10" ht="7.5" customHeight="1">
      <c r="A17" s="80">
        <f t="shared" si="0"/>
        <v>15</v>
      </c>
      <c r="B17" s="32" t="s">
        <v>80</v>
      </c>
      <c r="C17" s="33" t="s">
        <v>0</v>
      </c>
      <c r="D17" s="34">
        <v>20</v>
      </c>
      <c r="E17" s="28">
        <v>0</v>
      </c>
      <c r="F17" s="29">
        <f t="shared" si="3"/>
        <v>0</v>
      </c>
      <c r="G17" s="28">
        <v>0</v>
      </c>
      <c r="H17" s="29">
        <f t="shared" si="4"/>
        <v>0</v>
      </c>
      <c r="I17" s="30">
        <v>8.5</v>
      </c>
      <c r="J17" s="31">
        <v>5.2</v>
      </c>
    </row>
    <row r="18" spans="1:10" ht="7.5" customHeight="1">
      <c r="A18" s="80">
        <f t="shared" si="0"/>
        <v>16</v>
      </c>
      <c r="B18" s="32" t="s">
        <v>76</v>
      </c>
      <c r="C18" s="33" t="s">
        <v>0</v>
      </c>
      <c r="D18" s="34">
        <v>200</v>
      </c>
      <c r="E18" s="28">
        <v>0</v>
      </c>
      <c r="F18" s="29">
        <f t="shared" si="3"/>
        <v>0</v>
      </c>
      <c r="G18" s="28">
        <v>0</v>
      </c>
      <c r="H18" s="29">
        <f t="shared" si="4"/>
        <v>0</v>
      </c>
      <c r="I18" s="30">
        <v>12.13</v>
      </c>
      <c r="J18" s="31">
        <v>7.2</v>
      </c>
    </row>
    <row r="19" spans="1:10" ht="7.5" customHeight="1">
      <c r="A19" s="80">
        <f t="shared" si="0"/>
        <v>17</v>
      </c>
      <c r="B19" s="58" t="s">
        <v>61</v>
      </c>
      <c r="C19" s="33" t="s">
        <v>1</v>
      </c>
      <c r="D19" s="34">
        <v>70</v>
      </c>
      <c r="E19" s="28">
        <v>0</v>
      </c>
      <c r="F19" s="29">
        <f t="shared" si="3"/>
        <v>0</v>
      </c>
      <c r="G19" s="28">
        <v>0</v>
      </c>
      <c r="H19" s="29">
        <f t="shared" si="4"/>
        <v>0</v>
      </c>
      <c r="I19" s="30">
        <v>7.9</v>
      </c>
      <c r="J19" s="31">
        <v>4</v>
      </c>
    </row>
    <row r="20" spans="1:10" ht="7.5" customHeight="1">
      <c r="A20" s="80">
        <f t="shared" si="0"/>
        <v>18</v>
      </c>
      <c r="B20" s="58" t="s">
        <v>84</v>
      </c>
      <c r="C20" s="33" t="s">
        <v>1</v>
      </c>
      <c r="D20" s="34">
        <v>2</v>
      </c>
      <c r="E20" s="28">
        <v>0</v>
      </c>
      <c r="F20" s="29">
        <f t="shared" si="3"/>
        <v>0</v>
      </c>
      <c r="G20" s="28">
        <v>0</v>
      </c>
      <c r="H20" s="29">
        <f t="shared" si="4"/>
        <v>0</v>
      </c>
      <c r="I20" s="30">
        <v>0</v>
      </c>
      <c r="J20" s="31">
        <f>3*2</f>
        <v>6</v>
      </c>
    </row>
    <row r="21" spans="1:10" ht="7.5" customHeight="1">
      <c r="A21" s="80">
        <f t="shared" si="0"/>
        <v>19</v>
      </c>
      <c r="B21" s="58" t="s">
        <v>83</v>
      </c>
      <c r="C21" s="33" t="s">
        <v>1</v>
      </c>
      <c r="D21" s="34">
        <v>6</v>
      </c>
      <c r="E21" s="28">
        <v>0</v>
      </c>
      <c r="F21" s="29">
        <f t="shared" si="3"/>
        <v>0</v>
      </c>
      <c r="G21" s="28">
        <v>0</v>
      </c>
      <c r="H21" s="29">
        <f t="shared" si="4"/>
        <v>0</v>
      </c>
      <c r="I21" s="30">
        <v>0</v>
      </c>
      <c r="J21" s="31">
        <f>5*2</f>
        <v>10</v>
      </c>
    </row>
    <row r="22" spans="1:10" ht="7.5" customHeight="1">
      <c r="A22" s="80">
        <f t="shared" si="0"/>
        <v>20</v>
      </c>
      <c r="B22" s="88" t="s">
        <v>85</v>
      </c>
      <c r="C22" s="33" t="s">
        <v>1</v>
      </c>
      <c r="D22" s="34">
        <v>27</v>
      </c>
      <c r="E22" s="28">
        <v>0</v>
      </c>
      <c r="F22" s="29">
        <f t="shared" si="1"/>
        <v>0</v>
      </c>
      <c r="G22" s="28">
        <v>0</v>
      </c>
      <c r="H22" s="29">
        <f t="shared" si="2"/>
        <v>0</v>
      </c>
      <c r="I22" s="30">
        <v>600</v>
      </c>
      <c r="J22" s="31">
        <v>100</v>
      </c>
    </row>
    <row r="23" spans="1:10" ht="7.5" customHeight="1">
      <c r="A23" s="80">
        <f t="shared" si="0"/>
        <v>21</v>
      </c>
      <c r="B23" s="62" t="s">
        <v>46</v>
      </c>
      <c r="C23" s="60" t="s">
        <v>1</v>
      </c>
      <c r="D23" s="53">
        <v>3</v>
      </c>
      <c r="E23" s="28">
        <v>0</v>
      </c>
      <c r="F23" s="29">
        <f>PRODUCT(D23,E23)</f>
        <v>0</v>
      </c>
      <c r="G23" s="28">
        <v>0</v>
      </c>
      <c r="H23" s="29">
        <f>PRODUCT(D23,G23)</f>
        <v>0</v>
      </c>
      <c r="I23" s="30">
        <v>599</v>
      </c>
      <c r="J23" s="31">
        <v>45</v>
      </c>
    </row>
    <row r="24" spans="1:10" ht="7.5" customHeight="1">
      <c r="A24" s="80">
        <f t="shared" si="0"/>
        <v>22</v>
      </c>
      <c r="B24" s="62" t="s">
        <v>43</v>
      </c>
      <c r="C24" s="60" t="s">
        <v>1</v>
      </c>
      <c r="D24" s="53">
        <v>6</v>
      </c>
      <c r="E24" s="28">
        <v>0</v>
      </c>
      <c r="F24" s="63">
        <f t="shared" si="1"/>
        <v>0</v>
      </c>
      <c r="G24" s="28">
        <v>0</v>
      </c>
      <c r="H24" s="63">
        <f t="shared" si="2"/>
        <v>0</v>
      </c>
      <c r="I24" s="30">
        <f>2315+95.6+20.3</f>
        <v>2430.9</v>
      </c>
      <c r="J24" s="31">
        <v>16</v>
      </c>
    </row>
    <row r="25" spans="1:10" ht="27" customHeight="1">
      <c r="A25" s="80">
        <f t="shared" si="0"/>
        <v>23</v>
      </c>
      <c r="B25" s="61" t="s">
        <v>93</v>
      </c>
      <c r="C25" s="33" t="s">
        <v>1</v>
      </c>
      <c r="D25" s="34">
        <v>4</v>
      </c>
      <c r="E25" s="28">
        <v>0</v>
      </c>
      <c r="F25" s="29">
        <f t="shared" si="1"/>
        <v>0</v>
      </c>
      <c r="G25" s="28">
        <v>0</v>
      </c>
      <c r="H25" s="29">
        <f t="shared" si="2"/>
        <v>0</v>
      </c>
      <c r="I25" s="30">
        <v>3500</v>
      </c>
      <c r="J25" s="31">
        <v>45</v>
      </c>
    </row>
    <row r="26" spans="1:10" ht="7.5" customHeight="1">
      <c r="A26" s="80">
        <f t="shared" si="0"/>
        <v>24</v>
      </c>
      <c r="B26" s="32" t="s">
        <v>36</v>
      </c>
      <c r="C26" s="33" t="s">
        <v>0</v>
      </c>
      <c r="D26" s="34">
        <v>250</v>
      </c>
      <c r="E26" s="28">
        <v>0</v>
      </c>
      <c r="F26" s="29">
        <f aca="true" t="shared" si="5" ref="F26:F41">PRODUCT(D26,E26)</f>
        <v>0</v>
      </c>
      <c r="G26" s="28">
        <v>0</v>
      </c>
      <c r="H26" s="29">
        <f aca="true" t="shared" si="6" ref="H26:H41">PRODUCT(D26,G26)</f>
        <v>0</v>
      </c>
      <c r="I26" s="31">
        <v>7.5</v>
      </c>
      <c r="J26" s="31">
        <v>4.2</v>
      </c>
    </row>
    <row r="27" spans="1:10" ht="7.5" customHeight="1">
      <c r="A27" s="80">
        <f t="shared" si="0"/>
        <v>25</v>
      </c>
      <c r="B27" s="32" t="s">
        <v>37</v>
      </c>
      <c r="C27" s="33" t="s">
        <v>0</v>
      </c>
      <c r="D27" s="34">
        <v>150</v>
      </c>
      <c r="E27" s="28">
        <v>0</v>
      </c>
      <c r="F27" s="29">
        <f t="shared" si="5"/>
        <v>0</v>
      </c>
      <c r="G27" s="28">
        <v>0</v>
      </c>
      <c r="H27" s="29">
        <f t="shared" si="6"/>
        <v>0</v>
      </c>
      <c r="I27" s="31">
        <v>8.5</v>
      </c>
      <c r="J27" s="31">
        <v>4.2</v>
      </c>
    </row>
    <row r="28" spans="1:10" ht="7.5" customHeight="1">
      <c r="A28" s="80">
        <f t="shared" si="0"/>
        <v>26</v>
      </c>
      <c r="B28" s="32" t="s">
        <v>86</v>
      </c>
      <c r="C28" s="33" t="s">
        <v>0</v>
      </c>
      <c r="D28" s="34">
        <v>100</v>
      </c>
      <c r="E28" s="28">
        <v>0</v>
      </c>
      <c r="F28" s="29">
        <f t="shared" si="5"/>
        <v>0</v>
      </c>
      <c r="G28" s="28">
        <v>0</v>
      </c>
      <c r="H28" s="29">
        <f t="shared" si="6"/>
        <v>0</v>
      </c>
      <c r="I28" s="31">
        <v>23.18</v>
      </c>
      <c r="J28" s="31">
        <v>4.2</v>
      </c>
    </row>
    <row r="29" spans="1:10" ht="7.5" customHeight="1">
      <c r="A29" s="80">
        <f t="shared" si="0"/>
        <v>27</v>
      </c>
      <c r="B29" s="32" t="s">
        <v>87</v>
      </c>
      <c r="C29" s="33" t="s">
        <v>0</v>
      </c>
      <c r="D29" s="34">
        <v>100</v>
      </c>
      <c r="E29" s="28">
        <v>0</v>
      </c>
      <c r="F29" s="29">
        <f aca="true" t="shared" si="7" ref="F29:F34">PRODUCT(D29,E29)</f>
        <v>0</v>
      </c>
      <c r="G29" s="28">
        <v>0</v>
      </c>
      <c r="H29" s="29">
        <f aca="true" t="shared" si="8" ref="H29:H34">PRODUCT(D29,G29)</f>
        <v>0</v>
      </c>
      <c r="I29" s="31">
        <v>34.59</v>
      </c>
      <c r="J29" s="31">
        <v>4.2</v>
      </c>
    </row>
    <row r="30" spans="1:10" ht="7.5" customHeight="1">
      <c r="A30" s="80">
        <f t="shared" si="0"/>
        <v>28</v>
      </c>
      <c r="B30" s="20" t="s">
        <v>47</v>
      </c>
      <c r="C30" s="26" t="s">
        <v>0</v>
      </c>
      <c r="D30" s="27">
        <v>10</v>
      </c>
      <c r="E30" s="28">
        <v>0</v>
      </c>
      <c r="F30" s="29">
        <f t="shared" si="7"/>
        <v>0</v>
      </c>
      <c r="G30" s="28">
        <v>0</v>
      </c>
      <c r="H30" s="29">
        <f t="shared" si="8"/>
        <v>0</v>
      </c>
      <c r="I30" s="30">
        <v>17.92</v>
      </c>
      <c r="J30" s="31">
        <v>5.1</v>
      </c>
    </row>
    <row r="31" spans="1:10" ht="7.5" customHeight="1">
      <c r="A31" s="80">
        <f t="shared" si="0"/>
        <v>29</v>
      </c>
      <c r="B31" s="88" t="s">
        <v>89</v>
      </c>
      <c r="C31" s="33" t="s">
        <v>0</v>
      </c>
      <c r="D31" s="34">
        <v>20</v>
      </c>
      <c r="E31" s="28">
        <v>0</v>
      </c>
      <c r="F31" s="29">
        <f t="shared" si="7"/>
        <v>0</v>
      </c>
      <c r="G31" s="28">
        <v>0</v>
      </c>
      <c r="H31" s="29">
        <f t="shared" si="8"/>
        <v>0</v>
      </c>
      <c r="I31" s="31">
        <v>550</v>
      </c>
      <c r="J31" s="31">
        <v>22.1</v>
      </c>
    </row>
    <row r="32" spans="1:10" ht="18" customHeight="1">
      <c r="A32" s="80">
        <f t="shared" si="0"/>
        <v>30</v>
      </c>
      <c r="B32" s="58" t="s">
        <v>60</v>
      </c>
      <c r="C32" s="33" t="s">
        <v>1</v>
      </c>
      <c r="D32" s="34">
        <v>1</v>
      </c>
      <c r="E32" s="28">
        <v>0</v>
      </c>
      <c r="F32" s="29">
        <f t="shared" si="7"/>
        <v>0</v>
      </c>
      <c r="G32" s="28">
        <v>0</v>
      </c>
      <c r="H32" s="29">
        <f t="shared" si="8"/>
        <v>0</v>
      </c>
      <c r="I32" s="31">
        <v>1230</v>
      </c>
      <c r="J32" s="31">
        <v>45</v>
      </c>
    </row>
    <row r="33" spans="1:10" ht="7.5" customHeight="1">
      <c r="A33" s="80">
        <f t="shared" si="0"/>
        <v>31</v>
      </c>
      <c r="B33" s="58" t="s">
        <v>65</v>
      </c>
      <c r="C33" s="33" t="s">
        <v>1</v>
      </c>
      <c r="D33" s="34">
        <v>1</v>
      </c>
      <c r="E33" s="28">
        <v>0</v>
      </c>
      <c r="F33" s="29">
        <f t="shared" si="7"/>
        <v>0</v>
      </c>
      <c r="G33" s="28">
        <v>0</v>
      </c>
      <c r="H33" s="29">
        <f t="shared" si="8"/>
        <v>0</v>
      </c>
      <c r="I33" s="31">
        <v>1870</v>
      </c>
      <c r="J33" s="31">
        <v>45</v>
      </c>
    </row>
    <row r="34" spans="1:10" ht="7.5" customHeight="1">
      <c r="A34" s="80">
        <f t="shared" si="0"/>
        <v>32</v>
      </c>
      <c r="B34" s="58" t="s">
        <v>88</v>
      </c>
      <c r="C34" s="33" t="s">
        <v>1</v>
      </c>
      <c r="D34" s="34">
        <v>1</v>
      </c>
      <c r="E34" s="28">
        <v>0</v>
      </c>
      <c r="F34" s="29">
        <f t="shared" si="7"/>
        <v>0</v>
      </c>
      <c r="G34" s="28">
        <v>0</v>
      </c>
      <c r="H34" s="29">
        <f t="shared" si="8"/>
        <v>0</v>
      </c>
      <c r="I34" s="31">
        <v>4750</v>
      </c>
      <c r="J34" s="31">
        <v>200</v>
      </c>
    </row>
    <row r="35" spans="1:10" ht="7.5" customHeight="1">
      <c r="A35" s="80">
        <f t="shared" si="0"/>
        <v>33</v>
      </c>
      <c r="B35" s="58" t="s">
        <v>28</v>
      </c>
      <c r="C35" s="33" t="s">
        <v>1</v>
      </c>
      <c r="D35" s="34">
        <v>40</v>
      </c>
      <c r="E35" s="28">
        <v>0</v>
      </c>
      <c r="F35" s="29">
        <f t="shared" si="5"/>
        <v>0</v>
      </c>
      <c r="G35" s="28">
        <v>0</v>
      </c>
      <c r="H35" s="29">
        <f t="shared" si="6"/>
        <v>0</v>
      </c>
      <c r="I35" s="30">
        <v>15.48</v>
      </c>
      <c r="J35" s="31">
        <v>4.65</v>
      </c>
    </row>
    <row r="36" spans="1:10" ht="7.5" customHeight="1">
      <c r="A36" s="80">
        <f t="shared" si="0"/>
        <v>34</v>
      </c>
      <c r="B36" s="58" t="s">
        <v>38</v>
      </c>
      <c r="C36" s="33" t="s">
        <v>1</v>
      </c>
      <c r="D36" s="34">
        <v>20</v>
      </c>
      <c r="E36" s="28">
        <v>0</v>
      </c>
      <c r="F36" s="29">
        <f t="shared" si="5"/>
        <v>0</v>
      </c>
      <c r="G36" s="28">
        <v>0</v>
      </c>
      <c r="H36" s="29">
        <f t="shared" si="6"/>
        <v>0</v>
      </c>
      <c r="I36" s="30">
        <v>36.08</v>
      </c>
      <c r="J36" s="31">
        <v>10.3</v>
      </c>
    </row>
    <row r="37" spans="1:10" ht="7.5" customHeight="1">
      <c r="A37" s="80">
        <f t="shared" si="0"/>
        <v>35</v>
      </c>
      <c r="B37" s="87" t="s">
        <v>90</v>
      </c>
      <c r="C37" s="74" t="s">
        <v>1</v>
      </c>
      <c r="D37" s="75">
        <v>4</v>
      </c>
      <c r="E37" s="28">
        <v>0</v>
      </c>
      <c r="F37" s="77">
        <f t="shared" si="5"/>
        <v>0</v>
      </c>
      <c r="G37" s="28">
        <v>0</v>
      </c>
      <c r="H37" s="77">
        <f t="shared" si="6"/>
        <v>0</v>
      </c>
      <c r="I37" s="86">
        <v>129.08</v>
      </c>
      <c r="J37" s="78">
        <v>21.4</v>
      </c>
    </row>
    <row r="38" spans="1:10" ht="7.5" customHeight="1">
      <c r="A38" s="80">
        <f t="shared" si="0"/>
        <v>36</v>
      </c>
      <c r="B38" s="87" t="s">
        <v>29</v>
      </c>
      <c r="C38" s="74" t="s">
        <v>1</v>
      </c>
      <c r="D38" s="75">
        <v>4</v>
      </c>
      <c r="E38" s="28">
        <v>0</v>
      </c>
      <c r="F38" s="77">
        <f>PRODUCT(D38,E38)</f>
        <v>0</v>
      </c>
      <c r="G38" s="28">
        <v>0</v>
      </c>
      <c r="H38" s="77">
        <f>PRODUCT(D38,G38)</f>
        <v>0</v>
      </c>
      <c r="I38" s="86">
        <v>273.26</v>
      </c>
      <c r="J38" s="78">
        <v>21.4</v>
      </c>
    </row>
    <row r="39" spans="1:10" ht="7.5" customHeight="1">
      <c r="A39" s="80">
        <f t="shared" si="0"/>
        <v>37</v>
      </c>
      <c r="B39" s="87" t="s">
        <v>66</v>
      </c>
      <c r="C39" s="74" t="s">
        <v>1</v>
      </c>
      <c r="D39" s="75">
        <v>1</v>
      </c>
      <c r="E39" s="28">
        <v>0</v>
      </c>
      <c r="F39" s="77">
        <f t="shared" si="5"/>
        <v>0</v>
      </c>
      <c r="G39" s="28">
        <v>0</v>
      </c>
      <c r="H39" s="77">
        <f t="shared" si="6"/>
        <v>0</v>
      </c>
      <c r="I39" s="78">
        <v>2780</v>
      </c>
      <c r="J39" s="78">
        <v>125</v>
      </c>
    </row>
    <row r="40" spans="1:10" ht="7.5" customHeight="1">
      <c r="A40" s="80">
        <f t="shared" si="0"/>
        <v>38</v>
      </c>
      <c r="B40" s="32" t="s">
        <v>58</v>
      </c>
      <c r="C40" s="33" t="s">
        <v>18</v>
      </c>
      <c r="D40" s="34">
        <v>1</v>
      </c>
      <c r="E40" s="28">
        <v>0</v>
      </c>
      <c r="F40" s="77">
        <f t="shared" si="5"/>
        <v>0</v>
      </c>
      <c r="G40" s="28">
        <v>0</v>
      </c>
      <c r="H40" s="77">
        <f t="shared" si="6"/>
        <v>0</v>
      </c>
      <c r="I40" s="31">
        <v>8000</v>
      </c>
      <c r="J40" s="31">
        <v>800</v>
      </c>
    </row>
    <row r="41" spans="1:10" ht="7.5" customHeight="1">
      <c r="A41" s="80">
        <f t="shared" si="0"/>
        <v>39</v>
      </c>
      <c r="B41" s="32" t="s">
        <v>19</v>
      </c>
      <c r="C41" s="33" t="s">
        <v>12</v>
      </c>
      <c r="D41" s="34">
        <v>120</v>
      </c>
      <c r="E41" s="28">
        <v>0</v>
      </c>
      <c r="F41" s="29">
        <f t="shared" si="5"/>
        <v>0</v>
      </c>
      <c r="G41" s="28">
        <v>0</v>
      </c>
      <c r="H41" s="29">
        <f t="shared" si="6"/>
        <v>0</v>
      </c>
      <c r="I41" s="31">
        <v>10.5</v>
      </c>
      <c r="J41" s="31">
        <v>0</v>
      </c>
    </row>
    <row r="42" spans="1:10" ht="7.5" customHeight="1">
      <c r="A42" s="81">
        <f>(SUM(A41,1))</f>
        <v>40</v>
      </c>
      <c r="B42" s="35"/>
      <c r="C42" s="36"/>
      <c r="D42" s="36"/>
      <c r="E42" s="36"/>
      <c r="F42" s="37">
        <f>SUM(F3:F41)</f>
        <v>0</v>
      </c>
      <c r="G42" s="35"/>
      <c r="H42" s="37">
        <f>SUM(H3:H41)</f>
        <v>0</v>
      </c>
      <c r="I42" s="9"/>
      <c r="J42" s="9"/>
    </row>
    <row r="43" spans="1:10" ht="7.5" customHeight="1">
      <c r="A43" s="82">
        <f>(SUM(A42,1))</f>
        <v>41</v>
      </c>
      <c r="B43" s="38" t="s">
        <v>24</v>
      </c>
      <c r="C43" s="39"/>
      <c r="D43" s="40">
        <v>3</v>
      </c>
      <c r="E43" s="39" t="s">
        <v>3</v>
      </c>
      <c r="F43" s="41">
        <f>ROUND(F42*D43*0.01,1)</f>
        <v>0</v>
      </c>
      <c r="G43" s="42"/>
      <c r="H43" s="43"/>
      <c r="I43" s="9"/>
      <c r="J43" s="9"/>
    </row>
    <row r="44" spans="1:10" ht="7.5" customHeight="1">
      <c r="A44" s="82">
        <f>(SUM(A43,1))</f>
        <v>42</v>
      </c>
      <c r="B44" s="38" t="s">
        <v>25</v>
      </c>
      <c r="C44" s="39"/>
      <c r="D44" s="40">
        <v>20</v>
      </c>
      <c r="E44" s="39" t="s">
        <v>3</v>
      </c>
      <c r="F44" s="44"/>
      <c r="G44" s="42"/>
      <c r="H44" s="41">
        <f>ROUND(H42*D44*0.01,1)</f>
        <v>0</v>
      </c>
      <c r="I44" s="9"/>
      <c r="J44" s="9"/>
    </row>
    <row r="45" spans="1:10" ht="7.5" customHeight="1">
      <c r="A45" s="83">
        <f>(SUM(A44,1))</f>
        <v>43</v>
      </c>
      <c r="B45" s="45" t="s">
        <v>2</v>
      </c>
      <c r="C45" s="46"/>
      <c r="D45" s="46"/>
      <c r="E45" s="46"/>
      <c r="F45" s="72">
        <f>SUM(F42:F44)</f>
        <v>0</v>
      </c>
      <c r="G45" s="47"/>
      <c r="H45" s="72">
        <f>SUM(H42:H44)</f>
        <v>0</v>
      </c>
      <c r="I45" s="9"/>
      <c r="J45" s="9"/>
    </row>
    <row r="46" spans="2:10" ht="7.5" customHeight="1">
      <c r="B46" s="64"/>
      <c r="C46" s="39"/>
      <c r="D46" s="39"/>
      <c r="E46" s="39"/>
      <c r="F46" s="65"/>
      <c r="G46" s="39"/>
      <c r="H46" s="65"/>
      <c r="I46" s="9"/>
      <c r="J46" s="9"/>
    </row>
    <row r="47" spans="2:10" ht="7.5" customHeight="1">
      <c r="B47" s="64"/>
      <c r="C47" s="39"/>
      <c r="D47" s="39"/>
      <c r="E47" s="39"/>
      <c r="F47" s="65"/>
      <c r="G47" s="39"/>
      <c r="H47" s="65"/>
      <c r="I47" s="9"/>
      <c r="J47" s="9"/>
    </row>
    <row r="48" spans="2:10" ht="7.5" customHeight="1">
      <c r="B48" s="64"/>
      <c r="C48" s="39"/>
      <c r="D48" s="39"/>
      <c r="E48" s="39"/>
      <c r="F48" s="65"/>
      <c r="G48" s="39"/>
      <c r="H48" s="65"/>
      <c r="I48" s="9"/>
      <c r="J48" s="9"/>
    </row>
    <row r="49" spans="1:10" ht="9.75" customHeight="1">
      <c r="A49" s="19"/>
      <c r="B49" s="19" t="s">
        <v>68</v>
      </c>
      <c r="C49" s="21"/>
      <c r="D49" s="21"/>
      <c r="E49" s="111" t="s">
        <v>16</v>
      </c>
      <c r="F49" s="111"/>
      <c r="G49" s="111" t="s">
        <v>17</v>
      </c>
      <c r="H49" s="111"/>
      <c r="I49" s="25"/>
      <c r="J49" s="25"/>
    </row>
    <row r="50" spans="1:10" ht="7.5" customHeight="1">
      <c r="A50" s="79" t="s">
        <v>54</v>
      </c>
      <c r="B50" s="22" t="s">
        <v>15</v>
      </c>
      <c r="C50" s="23" t="s">
        <v>4</v>
      </c>
      <c r="D50" s="24" t="s">
        <v>5</v>
      </c>
      <c r="E50" s="23" t="s">
        <v>6</v>
      </c>
      <c r="F50" s="24" t="s">
        <v>7</v>
      </c>
      <c r="G50" s="23" t="s">
        <v>6</v>
      </c>
      <c r="H50" s="24" t="s">
        <v>7</v>
      </c>
      <c r="I50" s="18" t="s">
        <v>16</v>
      </c>
      <c r="J50" s="18" t="s">
        <v>17</v>
      </c>
    </row>
    <row r="51" spans="1:10" ht="7.5" customHeight="1">
      <c r="A51" s="80">
        <v>44</v>
      </c>
      <c r="B51" s="58" t="s">
        <v>98</v>
      </c>
      <c r="C51" s="33" t="s">
        <v>1</v>
      </c>
      <c r="D51" s="34">
        <v>1</v>
      </c>
      <c r="E51" s="76">
        <v>0</v>
      </c>
      <c r="F51" s="77">
        <f>PRODUCT(D51,E51)</f>
        <v>0</v>
      </c>
      <c r="G51" s="76">
        <v>0</v>
      </c>
      <c r="H51" s="77">
        <f>PRODUCT(D51,G51)</f>
        <v>0</v>
      </c>
      <c r="I51" s="30"/>
      <c r="J51" s="31"/>
    </row>
    <row r="52" spans="1:10" ht="18" customHeight="1">
      <c r="A52" s="80">
        <v>45</v>
      </c>
      <c r="B52" s="58" t="s">
        <v>77</v>
      </c>
      <c r="C52" s="33" t="s">
        <v>1</v>
      </c>
      <c r="D52" s="34">
        <v>1</v>
      </c>
      <c r="E52" s="76">
        <v>0</v>
      </c>
      <c r="F52" s="77">
        <f aca="true" t="shared" si="9" ref="F52:F57">PRODUCT(D52,E52)</f>
        <v>0</v>
      </c>
      <c r="G52" s="76">
        <v>0</v>
      </c>
      <c r="H52" s="77">
        <f aca="true" t="shared" si="10" ref="H52:H57">PRODUCT(D52,G52)</f>
        <v>0</v>
      </c>
      <c r="I52" s="30">
        <v>9900</v>
      </c>
      <c r="J52" s="31">
        <f>7500/$J$1</f>
        <v>1500</v>
      </c>
    </row>
    <row r="53" spans="1:10" ht="7.5" customHeight="1">
      <c r="A53" s="80">
        <v>46</v>
      </c>
      <c r="B53" s="58" t="s">
        <v>57</v>
      </c>
      <c r="C53" s="33" t="s">
        <v>1</v>
      </c>
      <c r="D53" s="34">
        <v>1</v>
      </c>
      <c r="E53" s="76">
        <v>0</v>
      </c>
      <c r="F53" s="77">
        <f t="shared" si="9"/>
        <v>0</v>
      </c>
      <c r="G53" s="76">
        <v>0</v>
      </c>
      <c r="H53" s="77">
        <f t="shared" si="10"/>
        <v>0</v>
      </c>
      <c r="I53" s="30">
        <v>1300</v>
      </c>
      <c r="J53" s="31">
        <v>0</v>
      </c>
    </row>
    <row r="54" spans="1:10" ht="7.5" customHeight="1">
      <c r="A54" s="80">
        <v>47</v>
      </c>
      <c r="B54" s="58" t="s">
        <v>78</v>
      </c>
      <c r="C54" s="33" t="s">
        <v>1</v>
      </c>
      <c r="D54" s="34">
        <v>11</v>
      </c>
      <c r="E54" s="76">
        <v>0</v>
      </c>
      <c r="F54" s="29">
        <f t="shared" si="9"/>
        <v>0</v>
      </c>
      <c r="G54" s="76">
        <v>0</v>
      </c>
      <c r="H54" s="29">
        <f t="shared" si="10"/>
        <v>0</v>
      </c>
      <c r="I54" s="30">
        <v>1187</v>
      </c>
      <c r="J54" s="31">
        <v>50</v>
      </c>
    </row>
    <row r="55" spans="1:10" ht="7.5" customHeight="1">
      <c r="A55" s="80">
        <v>48</v>
      </c>
      <c r="B55" s="32" t="s">
        <v>39</v>
      </c>
      <c r="C55" s="33" t="s">
        <v>0</v>
      </c>
      <c r="D55" s="34">
        <v>200</v>
      </c>
      <c r="E55" s="76">
        <v>0</v>
      </c>
      <c r="F55" s="77">
        <f t="shared" si="9"/>
        <v>0</v>
      </c>
      <c r="G55" s="76">
        <v>0</v>
      </c>
      <c r="H55" s="77">
        <f t="shared" si="10"/>
        <v>0</v>
      </c>
      <c r="I55" s="30">
        <v>12</v>
      </c>
      <c r="J55" s="31">
        <v>3</v>
      </c>
    </row>
    <row r="56" spans="1:10" ht="7.5" customHeight="1">
      <c r="A56" s="80">
        <v>49</v>
      </c>
      <c r="B56" s="32" t="s">
        <v>58</v>
      </c>
      <c r="C56" s="33" t="s">
        <v>18</v>
      </c>
      <c r="D56" s="34">
        <v>1</v>
      </c>
      <c r="E56" s="76">
        <v>0</v>
      </c>
      <c r="F56" s="77">
        <f t="shared" si="9"/>
        <v>0</v>
      </c>
      <c r="G56" s="76">
        <v>0</v>
      </c>
      <c r="H56" s="77">
        <f t="shared" si="10"/>
        <v>0</v>
      </c>
      <c r="I56" s="31">
        <v>2000</v>
      </c>
      <c r="J56" s="31">
        <v>200</v>
      </c>
    </row>
    <row r="57" spans="1:10" ht="7.5" customHeight="1">
      <c r="A57" s="80">
        <v>50</v>
      </c>
      <c r="B57" s="58" t="s">
        <v>67</v>
      </c>
      <c r="C57" s="33" t="s">
        <v>0</v>
      </c>
      <c r="D57" s="34">
        <v>150</v>
      </c>
      <c r="E57" s="76">
        <v>0</v>
      </c>
      <c r="F57" s="77">
        <f t="shared" si="9"/>
        <v>0</v>
      </c>
      <c r="G57" s="76">
        <v>0</v>
      </c>
      <c r="H57" s="77">
        <f t="shared" si="10"/>
        <v>0</v>
      </c>
      <c r="I57" s="30">
        <v>50</v>
      </c>
      <c r="J57" s="31">
        <v>6</v>
      </c>
    </row>
    <row r="58" spans="1:10" ht="7.5" customHeight="1">
      <c r="A58" s="80">
        <v>51</v>
      </c>
      <c r="B58" s="35"/>
      <c r="C58" s="36"/>
      <c r="D58" s="36"/>
      <c r="E58" s="36"/>
      <c r="F58" s="37">
        <f>SUM(F51:F57)</f>
        <v>0</v>
      </c>
      <c r="G58" s="35"/>
      <c r="H58" s="37">
        <f>SUM(H51:H57)</f>
        <v>0</v>
      </c>
      <c r="I58" s="9"/>
      <c r="J58" s="9"/>
    </row>
    <row r="59" spans="1:10" ht="7.5" customHeight="1">
      <c r="A59" s="80">
        <v>52</v>
      </c>
      <c r="B59" s="38" t="s">
        <v>24</v>
      </c>
      <c r="C59" s="39"/>
      <c r="D59" s="40">
        <v>3</v>
      </c>
      <c r="E59" s="39" t="s">
        <v>3</v>
      </c>
      <c r="F59" s="41">
        <f>ROUND(F58*D59*0.01,1)</f>
        <v>0</v>
      </c>
      <c r="G59" s="42"/>
      <c r="H59" s="43"/>
      <c r="I59" s="9"/>
      <c r="J59" s="9"/>
    </row>
    <row r="60" spans="1:10" ht="7.5" customHeight="1">
      <c r="A60" s="80">
        <v>53</v>
      </c>
      <c r="B60" s="38" t="s">
        <v>25</v>
      </c>
      <c r="C60" s="39"/>
      <c r="D60" s="40">
        <v>20</v>
      </c>
      <c r="E60" s="39" t="s">
        <v>3</v>
      </c>
      <c r="F60" s="44"/>
      <c r="G60" s="42"/>
      <c r="H60" s="41">
        <f>ROUND(H58*D60*0.01,1)</f>
        <v>0</v>
      </c>
      <c r="I60" s="9"/>
      <c r="J60" s="9"/>
    </row>
    <row r="61" spans="1:10" ht="7.5" customHeight="1">
      <c r="A61" s="109">
        <v>54</v>
      </c>
      <c r="B61" s="45" t="s">
        <v>2</v>
      </c>
      <c r="C61" s="46"/>
      <c r="D61" s="46"/>
      <c r="E61" s="46"/>
      <c r="F61" s="72">
        <f>SUM(F58:F60)</f>
        <v>0</v>
      </c>
      <c r="G61" s="47"/>
      <c r="H61" s="72">
        <f>SUM(H58:H60)</f>
        <v>0</v>
      </c>
      <c r="I61" s="9"/>
      <c r="J61" s="9"/>
    </row>
    <row r="62" spans="2:10" ht="7.5" customHeight="1">
      <c r="B62" s="64"/>
      <c r="C62" s="39"/>
      <c r="D62" s="39"/>
      <c r="E62" s="39"/>
      <c r="F62" s="65"/>
      <c r="G62" s="39"/>
      <c r="H62" s="65"/>
      <c r="I62" s="9"/>
      <c r="J62" s="9"/>
    </row>
    <row r="63" spans="2:10" ht="7.5" customHeight="1">
      <c r="B63" s="64"/>
      <c r="C63" s="39"/>
      <c r="D63" s="39"/>
      <c r="E63" s="39"/>
      <c r="F63" s="65"/>
      <c r="G63" s="39"/>
      <c r="H63" s="65"/>
      <c r="I63" s="9"/>
      <c r="J63" s="9"/>
    </row>
    <row r="64" spans="2:10" ht="7.5" customHeight="1">
      <c r="B64" s="64"/>
      <c r="C64" s="39"/>
      <c r="D64" s="39"/>
      <c r="E64" s="39"/>
      <c r="F64" s="65"/>
      <c r="G64" s="39"/>
      <c r="H64" s="65"/>
      <c r="I64" s="9"/>
      <c r="J64" s="9"/>
    </row>
    <row r="65" spans="1:10" ht="9.75" customHeight="1">
      <c r="A65" s="19"/>
      <c r="B65" s="89" t="s">
        <v>69</v>
      </c>
      <c r="C65" s="90"/>
      <c r="D65" s="90"/>
      <c r="E65" s="114" t="s">
        <v>16</v>
      </c>
      <c r="F65" s="114"/>
      <c r="G65" s="114" t="s">
        <v>17</v>
      </c>
      <c r="H65" s="114"/>
      <c r="I65" s="91"/>
      <c r="J65" s="91"/>
    </row>
    <row r="66" spans="1:10" ht="7.5" customHeight="1">
      <c r="A66" s="79" t="s">
        <v>54</v>
      </c>
      <c r="B66" s="92" t="s">
        <v>15</v>
      </c>
      <c r="C66" s="93" t="s">
        <v>4</v>
      </c>
      <c r="D66" s="94" t="s">
        <v>5</v>
      </c>
      <c r="E66" s="93" t="s">
        <v>6</v>
      </c>
      <c r="F66" s="94" t="s">
        <v>7</v>
      </c>
      <c r="G66" s="93" t="s">
        <v>6</v>
      </c>
      <c r="H66" s="94" t="s">
        <v>7</v>
      </c>
      <c r="I66" s="91"/>
      <c r="J66" s="91"/>
    </row>
    <row r="67" spans="1:10" ht="7.5" customHeight="1">
      <c r="A67" s="80">
        <f>(SUM(A61,1))</f>
        <v>55</v>
      </c>
      <c r="B67" s="87" t="s">
        <v>70</v>
      </c>
      <c r="C67" s="74" t="s">
        <v>1</v>
      </c>
      <c r="D67" s="75">
        <v>1</v>
      </c>
      <c r="E67" s="76">
        <v>0</v>
      </c>
      <c r="F67" s="77">
        <f aca="true" t="shared" si="11" ref="F67:F75">PRODUCT(D67,E67)</f>
        <v>0</v>
      </c>
      <c r="G67" s="76">
        <v>0</v>
      </c>
      <c r="H67" s="77">
        <f aca="true" t="shared" si="12" ref="H67:H75">PRODUCT(D67,G67)</f>
        <v>0</v>
      </c>
      <c r="I67" s="86">
        <v>2900</v>
      </c>
      <c r="J67" s="78">
        <v>90</v>
      </c>
    </row>
    <row r="68" spans="1:10" ht="7.5" customHeight="1">
      <c r="A68" s="80">
        <f aca="true" t="shared" si="13" ref="A68:A82">(SUM(A67,1))</f>
        <v>56</v>
      </c>
      <c r="B68" s="87" t="s">
        <v>79</v>
      </c>
      <c r="C68" s="74" t="s">
        <v>1</v>
      </c>
      <c r="D68" s="75">
        <v>1</v>
      </c>
      <c r="E68" s="76">
        <v>0</v>
      </c>
      <c r="F68" s="77">
        <f>PRODUCT(D68,E68)</f>
        <v>0</v>
      </c>
      <c r="G68" s="76">
        <v>0</v>
      </c>
      <c r="H68" s="77">
        <f>PRODUCT(D68,G68)</f>
        <v>0</v>
      </c>
      <c r="I68" s="86">
        <v>950</v>
      </c>
      <c r="J68" s="78">
        <v>30</v>
      </c>
    </row>
    <row r="69" spans="1:10" ht="7.5" customHeight="1">
      <c r="A69" s="80">
        <f t="shared" si="13"/>
        <v>57</v>
      </c>
      <c r="B69" s="59" t="s">
        <v>42</v>
      </c>
      <c r="C69" s="60" t="s">
        <v>1</v>
      </c>
      <c r="D69" s="53">
        <v>1</v>
      </c>
      <c r="E69" s="76">
        <v>0</v>
      </c>
      <c r="F69" s="29">
        <f t="shared" si="11"/>
        <v>0</v>
      </c>
      <c r="G69" s="76">
        <v>0</v>
      </c>
      <c r="H69" s="29">
        <f t="shared" si="12"/>
        <v>0</v>
      </c>
      <c r="I69" s="30">
        <v>1500</v>
      </c>
      <c r="J69" s="31">
        <v>35</v>
      </c>
    </row>
    <row r="70" spans="1:10" ht="7.5" customHeight="1">
      <c r="A70" s="80">
        <f t="shared" si="13"/>
        <v>58</v>
      </c>
      <c r="B70" s="87" t="s">
        <v>63</v>
      </c>
      <c r="C70" s="74" t="s">
        <v>0</v>
      </c>
      <c r="D70" s="75">
        <v>100</v>
      </c>
      <c r="E70" s="76">
        <v>0</v>
      </c>
      <c r="F70" s="77">
        <f t="shared" si="11"/>
        <v>0</v>
      </c>
      <c r="G70" s="76">
        <v>0</v>
      </c>
      <c r="H70" s="77">
        <f t="shared" si="12"/>
        <v>0</v>
      </c>
      <c r="I70" s="86">
        <v>14.5</v>
      </c>
      <c r="J70" s="78">
        <v>5.2</v>
      </c>
    </row>
    <row r="71" spans="1:10" ht="7.5" customHeight="1">
      <c r="A71" s="80">
        <f t="shared" si="13"/>
        <v>59</v>
      </c>
      <c r="B71" s="87" t="s">
        <v>28</v>
      </c>
      <c r="C71" s="74" t="s">
        <v>1</v>
      </c>
      <c r="D71" s="75">
        <v>3</v>
      </c>
      <c r="E71" s="76">
        <v>0</v>
      </c>
      <c r="F71" s="77">
        <f t="shared" si="11"/>
        <v>0</v>
      </c>
      <c r="G71" s="76">
        <v>0</v>
      </c>
      <c r="H71" s="77">
        <f t="shared" si="12"/>
        <v>0</v>
      </c>
      <c r="I71" s="86">
        <v>15.48</v>
      </c>
      <c r="J71" s="78">
        <v>4.65</v>
      </c>
    </row>
    <row r="72" spans="1:10" ht="7.5" customHeight="1">
      <c r="A72" s="80">
        <f t="shared" si="13"/>
        <v>60</v>
      </c>
      <c r="B72" s="87" t="s">
        <v>41</v>
      </c>
      <c r="C72" s="74" t="s">
        <v>1</v>
      </c>
      <c r="D72" s="75">
        <v>6</v>
      </c>
      <c r="E72" s="76">
        <v>0</v>
      </c>
      <c r="F72" s="77">
        <f t="shared" si="11"/>
        <v>0</v>
      </c>
      <c r="G72" s="76">
        <v>0</v>
      </c>
      <c r="H72" s="77">
        <f t="shared" si="12"/>
        <v>0</v>
      </c>
      <c r="I72" s="86">
        <v>13.9</v>
      </c>
      <c r="J72" s="78">
        <v>9.7</v>
      </c>
    </row>
    <row r="73" spans="1:10" ht="7.5" customHeight="1">
      <c r="A73" s="80">
        <f t="shared" si="13"/>
        <v>61</v>
      </c>
      <c r="B73" s="87" t="s">
        <v>38</v>
      </c>
      <c r="C73" s="74" t="s">
        <v>1</v>
      </c>
      <c r="D73" s="75">
        <v>2</v>
      </c>
      <c r="E73" s="76">
        <v>0</v>
      </c>
      <c r="F73" s="77">
        <f t="shared" si="11"/>
        <v>0</v>
      </c>
      <c r="G73" s="76">
        <v>0</v>
      </c>
      <c r="H73" s="77">
        <f t="shared" si="12"/>
        <v>0</v>
      </c>
      <c r="I73" s="86">
        <v>36.08</v>
      </c>
      <c r="J73" s="78">
        <v>10.3</v>
      </c>
    </row>
    <row r="74" spans="1:10" ht="7.5" customHeight="1">
      <c r="A74" s="80">
        <f t="shared" si="13"/>
        <v>62</v>
      </c>
      <c r="B74" s="73" t="s">
        <v>36</v>
      </c>
      <c r="C74" s="74" t="s">
        <v>0</v>
      </c>
      <c r="D74" s="75">
        <v>60</v>
      </c>
      <c r="E74" s="76">
        <v>0</v>
      </c>
      <c r="F74" s="77">
        <f t="shared" si="11"/>
        <v>0</v>
      </c>
      <c r="G74" s="76">
        <v>0</v>
      </c>
      <c r="H74" s="77">
        <f t="shared" si="12"/>
        <v>0</v>
      </c>
      <c r="I74" s="78">
        <v>7.5</v>
      </c>
      <c r="J74" s="78">
        <v>4.2</v>
      </c>
    </row>
    <row r="75" spans="1:10" ht="7.5" customHeight="1">
      <c r="A75" s="80">
        <f t="shared" si="13"/>
        <v>63</v>
      </c>
      <c r="B75" s="73" t="s">
        <v>37</v>
      </c>
      <c r="C75" s="74" t="s">
        <v>0</v>
      </c>
      <c r="D75" s="75">
        <v>50</v>
      </c>
      <c r="E75" s="76">
        <v>0</v>
      </c>
      <c r="F75" s="77">
        <f t="shared" si="11"/>
        <v>0</v>
      </c>
      <c r="G75" s="76">
        <v>0</v>
      </c>
      <c r="H75" s="77">
        <f t="shared" si="12"/>
        <v>0</v>
      </c>
      <c r="I75" s="78">
        <v>8.5</v>
      </c>
      <c r="J75" s="78">
        <v>4.2</v>
      </c>
    </row>
    <row r="76" spans="1:10" ht="18" customHeight="1">
      <c r="A76" s="80">
        <f t="shared" si="13"/>
        <v>64</v>
      </c>
      <c r="B76" s="88" t="s">
        <v>64</v>
      </c>
      <c r="C76" s="74" t="s">
        <v>1</v>
      </c>
      <c r="D76" s="75">
        <v>3</v>
      </c>
      <c r="E76" s="76">
        <v>0</v>
      </c>
      <c r="F76" s="77">
        <f>PRODUCT(D76,E76)</f>
        <v>0</v>
      </c>
      <c r="G76" s="76">
        <v>0</v>
      </c>
      <c r="H76" s="77">
        <f>PRODUCT(D76,G76)</f>
        <v>0</v>
      </c>
      <c r="I76" s="86">
        <f>220.93+25.17+18.36+20</f>
        <v>284.46000000000004</v>
      </c>
      <c r="J76" s="78">
        <v>11.8</v>
      </c>
    </row>
    <row r="77" spans="1:10" ht="7.5" customHeight="1">
      <c r="A77" s="80">
        <f t="shared" si="13"/>
        <v>65</v>
      </c>
      <c r="B77" s="32" t="s">
        <v>58</v>
      </c>
      <c r="C77" s="33" t="s">
        <v>18</v>
      </c>
      <c r="D77" s="34">
        <v>1</v>
      </c>
      <c r="E77" s="76">
        <v>0</v>
      </c>
      <c r="F77" s="77">
        <f>PRODUCT(D77,E77)</f>
        <v>0</v>
      </c>
      <c r="G77" s="76">
        <v>0</v>
      </c>
      <c r="H77" s="77">
        <f>PRODUCT(D77,G77)</f>
        <v>0</v>
      </c>
      <c r="I77" s="31">
        <v>1000</v>
      </c>
      <c r="J77" s="31">
        <v>100</v>
      </c>
    </row>
    <row r="78" spans="1:10" ht="7.5" customHeight="1">
      <c r="A78" s="80">
        <f t="shared" si="13"/>
        <v>66</v>
      </c>
      <c r="B78" s="32" t="s">
        <v>19</v>
      </c>
      <c r="C78" s="33" t="s">
        <v>12</v>
      </c>
      <c r="D78" s="34">
        <v>30</v>
      </c>
      <c r="E78" s="76">
        <v>0</v>
      </c>
      <c r="F78" s="29">
        <f>PRODUCT(D78,E78)</f>
        <v>0</v>
      </c>
      <c r="G78" s="76">
        <v>0</v>
      </c>
      <c r="H78" s="29">
        <f>PRODUCT(D78,G78)</f>
        <v>0</v>
      </c>
      <c r="I78" s="31">
        <v>10.5</v>
      </c>
      <c r="J78" s="31">
        <v>0</v>
      </c>
    </row>
    <row r="79" spans="1:10" ht="7.5" customHeight="1">
      <c r="A79" s="81">
        <f t="shared" si="13"/>
        <v>67</v>
      </c>
      <c r="B79" s="95"/>
      <c r="C79" s="96"/>
      <c r="D79" s="96"/>
      <c r="E79" s="96"/>
      <c r="F79" s="97">
        <f>SUM(F67:F78)</f>
        <v>0</v>
      </c>
      <c r="G79" s="95"/>
      <c r="H79" s="97">
        <f>SUM(H67:H78)</f>
        <v>0</v>
      </c>
      <c r="I79" s="91"/>
      <c r="J79" s="91"/>
    </row>
    <row r="80" spans="1:10" ht="7.5" customHeight="1">
      <c r="A80" s="82">
        <f t="shared" si="13"/>
        <v>68</v>
      </c>
      <c r="B80" s="98" t="s">
        <v>24</v>
      </c>
      <c r="C80" s="99"/>
      <c r="D80" s="100">
        <v>3</v>
      </c>
      <c r="E80" s="99" t="s">
        <v>3</v>
      </c>
      <c r="F80" s="101">
        <f>ROUND(F79*D80*0.01,1)</f>
        <v>0</v>
      </c>
      <c r="G80" s="102"/>
      <c r="H80" s="103"/>
      <c r="I80" s="91"/>
      <c r="J80" s="91"/>
    </row>
    <row r="81" spans="1:10" ht="7.5" customHeight="1">
      <c r="A81" s="82">
        <f t="shared" si="13"/>
        <v>69</v>
      </c>
      <c r="B81" s="98" t="s">
        <v>25</v>
      </c>
      <c r="C81" s="99"/>
      <c r="D81" s="100">
        <v>20</v>
      </c>
      <c r="E81" s="99" t="s">
        <v>3</v>
      </c>
      <c r="F81" s="104"/>
      <c r="G81" s="102"/>
      <c r="H81" s="101">
        <f>ROUND(H79*D81*0.01,1)</f>
        <v>0</v>
      </c>
      <c r="I81" s="91"/>
      <c r="J81" s="91"/>
    </row>
    <row r="82" spans="1:10" ht="7.5" customHeight="1">
      <c r="A82" s="83">
        <f t="shared" si="13"/>
        <v>70</v>
      </c>
      <c r="B82" s="105" t="s">
        <v>2</v>
      </c>
      <c r="C82" s="106"/>
      <c r="D82" s="106"/>
      <c r="E82" s="106"/>
      <c r="F82" s="107">
        <f>SUM(F79:F81)</f>
        <v>0</v>
      </c>
      <c r="G82" s="108"/>
      <c r="H82" s="107">
        <f>SUM(H79:H81)</f>
        <v>0</v>
      </c>
      <c r="I82" s="91"/>
      <c r="J82" s="91"/>
    </row>
    <row r="83" spans="2:10" ht="7.5" customHeight="1">
      <c r="B83" s="64"/>
      <c r="C83" s="39"/>
      <c r="D83" s="39"/>
      <c r="E83" s="39"/>
      <c r="F83" s="65"/>
      <c r="G83" s="39"/>
      <c r="H83" s="65"/>
      <c r="I83" s="9"/>
      <c r="J83" s="9"/>
    </row>
    <row r="84" spans="9:10" ht="7.5" customHeight="1">
      <c r="I84" s="66"/>
      <c r="J84" s="66"/>
    </row>
    <row r="85" spans="9:10" ht="7.5" customHeight="1">
      <c r="I85" s="66"/>
      <c r="J85" s="66"/>
    </row>
    <row r="86" spans="9:10" ht="7.5" customHeight="1">
      <c r="I86" s="66"/>
      <c r="J86" s="66"/>
    </row>
    <row r="87" spans="9:10" ht="7.5" customHeight="1">
      <c r="I87" s="66"/>
      <c r="J87" s="66"/>
    </row>
    <row r="88" spans="1:8" ht="9.75" customHeight="1">
      <c r="A88"/>
      <c r="B88" s="19" t="s">
        <v>94</v>
      </c>
      <c r="C88" s="21"/>
      <c r="D88" s="21"/>
      <c r="E88" s="111" t="s">
        <v>16</v>
      </c>
      <c r="F88" s="111"/>
      <c r="G88" s="111" t="s">
        <v>17</v>
      </c>
      <c r="H88" s="111"/>
    </row>
    <row r="89" spans="1:10" ht="7.5" customHeight="1">
      <c r="A89" s="79" t="s">
        <v>54</v>
      </c>
      <c r="B89" s="22" t="s">
        <v>15</v>
      </c>
      <c r="C89" s="23" t="s">
        <v>4</v>
      </c>
      <c r="D89" s="24" t="s">
        <v>5</v>
      </c>
      <c r="E89" s="23" t="s">
        <v>6</v>
      </c>
      <c r="F89" s="24" t="s">
        <v>7</v>
      </c>
      <c r="G89" s="23" t="s">
        <v>6</v>
      </c>
      <c r="H89" s="24" t="s">
        <v>7</v>
      </c>
      <c r="I89" s="25"/>
      <c r="J89" s="25"/>
    </row>
    <row r="90" spans="1:10" ht="7.5" customHeight="1">
      <c r="A90" s="80">
        <f>(SUM(A82,1))</f>
        <v>71</v>
      </c>
      <c r="B90" s="20" t="s">
        <v>30</v>
      </c>
      <c r="C90" s="26" t="s">
        <v>18</v>
      </c>
      <c r="D90" s="27">
        <v>1</v>
      </c>
      <c r="E90" s="28">
        <v>0</v>
      </c>
      <c r="F90" s="29">
        <f>PRODUCT(D90,E90)</f>
        <v>0</v>
      </c>
      <c r="G90" s="28">
        <v>0</v>
      </c>
      <c r="H90" s="29">
        <f>PRODUCT(D90,G90)</f>
        <v>0</v>
      </c>
      <c r="I90" s="30">
        <v>0</v>
      </c>
      <c r="J90" s="31">
        <f>2000/$J$1</f>
        <v>400</v>
      </c>
    </row>
    <row r="91" spans="1:10" ht="7.5" customHeight="1">
      <c r="A91" s="80">
        <f aca="true" t="shared" si="14" ref="A91:A98">(SUM(A90,1))</f>
        <v>72</v>
      </c>
      <c r="B91" s="20" t="s">
        <v>44</v>
      </c>
      <c r="C91" s="26" t="s">
        <v>35</v>
      </c>
      <c r="D91" s="27">
        <v>10</v>
      </c>
      <c r="E91" s="28">
        <v>0</v>
      </c>
      <c r="F91" s="29">
        <f>PRODUCT(D91,E91)</f>
        <v>0</v>
      </c>
      <c r="G91" s="28">
        <v>0</v>
      </c>
      <c r="H91" s="29">
        <f>PRODUCT(D91,G91)</f>
        <v>0</v>
      </c>
      <c r="I91" s="30">
        <v>0</v>
      </c>
      <c r="J91" s="31">
        <f>450/$J$1</f>
        <v>90</v>
      </c>
    </row>
    <row r="92" spans="1:10" ht="7.5" customHeight="1">
      <c r="A92" s="80">
        <f t="shared" si="14"/>
        <v>73</v>
      </c>
      <c r="B92" s="20" t="s">
        <v>48</v>
      </c>
      <c r="C92" s="26" t="s">
        <v>35</v>
      </c>
      <c r="D92" s="27">
        <v>100</v>
      </c>
      <c r="E92" s="28">
        <v>0</v>
      </c>
      <c r="F92" s="29">
        <f>PRODUCT(D92,E92)</f>
        <v>0</v>
      </c>
      <c r="G92" s="28">
        <v>0</v>
      </c>
      <c r="H92" s="29">
        <f>PRODUCT(D92,G92)</f>
        <v>0</v>
      </c>
      <c r="I92" s="30">
        <v>0</v>
      </c>
      <c r="J92" s="31">
        <f>450/$J$1</f>
        <v>90</v>
      </c>
    </row>
    <row r="93" spans="1:10" ht="7.5" customHeight="1">
      <c r="A93" s="80">
        <f t="shared" si="14"/>
        <v>74</v>
      </c>
      <c r="B93" s="20" t="s">
        <v>92</v>
      </c>
      <c r="C93" s="26" t="s">
        <v>35</v>
      </c>
      <c r="D93" s="27">
        <v>30</v>
      </c>
      <c r="E93" s="28">
        <v>0</v>
      </c>
      <c r="F93" s="29">
        <f>PRODUCT(D93,E93)</f>
        <v>0</v>
      </c>
      <c r="G93" s="28">
        <v>0</v>
      </c>
      <c r="H93" s="29">
        <f>PRODUCT(D93,G93)</f>
        <v>0</v>
      </c>
      <c r="I93" s="30">
        <v>150</v>
      </c>
      <c r="J93" s="31">
        <f>450/$J$1</f>
        <v>90</v>
      </c>
    </row>
    <row r="94" spans="1:10" ht="7.5" customHeight="1">
      <c r="A94" s="80">
        <f t="shared" si="14"/>
        <v>75</v>
      </c>
      <c r="B94" s="32" t="s">
        <v>27</v>
      </c>
      <c r="C94" s="33" t="s">
        <v>18</v>
      </c>
      <c r="D94" s="34">
        <v>1</v>
      </c>
      <c r="E94" s="28">
        <v>0</v>
      </c>
      <c r="F94" s="29">
        <f>PRODUCT(D94,E94)</f>
        <v>0</v>
      </c>
      <c r="G94" s="28">
        <v>0</v>
      </c>
      <c r="H94" s="29">
        <f>PRODUCT(D94,G94)</f>
        <v>0</v>
      </c>
      <c r="I94" s="30">
        <v>0</v>
      </c>
      <c r="J94" s="31">
        <f>10000/$J$1</f>
        <v>2000</v>
      </c>
    </row>
    <row r="95" spans="1:10" ht="7.5" customHeight="1">
      <c r="A95" s="81">
        <f t="shared" si="14"/>
        <v>76</v>
      </c>
      <c r="B95" s="35"/>
      <c r="C95" s="36"/>
      <c r="D95" s="36"/>
      <c r="E95" s="36"/>
      <c r="F95" s="37">
        <f>SUM(F90:F94)</f>
        <v>0</v>
      </c>
      <c r="G95" s="35"/>
      <c r="H95" s="37">
        <f>SUM(H90:H94)</f>
        <v>0</v>
      </c>
      <c r="I95" s="9"/>
      <c r="J95" s="9"/>
    </row>
    <row r="96" spans="1:10" ht="7.5" customHeight="1">
      <c r="A96" s="82">
        <f t="shared" si="14"/>
        <v>77</v>
      </c>
      <c r="B96" s="38" t="s">
        <v>24</v>
      </c>
      <c r="C96" s="39"/>
      <c r="D96" s="40">
        <v>0</v>
      </c>
      <c r="E96" s="39" t="s">
        <v>3</v>
      </c>
      <c r="F96" s="41">
        <f>ROUND(F95*D96*0.01,1)</f>
        <v>0</v>
      </c>
      <c r="G96" s="42"/>
      <c r="H96" s="43"/>
      <c r="I96" s="9"/>
      <c r="J96" s="9"/>
    </row>
    <row r="97" spans="1:10" ht="7.5" customHeight="1">
      <c r="A97" s="82">
        <f t="shared" si="14"/>
        <v>78</v>
      </c>
      <c r="B97" s="38" t="s">
        <v>25</v>
      </c>
      <c r="C97" s="39"/>
      <c r="D97" s="40">
        <v>0</v>
      </c>
      <c r="E97" s="39" t="s">
        <v>3</v>
      </c>
      <c r="F97" s="44"/>
      <c r="G97" s="42"/>
      <c r="H97" s="41">
        <f>ROUND(H95*D97*0.01,1)</f>
        <v>0</v>
      </c>
      <c r="I97" s="9"/>
      <c r="J97" s="9"/>
    </row>
    <row r="98" spans="1:10" ht="7.5" customHeight="1">
      <c r="A98" s="83">
        <f t="shared" si="14"/>
        <v>79</v>
      </c>
      <c r="B98" s="45" t="s">
        <v>2</v>
      </c>
      <c r="C98" s="46"/>
      <c r="D98" s="46"/>
      <c r="E98" s="46"/>
      <c r="F98" s="72">
        <f>SUM(F95:F97)</f>
        <v>0</v>
      </c>
      <c r="G98" s="47"/>
      <c r="H98" s="72">
        <f>SUM(H95:H97)</f>
        <v>0</v>
      </c>
      <c r="I98" s="9"/>
      <c r="J98" s="9"/>
    </row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spans="1:8" ht="7.5" customHeight="1" thickBot="1">
      <c r="A109" s="54"/>
      <c r="B109" s="54"/>
      <c r="C109" s="54"/>
      <c r="D109" s="54"/>
      <c r="E109" s="54"/>
      <c r="F109" s="54"/>
      <c r="G109" s="54"/>
      <c r="H109" s="54"/>
    </row>
    <row r="110" ht="7.5" customHeight="1" thickTop="1"/>
    <row r="111" spans="2:8" ht="9.75" customHeight="1">
      <c r="B111" s="19" t="s">
        <v>10</v>
      </c>
      <c r="C111" s="21"/>
      <c r="D111" s="21"/>
      <c r="E111" s="111" t="s">
        <v>16</v>
      </c>
      <c r="F111" s="111"/>
      <c r="G111" s="111" t="s">
        <v>17</v>
      </c>
      <c r="H111" s="111"/>
    </row>
    <row r="112" spans="1:8" ht="7.5" customHeight="1">
      <c r="A112" s="79" t="s">
        <v>54</v>
      </c>
      <c r="B112" s="115" t="s">
        <v>15</v>
      </c>
      <c r="C112" s="116"/>
      <c r="D112" s="117"/>
      <c r="E112" s="67"/>
      <c r="F112" s="24" t="s">
        <v>7</v>
      </c>
      <c r="G112" s="23"/>
      <c r="H112" s="24" t="s">
        <v>7</v>
      </c>
    </row>
    <row r="113" spans="1:10" ht="7.5" customHeight="1">
      <c r="A113" s="80">
        <f>(SUM(A98,1))</f>
        <v>80</v>
      </c>
      <c r="B113" s="68" t="str">
        <f>B1</f>
        <v>1. Strukturovaná kabeláž, A/V propojení, CCTV, EVS</v>
      </c>
      <c r="C113" s="69"/>
      <c r="D113" s="55">
        <v>15</v>
      </c>
      <c r="E113" s="112">
        <f>F45</f>
        <v>0</v>
      </c>
      <c r="F113" s="113"/>
      <c r="G113" s="112">
        <f>H45</f>
        <v>0</v>
      </c>
      <c r="H113" s="113"/>
      <c r="I113" s="9"/>
      <c r="J113" s="9"/>
    </row>
    <row r="114" spans="1:10" ht="7.5" customHeight="1">
      <c r="A114" s="80">
        <f>(SUM(A113,1))</f>
        <v>81</v>
      </c>
      <c r="B114" s="68" t="str">
        <f>B49</f>
        <v>2. PZTS (EZS)</v>
      </c>
      <c r="C114" s="69"/>
      <c r="D114" s="55">
        <v>15</v>
      </c>
      <c r="E114" s="112">
        <f>F61</f>
        <v>0</v>
      </c>
      <c r="F114" s="113"/>
      <c r="G114" s="112">
        <f>H61</f>
        <v>0</v>
      </c>
      <c r="H114" s="113"/>
      <c r="I114" s="9"/>
      <c r="J114" s="9"/>
    </row>
    <row r="115" spans="1:10" ht="7.5" customHeight="1">
      <c r="A115" s="80">
        <f>(SUM(A114,1))</f>
        <v>82</v>
      </c>
      <c r="B115" s="68" t="str">
        <f>B65</f>
        <v>3. Satelitní a televizní systém</v>
      </c>
      <c r="C115" s="69"/>
      <c r="D115" s="55">
        <v>15</v>
      </c>
      <c r="E115" s="112">
        <f>F82</f>
        <v>0</v>
      </c>
      <c r="F115" s="113"/>
      <c r="G115" s="112">
        <f>H82</f>
        <v>0</v>
      </c>
      <c r="H115" s="113"/>
      <c r="I115" s="9"/>
      <c r="J115" s="9"/>
    </row>
    <row r="116" spans="1:10" ht="7.5" customHeight="1">
      <c r="A116" s="80">
        <f>(SUM(A115,1))</f>
        <v>83</v>
      </c>
      <c r="B116" s="68" t="str">
        <f>B88</f>
        <v>4. HZS, PD</v>
      </c>
      <c r="C116" s="69"/>
      <c r="D116" s="55">
        <v>15</v>
      </c>
      <c r="E116" s="112">
        <f>F98</f>
        <v>0</v>
      </c>
      <c r="F116" s="113"/>
      <c r="G116" s="112">
        <f>H98</f>
        <v>0</v>
      </c>
      <c r="H116" s="113"/>
      <c r="I116" s="9"/>
      <c r="J116" s="9"/>
    </row>
    <row r="117" spans="1:8" ht="7.5" customHeight="1">
      <c r="A117" s="81"/>
      <c r="B117" s="35"/>
      <c r="C117" s="36"/>
      <c r="D117" s="36"/>
      <c r="E117" s="36"/>
      <c r="F117" s="37"/>
      <c r="G117" s="35"/>
      <c r="H117" s="70"/>
    </row>
    <row r="118" spans="1:8" ht="7.5" customHeight="1">
      <c r="A118" s="82"/>
      <c r="B118" s="38"/>
      <c r="C118" s="39"/>
      <c r="D118" s="40"/>
      <c r="E118" s="39"/>
      <c r="F118" s="44"/>
      <c r="G118" s="42"/>
      <c r="H118" s="43"/>
    </row>
    <row r="119" spans="1:10" ht="7.5" customHeight="1">
      <c r="A119" s="83">
        <f>(SUM(A116,1))</f>
        <v>84</v>
      </c>
      <c r="B119" s="45" t="s">
        <v>2</v>
      </c>
      <c r="C119" s="46"/>
      <c r="D119" s="46"/>
      <c r="E119" s="122">
        <f>SUM(E113:F116)</f>
        <v>0</v>
      </c>
      <c r="F119" s="123"/>
      <c r="G119" s="124">
        <f>SUM(G113:H116)</f>
        <v>0</v>
      </c>
      <c r="H119" s="123"/>
      <c r="I119" s="9"/>
      <c r="J119" s="9"/>
    </row>
    <row r="120" ht="7.5" customHeight="1"/>
    <row r="121" ht="7.5" customHeight="1"/>
    <row r="122" spans="1:10" ht="12" customHeight="1">
      <c r="A122" s="84">
        <f>(SUM(A119,1))</f>
        <v>85</v>
      </c>
      <c r="B122" s="6" t="s">
        <v>26</v>
      </c>
      <c r="C122" s="6"/>
      <c r="D122" s="6"/>
      <c r="E122" s="125">
        <f>SUM(E119:H119)</f>
        <v>0</v>
      </c>
      <c r="F122" s="125"/>
      <c r="G122" s="7" t="s">
        <v>21</v>
      </c>
      <c r="I122" s="9"/>
      <c r="J122" s="9"/>
    </row>
    <row r="123" spans="2:11" ht="7.5" customHeight="1">
      <c r="B123" s="10"/>
      <c r="I123" s="9"/>
      <c r="J123" s="9"/>
      <c r="K123" s="11"/>
    </row>
    <row r="124" spans="9:10" ht="7.5" customHeight="1">
      <c r="I124" s="9"/>
      <c r="J124" s="9"/>
    </row>
    <row r="125" spans="2:10" ht="9.75" customHeight="1">
      <c r="B125" s="12">
        <f>E125+G125</f>
        <v>0</v>
      </c>
      <c r="C125" s="13"/>
      <c r="D125" s="14">
        <v>15</v>
      </c>
      <c r="E125" s="118">
        <f>SUM(SUMIF(D113:D116,D125,E113:E116),SUMIF(D113:D116,D125,G113:G116))</f>
        <v>0</v>
      </c>
      <c r="F125" s="118"/>
      <c r="G125" s="119">
        <f>CEILING(E125*D125/100,0.1)</f>
        <v>0</v>
      </c>
      <c r="H125" s="120"/>
      <c r="I125" s="9"/>
      <c r="J125" s="9"/>
    </row>
    <row r="126" spans="2:10" ht="9.75" customHeight="1">
      <c r="B126" s="15">
        <f>E126+G126</f>
        <v>0</v>
      </c>
      <c r="C126" s="13"/>
      <c r="D126" s="14">
        <v>21</v>
      </c>
      <c r="E126" s="118">
        <f>SUM(SUMIF(D113:D116,D126,E113:E116),SUMIF(D113:D116,D126,G113:G116))</f>
        <v>0</v>
      </c>
      <c r="F126" s="118"/>
      <c r="G126" s="119">
        <f>CEILING(E126*D126/100,0.1)</f>
        <v>0</v>
      </c>
      <c r="H126" s="120"/>
      <c r="I126" s="9"/>
      <c r="J126" s="9"/>
    </row>
    <row r="127" spans="9:10" ht="7.5" customHeight="1">
      <c r="I127" s="9"/>
      <c r="J127" s="9"/>
    </row>
    <row r="128" spans="9:10" ht="7.5" customHeight="1">
      <c r="I128" s="9"/>
      <c r="J128" s="9"/>
    </row>
    <row r="129" spans="1:10" ht="12" customHeight="1">
      <c r="A129" s="84">
        <f>(SUM(A122,1))</f>
        <v>86</v>
      </c>
      <c r="B129" s="16" t="s">
        <v>20</v>
      </c>
      <c r="E129" s="121">
        <f>SUM(B125:B126)</f>
        <v>0</v>
      </c>
      <c r="F129" s="121"/>
      <c r="G129" s="17" t="s">
        <v>22</v>
      </c>
      <c r="I129" s="9"/>
      <c r="J129" s="9"/>
    </row>
    <row r="130" spans="1:10" ht="7.5" customHeight="1" thickBot="1">
      <c r="A130" s="85"/>
      <c r="B130" s="71"/>
      <c r="C130" s="54"/>
      <c r="D130" s="54"/>
      <c r="E130" s="54"/>
      <c r="F130" s="54"/>
      <c r="G130" s="54"/>
      <c r="H130" s="54"/>
      <c r="I130" s="9"/>
      <c r="J130" s="9"/>
    </row>
    <row r="131" ht="7.5" customHeight="1" thickTop="1">
      <c r="A131"/>
    </row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</sheetData>
  <sheetProtection/>
  <mergeCells count="27">
    <mergeCell ref="E129:F129"/>
    <mergeCell ref="E116:F116"/>
    <mergeCell ref="G116:H116"/>
    <mergeCell ref="E119:F119"/>
    <mergeCell ref="G119:H119"/>
    <mergeCell ref="E122:F122"/>
    <mergeCell ref="E125:F125"/>
    <mergeCell ref="G125:H125"/>
    <mergeCell ref="E65:F65"/>
    <mergeCell ref="G65:H65"/>
    <mergeCell ref="B112:D112"/>
    <mergeCell ref="E126:F126"/>
    <mergeCell ref="G126:H126"/>
    <mergeCell ref="E114:F114"/>
    <mergeCell ref="G114:H114"/>
    <mergeCell ref="E115:F115"/>
    <mergeCell ref="G115:H115"/>
    <mergeCell ref="E1:F1"/>
    <mergeCell ref="G1:H1"/>
    <mergeCell ref="E113:F113"/>
    <mergeCell ref="G113:H113"/>
    <mergeCell ref="E88:F88"/>
    <mergeCell ref="G88:H88"/>
    <mergeCell ref="E111:F111"/>
    <mergeCell ref="G111:H111"/>
    <mergeCell ref="E49:F49"/>
    <mergeCell ref="G49:H49"/>
  </mergeCells>
  <printOptions horizontalCentered="1"/>
  <pageMargins left="0.3937007874015748" right="0.3937007874015748" top="0.5905511811023623" bottom="0.7874015748031497" header="0.3937007874015748" footer="0.3937007874015748"/>
  <pageSetup horizontalDpi="600" verticalDpi="600" orientation="portrait" paperSize="9" r:id="rId1"/>
  <headerFooter alignWithMargins="0">
    <oddHeader>&amp;C&amp;6 SLABOPROUDÉ ROZVODY - &amp;"Arial CE,Tučné"Stavební úpravy dvorního objektu II. - Oblastní charita Náchod - &amp;"Arial CE,Obyčejné"Oblastní Charita Náchod, Mlýnská 189, 547 01 Náchod</oddHeader>
    <oddFooter>&amp;L&amp;6Vypracoval :
Roman Hladík&amp;C&amp;6Stránka &amp;P z &amp;N&amp;R&amp;6Datum vytvoření - 29.1.2021
Datum tisku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I40"/>
  <sheetViews>
    <sheetView showGridLines="0" view="pageBreakPreview" zoomScale="150" zoomScaleNormal="150" zoomScaleSheetLayoutView="150" zoomScalePageLayoutView="0" workbookViewId="0" topLeftCell="A1">
      <selection activeCell="B28" sqref="B28"/>
    </sheetView>
  </sheetViews>
  <sheetFormatPr defaultColWidth="9.00390625" defaultRowHeight="12.75"/>
  <cols>
    <col min="1" max="1" width="10.125" style="0" bestFit="1" customWidth="1"/>
  </cols>
  <sheetData>
    <row r="5" spans="1:9" ht="24">
      <c r="A5" s="2" t="s">
        <v>23</v>
      </c>
      <c r="B5" s="1"/>
      <c r="C5" s="1"/>
      <c r="D5" s="1"/>
      <c r="E5" s="1"/>
      <c r="F5" s="1"/>
      <c r="G5" s="1"/>
      <c r="H5" s="1"/>
      <c r="I5" s="1"/>
    </row>
    <row r="7" spans="1:9" ht="17.25">
      <c r="A7" s="3" t="str">
        <f>'Ú-R'!A7</f>
        <v>SLABOPROUDÉ ROZVODY</v>
      </c>
      <c r="B7" s="1"/>
      <c r="C7" s="1"/>
      <c r="D7" s="1"/>
      <c r="E7" s="1"/>
      <c r="F7" s="1"/>
      <c r="G7" s="1"/>
      <c r="H7" s="1"/>
      <c r="I7" s="1"/>
    </row>
    <row r="9" spans="1:9" ht="12.75">
      <c r="A9" s="4" t="s">
        <v>9</v>
      </c>
      <c r="B9" s="1"/>
      <c r="C9" s="1"/>
      <c r="D9" s="1"/>
      <c r="E9" s="4"/>
      <c r="F9" s="1"/>
      <c r="G9" s="1"/>
      <c r="H9" s="1"/>
      <c r="I9" s="1"/>
    </row>
    <row r="10" spans="1:9" ht="12.75">
      <c r="A10" s="1" t="str">
        <f>'Ú-R'!A10</f>
        <v>Stavební úpravy dvorního objektu II. - Oblastní charita Náchod</v>
      </c>
      <c r="B10" s="1"/>
      <c r="C10" s="1"/>
      <c r="D10" s="1"/>
      <c r="E10" s="1"/>
      <c r="F10" s="1"/>
      <c r="G10" s="1"/>
      <c r="H10" s="1"/>
      <c r="I10" s="1"/>
    </row>
    <row r="11" spans="1:9" ht="12.75">
      <c r="A11" s="1">
        <f>'Ú-R'!A11</f>
        <v>0</v>
      </c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4" t="s">
        <v>8</v>
      </c>
      <c r="B13" s="1"/>
      <c r="C13" s="1"/>
      <c r="D13" s="1"/>
      <c r="E13" s="1"/>
      <c r="F13" s="1"/>
      <c r="G13" s="1"/>
      <c r="H13" s="1"/>
      <c r="I13" s="1"/>
    </row>
    <row r="14" spans="1:9" ht="12.75">
      <c r="A14" s="1" t="str">
        <f>'Ú-R'!A14</f>
        <v>Oblastní Charita Náchod, Mlýnská 189, 547 01 Náchod</v>
      </c>
      <c r="B14" s="1"/>
      <c r="C14" s="1"/>
      <c r="D14" s="1"/>
      <c r="E14" s="1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7" s="48" customFormat="1" ht="12">
      <c r="A17" s="52" t="s">
        <v>34</v>
      </c>
    </row>
    <row r="18" s="48" customFormat="1" ht="9">
      <c r="A18" s="50" t="str">
        <f>'Ú-R'!A18</f>
        <v>- PC a klientské stanice, TV a A/V techniku, obsluhu HDMI (pouze příprava bez koncových prvků)</v>
      </c>
    </row>
    <row r="19" s="48" customFormat="1" ht="9">
      <c r="A19" s="50" t="str">
        <f>'Ú-R'!A19</f>
        <v>- koncové prvky CCTV (pouze příprava bez koncových prvků)</v>
      </c>
    </row>
    <row r="20" s="48" customFormat="1" ht="9">
      <c r="A20" s="50" t="str">
        <f>'Ú-R'!A20</f>
        <v>- výkopové práce, povrchové úpravy terénu, vytýčení, řezání asfaltu, asfaltování, dláždění atp.</v>
      </c>
    </row>
    <row r="21" s="48" customFormat="1" ht="9">
      <c r="A21" s="50" t="str">
        <f>'Ú-R'!A21</f>
        <v>- </v>
      </c>
    </row>
    <row r="22" s="48" customFormat="1" ht="9">
      <c r="A22" s="50" t="str">
        <f>'Ú-R'!A22</f>
        <v>- </v>
      </c>
    </row>
    <row r="23" s="48" customFormat="1" ht="9">
      <c r="A23" s="50" t="str">
        <f>'Ú-R'!A23</f>
        <v>- </v>
      </c>
    </row>
    <row r="24" s="48" customFormat="1" ht="9">
      <c r="A24" s="50" t="str">
        <f>'Ú-R'!A24</f>
        <v>- </v>
      </c>
    </row>
    <row r="25" s="48" customFormat="1" ht="9">
      <c r="A25" s="50" t="str">
        <f>'Ú-R'!A25</f>
        <v>- </v>
      </c>
    </row>
    <row r="26" s="48" customFormat="1" ht="9">
      <c r="A26" s="50" t="str">
        <f>'Ú-R'!A26</f>
        <v>- </v>
      </c>
    </row>
    <row r="27" s="48" customFormat="1" ht="9">
      <c r="A27" s="50">
        <f>'Ú-R'!A27</f>
        <v>0</v>
      </c>
    </row>
    <row r="28" s="48" customFormat="1" ht="9">
      <c r="A28" s="50"/>
    </row>
    <row r="29" s="48" customFormat="1" ht="9"/>
    <row r="30" s="48" customFormat="1" ht="9"/>
    <row r="31" s="48" customFormat="1" ht="9.75" customHeight="1">
      <c r="A31" s="52" t="s">
        <v>33</v>
      </c>
    </row>
    <row r="32" spans="1:9" s="48" customFormat="1" ht="50.25" customHeight="1">
      <c r="A32" s="110" t="s">
        <v>32</v>
      </c>
      <c r="B32" s="110"/>
      <c r="C32" s="110"/>
      <c r="D32" s="110"/>
      <c r="E32" s="110"/>
      <c r="F32" s="110"/>
      <c r="G32" s="110"/>
      <c r="H32" s="110"/>
      <c r="I32" s="110"/>
    </row>
    <row r="33" s="48" customFormat="1" ht="9">
      <c r="A33" s="51" t="s">
        <v>31</v>
      </c>
    </row>
    <row r="34" s="48" customFormat="1" ht="9"/>
    <row r="35" ht="12.75">
      <c r="A35" s="5"/>
    </row>
    <row r="39" s="48" customFormat="1" ht="9">
      <c r="A39" s="48" t="s">
        <v>11</v>
      </c>
    </row>
    <row r="40" s="48" customFormat="1" ht="9">
      <c r="A40" s="49">
        <f>'Ú-R'!A40</f>
        <v>44225</v>
      </c>
    </row>
  </sheetData>
  <sheetProtection/>
  <mergeCells count="1">
    <mergeCell ref="A32:I3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0"/>
  <sheetViews>
    <sheetView showGridLines="0" view="pageBreakPreview" zoomScale="150" zoomScaleNormal="150" zoomScaleSheetLayoutView="150" zoomScalePageLayoutView="130" workbookViewId="0" topLeftCell="A105">
      <selection activeCell="D116" sqref="D116"/>
    </sheetView>
  </sheetViews>
  <sheetFormatPr defaultColWidth="9.125" defaultRowHeight="12.75"/>
  <cols>
    <col min="1" max="1" width="2.50390625" style="8" customWidth="1"/>
    <col min="2" max="2" width="44.625" style="8" customWidth="1"/>
    <col min="3" max="3" width="3.00390625" style="8" customWidth="1"/>
    <col min="4" max="4" width="7.50390625" style="8" customWidth="1"/>
    <col min="5" max="5" width="9.625" style="8" customWidth="1"/>
    <col min="6" max="6" width="9.875" style="8" customWidth="1"/>
    <col min="7" max="8" width="9.625" style="8" customWidth="1"/>
    <col min="9" max="9" width="10.00390625" style="8" bestFit="1" customWidth="1"/>
    <col min="10" max="16384" width="9.125" style="8" customWidth="1"/>
  </cols>
  <sheetData>
    <row r="1" spans="1:10" ht="9.75" customHeight="1">
      <c r="A1" s="19"/>
      <c r="B1" s="19" t="s">
        <v>75</v>
      </c>
      <c r="C1" s="21"/>
      <c r="D1" s="21"/>
      <c r="E1" s="111" t="s">
        <v>16</v>
      </c>
      <c r="F1" s="111"/>
      <c r="G1" s="111" t="s">
        <v>17</v>
      </c>
      <c r="H1" s="111"/>
      <c r="I1" s="25"/>
      <c r="J1" s="25"/>
    </row>
    <row r="2" spans="1:10" ht="7.5" customHeight="1">
      <c r="A2" s="79" t="s">
        <v>54</v>
      </c>
      <c r="B2" s="22" t="s">
        <v>15</v>
      </c>
      <c r="C2" s="23" t="s">
        <v>4</v>
      </c>
      <c r="D2" s="24" t="s">
        <v>5</v>
      </c>
      <c r="E2" s="23" t="s">
        <v>6</v>
      </c>
      <c r="F2" s="24" t="s">
        <v>7</v>
      </c>
      <c r="G2" s="23" t="s">
        <v>6</v>
      </c>
      <c r="H2" s="24" t="s">
        <v>7</v>
      </c>
      <c r="I2" s="18"/>
      <c r="J2" s="18"/>
    </row>
    <row r="3" spans="1:10" ht="7.5" customHeight="1">
      <c r="A3" s="80">
        <v>1</v>
      </c>
      <c r="B3" s="58" t="s">
        <v>91</v>
      </c>
      <c r="C3" s="26" t="s">
        <v>1</v>
      </c>
      <c r="D3" s="27">
        <v>1</v>
      </c>
      <c r="E3" s="28">
        <v>0</v>
      </c>
      <c r="F3" s="29">
        <f>PRODUCT(D3,E3)</f>
        <v>0</v>
      </c>
      <c r="G3" s="28">
        <v>0</v>
      </c>
      <c r="H3" s="29">
        <f>PRODUCT(D3,G3)</f>
        <v>0</v>
      </c>
      <c r="I3" s="30"/>
      <c r="J3" s="31"/>
    </row>
    <row r="4" spans="1:10" ht="7.5" customHeight="1">
      <c r="A4" s="80">
        <f aca="true" t="shared" si="0" ref="A4:A45">(SUM(A3,1))</f>
        <v>2</v>
      </c>
      <c r="B4" s="58" t="s">
        <v>49</v>
      </c>
      <c r="C4" s="33" t="s">
        <v>1</v>
      </c>
      <c r="D4" s="34">
        <v>1</v>
      </c>
      <c r="E4" s="28">
        <v>0</v>
      </c>
      <c r="F4" s="29">
        <f>PRODUCT(D4,E4)</f>
        <v>0</v>
      </c>
      <c r="G4" s="28">
        <v>0</v>
      </c>
      <c r="H4" s="29">
        <f>PRODUCT(D4,G4)</f>
        <v>0</v>
      </c>
      <c r="I4" s="30"/>
      <c r="J4" s="31"/>
    </row>
    <row r="5" spans="1:10" ht="18" customHeight="1">
      <c r="A5" s="80">
        <f t="shared" si="0"/>
        <v>3</v>
      </c>
      <c r="B5" s="58" t="s">
        <v>62</v>
      </c>
      <c r="C5" s="33" t="s">
        <v>1</v>
      </c>
      <c r="D5" s="34">
        <v>70</v>
      </c>
      <c r="E5" s="28">
        <v>0</v>
      </c>
      <c r="F5" s="29">
        <f>PRODUCT(D5,E5)</f>
        <v>0</v>
      </c>
      <c r="G5" s="28">
        <v>0</v>
      </c>
      <c r="H5" s="29">
        <f>PRODUCT(D5,G5)</f>
        <v>0</v>
      </c>
      <c r="I5" s="30"/>
      <c r="J5" s="31"/>
    </row>
    <row r="6" spans="1:10" ht="7.5" customHeight="1">
      <c r="A6" s="80">
        <f t="shared" si="0"/>
        <v>4</v>
      </c>
      <c r="B6" s="58" t="s">
        <v>40</v>
      </c>
      <c r="C6" s="33" t="s">
        <v>1</v>
      </c>
      <c r="D6" s="34">
        <v>1</v>
      </c>
      <c r="E6" s="28">
        <v>0</v>
      </c>
      <c r="F6" s="29">
        <f>PRODUCT(D6,E6)</f>
        <v>0</v>
      </c>
      <c r="G6" s="28">
        <v>0</v>
      </c>
      <c r="H6" s="29">
        <f>PRODUCT(D6,G6)</f>
        <v>0</v>
      </c>
      <c r="I6" s="30"/>
      <c r="J6" s="31"/>
    </row>
    <row r="7" spans="1:10" ht="7.5" customHeight="1">
      <c r="A7" s="80">
        <f t="shared" si="0"/>
        <v>5</v>
      </c>
      <c r="B7" s="58" t="s">
        <v>45</v>
      </c>
      <c r="C7" s="33" t="s">
        <v>1</v>
      </c>
      <c r="D7" s="34">
        <v>3</v>
      </c>
      <c r="E7" s="28">
        <v>0</v>
      </c>
      <c r="F7" s="29">
        <f aca="true" t="shared" si="1" ref="F7:F41">PRODUCT(D7,E7)</f>
        <v>0</v>
      </c>
      <c r="G7" s="28">
        <v>0</v>
      </c>
      <c r="H7" s="29">
        <f aca="true" t="shared" si="2" ref="H7:H41">PRODUCT(D7,G7)</f>
        <v>0</v>
      </c>
      <c r="I7" s="30"/>
      <c r="J7" s="31"/>
    </row>
    <row r="8" spans="1:10" ht="7.5" customHeight="1">
      <c r="A8" s="80">
        <f t="shared" si="0"/>
        <v>6</v>
      </c>
      <c r="B8" s="58" t="s">
        <v>50</v>
      </c>
      <c r="C8" s="33" t="s">
        <v>1</v>
      </c>
      <c r="D8" s="34">
        <v>4</v>
      </c>
      <c r="E8" s="28">
        <v>0</v>
      </c>
      <c r="F8" s="29">
        <f t="shared" si="1"/>
        <v>0</v>
      </c>
      <c r="G8" s="28">
        <v>0</v>
      </c>
      <c r="H8" s="29">
        <f t="shared" si="2"/>
        <v>0</v>
      </c>
      <c r="I8" s="30"/>
      <c r="J8" s="31"/>
    </row>
    <row r="9" spans="1:10" ht="7.5" customHeight="1">
      <c r="A9" s="80">
        <f t="shared" si="0"/>
        <v>7</v>
      </c>
      <c r="B9" s="58" t="s">
        <v>51</v>
      </c>
      <c r="C9" s="33" t="s">
        <v>1</v>
      </c>
      <c r="D9" s="34">
        <v>1</v>
      </c>
      <c r="E9" s="28">
        <v>0</v>
      </c>
      <c r="F9" s="29">
        <f t="shared" si="1"/>
        <v>0</v>
      </c>
      <c r="G9" s="28">
        <v>0</v>
      </c>
      <c r="H9" s="29">
        <f t="shared" si="2"/>
        <v>0</v>
      </c>
      <c r="I9" s="30"/>
      <c r="J9" s="31"/>
    </row>
    <row r="10" spans="1:10" ht="7.5" customHeight="1">
      <c r="A10" s="80">
        <f t="shared" si="0"/>
        <v>8</v>
      </c>
      <c r="B10" s="58" t="s">
        <v>52</v>
      </c>
      <c r="C10" s="33" t="s">
        <v>1</v>
      </c>
      <c r="D10" s="34">
        <v>3</v>
      </c>
      <c r="E10" s="28">
        <v>0</v>
      </c>
      <c r="F10" s="29">
        <f t="shared" si="1"/>
        <v>0</v>
      </c>
      <c r="G10" s="28">
        <v>0</v>
      </c>
      <c r="H10" s="29">
        <f t="shared" si="2"/>
        <v>0</v>
      </c>
      <c r="I10" s="30"/>
      <c r="J10" s="31"/>
    </row>
    <row r="11" spans="1:10" ht="7.5" customHeight="1">
      <c r="A11" s="80">
        <f t="shared" si="0"/>
        <v>9</v>
      </c>
      <c r="B11" s="58" t="s">
        <v>53</v>
      </c>
      <c r="C11" s="33" t="s">
        <v>1</v>
      </c>
      <c r="D11" s="34">
        <v>1</v>
      </c>
      <c r="E11" s="28">
        <v>0</v>
      </c>
      <c r="F11" s="29">
        <f t="shared" si="1"/>
        <v>0</v>
      </c>
      <c r="G11" s="28">
        <v>0</v>
      </c>
      <c r="H11" s="29">
        <f t="shared" si="2"/>
        <v>0</v>
      </c>
      <c r="I11" s="30"/>
      <c r="J11" s="31"/>
    </row>
    <row r="12" spans="1:10" ht="7.5" customHeight="1">
      <c r="A12" s="80">
        <f t="shared" si="0"/>
        <v>10</v>
      </c>
      <c r="B12" s="58" t="s">
        <v>55</v>
      </c>
      <c r="C12" s="33" t="s">
        <v>1</v>
      </c>
      <c r="D12" s="34">
        <v>70</v>
      </c>
      <c r="E12" s="28">
        <v>0</v>
      </c>
      <c r="F12" s="29">
        <f t="shared" si="1"/>
        <v>0</v>
      </c>
      <c r="G12" s="28">
        <v>0</v>
      </c>
      <c r="H12" s="29">
        <f t="shared" si="2"/>
        <v>0</v>
      </c>
      <c r="I12" s="30"/>
      <c r="J12" s="31"/>
    </row>
    <row r="13" spans="1:10" ht="7.5" customHeight="1">
      <c r="A13" s="80">
        <f t="shared" si="0"/>
        <v>11</v>
      </c>
      <c r="B13" s="58" t="s">
        <v>56</v>
      </c>
      <c r="C13" s="33" t="s">
        <v>1</v>
      </c>
      <c r="D13" s="34">
        <v>30</v>
      </c>
      <c r="E13" s="28">
        <v>0</v>
      </c>
      <c r="F13" s="29">
        <f t="shared" si="1"/>
        <v>0</v>
      </c>
      <c r="G13" s="28">
        <v>0</v>
      </c>
      <c r="H13" s="29">
        <f t="shared" si="2"/>
        <v>0</v>
      </c>
      <c r="I13" s="30"/>
      <c r="J13" s="31"/>
    </row>
    <row r="14" spans="1:10" ht="7.5" customHeight="1">
      <c r="A14" s="80">
        <f t="shared" si="0"/>
        <v>12</v>
      </c>
      <c r="B14" s="58" t="s">
        <v>82</v>
      </c>
      <c r="C14" s="33" t="s">
        <v>1</v>
      </c>
      <c r="D14" s="34">
        <v>2</v>
      </c>
      <c r="E14" s="28">
        <v>0</v>
      </c>
      <c r="F14" s="29">
        <f t="shared" si="1"/>
        <v>0</v>
      </c>
      <c r="G14" s="28">
        <v>0</v>
      </c>
      <c r="H14" s="29">
        <f t="shared" si="2"/>
        <v>0</v>
      </c>
      <c r="I14" s="30"/>
      <c r="J14" s="31"/>
    </row>
    <row r="15" spans="1:10" ht="7.5" customHeight="1">
      <c r="A15" s="80">
        <f t="shared" si="0"/>
        <v>13</v>
      </c>
      <c r="B15" s="58" t="s">
        <v>81</v>
      </c>
      <c r="C15" s="33" t="s">
        <v>1</v>
      </c>
      <c r="D15" s="34">
        <v>1</v>
      </c>
      <c r="E15" s="28">
        <v>0</v>
      </c>
      <c r="F15" s="29">
        <f t="shared" si="1"/>
        <v>0</v>
      </c>
      <c r="G15" s="28">
        <v>0</v>
      </c>
      <c r="H15" s="29">
        <f t="shared" si="2"/>
        <v>0</v>
      </c>
      <c r="I15" s="30"/>
      <c r="J15" s="31"/>
    </row>
    <row r="16" spans="1:10" ht="7.5" customHeight="1">
      <c r="A16" s="80">
        <f t="shared" si="0"/>
        <v>14</v>
      </c>
      <c r="B16" s="58" t="s">
        <v>59</v>
      </c>
      <c r="C16" s="33" t="s">
        <v>0</v>
      </c>
      <c r="D16" s="34">
        <v>2800</v>
      </c>
      <c r="E16" s="28">
        <v>0</v>
      </c>
      <c r="F16" s="29">
        <f t="shared" si="1"/>
        <v>0</v>
      </c>
      <c r="G16" s="28">
        <v>0</v>
      </c>
      <c r="H16" s="29">
        <f t="shared" si="2"/>
        <v>0</v>
      </c>
      <c r="I16" s="30"/>
      <c r="J16" s="31"/>
    </row>
    <row r="17" spans="1:10" ht="7.5" customHeight="1">
      <c r="A17" s="80">
        <f t="shared" si="0"/>
        <v>15</v>
      </c>
      <c r="B17" s="32" t="s">
        <v>80</v>
      </c>
      <c r="C17" s="33" t="s">
        <v>0</v>
      </c>
      <c r="D17" s="34">
        <v>20</v>
      </c>
      <c r="E17" s="28">
        <v>0</v>
      </c>
      <c r="F17" s="29">
        <f t="shared" si="1"/>
        <v>0</v>
      </c>
      <c r="G17" s="28">
        <v>0</v>
      </c>
      <c r="H17" s="29">
        <f t="shared" si="2"/>
        <v>0</v>
      </c>
      <c r="I17" s="30"/>
      <c r="J17" s="31"/>
    </row>
    <row r="18" spans="1:10" ht="7.5" customHeight="1">
      <c r="A18" s="80">
        <f t="shared" si="0"/>
        <v>16</v>
      </c>
      <c r="B18" s="32" t="s">
        <v>76</v>
      </c>
      <c r="C18" s="33" t="s">
        <v>0</v>
      </c>
      <c r="D18" s="34">
        <v>200</v>
      </c>
      <c r="E18" s="28">
        <v>0</v>
      </c>
      <c r="F18" s="29">
        <f t="shared" si="1"/>
        <v>0</v>
      </c>
      <c r="G18" s="28">
        <v>0</v>
      </c>
      <c r="H18" s="29">
        <f t="shared" si="2"/>
        <v>0</v>
      </c>
      <c r="I18" s="30"/>
      <c r="J18" s="31"/>
    </row>
    <row r="19" spans="1:10" ht="7.5" customHeight="1">
      <c r="A19" s="80">
        <f t="shared" si="0"/>
        <v>17</v>
      </c>
      <c r="B19" s="58" t="s">
        <v>61</v>
      </c>
      <c r="C19" s="33" t="s">
        <v>1</v>
      </c>
      <c r="D19" s="34">
        <v>70</v>
      </c>
      <c r="E19" s="28">
        <v>0</v>
      </c>
      <c r="F19" s="29">
        <f t="shared" si="1"/>
        <v>0</v>
      </c>
      <c r="G19" s="28">
        <v>0</v>
      </c>
      <c r="H19" s="29">
        <f t="shared" si="2"/>
        <v>0</v>
      </c>
      <c r="I19" s="30"/>
      <c r="J19" s="31"/>
    </row>
    <row r="20" spans="1:10" ht="7.5" customHeight="1">
      <c r="A20" s="80">
        <f t="shared" si="0"/>
        <v>18</v>
      </c>
      <c r="B20" s="58" t="s">
        <v>84</v>
      </c>
      <c r="C20" s="33" t="s">
        <v>1</v>
      </c>
      <c r="D20" s="34">
        <v>2</v>
      </c>
      <c r="E20" s="28">
        <v>0</v>
      </c>
      <c r="F20" s="29">
        <f t="shared" si="1"/>
        <v>0</v>
      </c>
      <c r="G20" s="28">
        <v>0</v>
      </c>
      <c r="H20" s="29">
        <f t="shared" si="2"/>
        <v>0</v>
      </c>
      <c r="I20" s="30"/>
      <c r="J20" s="31"/>
    </row>
    <row r="21" spans="1:10" ht="7.5" customHeight="1">
      <c r="A21" s="80">
        <f t="shared" si="0"/>
        <v>19</v>
      </c>
      <c r="B21" s="58" t="s">
        <v>83</v>
      </c>
      <c r="C21" s="33" t="s">
        <v>1</v>
      </c>
      <c r="D21" s="34">
        <v>6</v>
      </c>
      <c r="E21" s="28">
        <v>0</v>
      </c>
      <c r="F21" s="29">
        <f t="shared" si="1"/>
        <v>0</v>
      </c>
      <c r="G21" s="28">
        <v>0</v>
      </c>
      <c r="H21" s="29">
        <f t="shared" si="2"/>
        <v>0</v>
      </c>
      <c r="I21" s="30"/>
      <c r="J21" s="31"/>
    </row>
    <row r="22" spans="1:10" ht="7.5" customHeight="1">
      <c r="A22" s="80">
        <f t="shared" si="0"/>
        <v>20</v>
      </c>
      <c r="B22" s="88" t="s">
        <v>85</v>
      </c>
      <c r="C22" s="33" t="s">
        <v>1</v>
      </c>
      <c r="D22" s="34">
        <v>27</v>
      </c>
      <c r="E22" s="28">
        <v>0</v>
      </c>
      <c r="F22" s="29">
        <f t="shared" si="1"/>
        <v>0</v>
      </c>
      <c r="G22" s="28">
        <v>0</v>
      </c>
      <c r="H22" s="29">
        <f t="shared" si="2"/>
        <v>0</v>
      </c>
      <c r="I22" s="30"/>
      <c r="J22" s="31"/>
    </row>
    <row r="23" spans="1:10" ht="7.5" customHeight="1">
      <c r="A23" s="80">
        <f t="shared" si="0"/>
        <v>21</v>
      </c>
      <c r="B23" s="62" t="s">
        <v>46</v>
      </c>
      <c r="C23" s="60" t="s">
        <v>1</v>
      </c>
      <c r="D23" s="53">
        <v>3</v>
      </c>
      <c r="E23" s="28">
        <v>0</v>
      </c>
      <c r="F23" s="29">
        <f t="shared" si="1"/>
        <v>0</v>
      </c>
      <c r="G23" s="28">
        <v>0</v>
      </c>
      <c r="H23" s="29">
        <f t="shared" si="2"/>
        <v>0</v>
      </c>
      <c r="I23" s="30"/>
      <c r="J23" s="31"/>
    </row>
    <row r="24" spans="1:10" ht="7.5" customHeight="1">
      <c r="A24" s="80">
        <f t="shared" si="0"/>
        <v>22</v>
      </c>
      <c r="B24" s="62" t="s">
        <v>43</v>
      </c>
      <c r="C24" s="60" t="s">
        <v>1</v>
      </c>
      <c r="D24" s="53">
        <v>6</v>
      </c>
      <c r="E24" s="28">
        <v>0</v>
      </c>
      <c r="F24" s="29">
        <f t="shared" si="1"/>
        <v>0</v>
      </c>
      <c r="G24" s="28">
        <v>0</v>
      </c>
      <c r="H24" s="29">
        <f t="shared" si="2"/>
        <v>0</v>
      </c>
      <c r="I24" s="30"/>
      <c r="J24" s="31"/>
    </row>
    <row r="25" spans="1:10" ht="27" customHeight="1">
      <c r="A25" s="80">
        <f t="shared" si="0"/>
        <v>23</v>
      </c>
      <c r="B25" s="61" t="s">
        <v>93</v>
      </c>
      <c r="C25" s="33" t="s">
        <v>1</v>
      </c>
      <c r="D25" s="34">
        <v>4</v>
      </c>
      <c r="E25" s="28">
        <v>0</v>
      </c>
      <c r="F25" s="29">
        <f t="shared" si="1"/>
        <v>0</v>
      </c>
      <c r="G25" s="28">
        <v>0</v>
      </c>
      <c r="H25" s="29">
        <f t="shared" si="2"/>
        <v>0</v>
      </c>
      <c r="I25" s="30"/>
      <c r="J25" s="31"/>
    </row>
    <row r="26" spans="1:10" ht="7.5" customHeight="1">
      <c r="A26" s="80">
        <f t="shared" si="0"/>
        <v>24</v>
      </c>
      <c r="B26" s="32" t="s">
        <v>36</v>
      </c>
      <c r="C26" s="33" t="s">
        <v>0</v>
      </c>
      <c r="D26" s="34">
        <v>250</v>
      </c>
      <c r="E26" s="28">
        <v>0</v>
      </c>
      <c r="F26" s="29">
        <f t="shared" si="1"/>
        <v>0</v>
      </c>
      <c r="G26" s="28">
        <v>0</v>
      </c>
      <c r="H26" s="29">
        <f t="shared" si="2"/>
        <v>0</v>
      </c>
      <c r="I26" s="31"/>
      <c r="J26" s="31"/>
    </row>
    <row r="27" spans="1:10" ht="7.5" customHeight="1">
      <c r="A27" s="80">
        <f t="shared" si="0"/>
        <v>25</v>
      </c>
      <c r="B27" s="32" t="s">
        <v>37</v>
      </c>
      <c r="C27" s="33" t="s">
        <v>0</v>
      </c>
      <c r="D27" s="34">
        <v>150</v>
      </c>
      <c r="E27" s="28">
        <v>0</v>
      </c>
      <c r="F27" s="29">
        <f t="shared" si="1"/>
        <v>0</v>
      </c>
      <c r="G27" s="28">
        <v>0</v>
      </c>
      <c r="H27" s="29">
        <f t="shared" si="2"/>
        <v>0</v>
      </c>
      <c r="I27" s="31"/>
      <c r="J27" s="31"/>
    </row>
    <row r="28" spans="1:10" ht="7.5" customHeight="1">
      <c r="A28" s="80">
        <f t="shared" si="0"/>
        <v>26</v>
      </c>
      <c r="B28" s="32" t="s">
        <v>86</v>
      </c>
      <c r="C28" s="33" t="s">
        <v>0</v>
      </c>
      <c r="D28" s="34">
        <v>100</v>
      </c>
      <c r="E28" s="28">
        <v>0</v>
      </c>
      <c r="F28" s="29">
        <f t="shared" si="1"/>
        <v>0</v>
      </c>
      <c r="G28" s="28">
        <v>0</v>
      </c>
      <c r="H28" s="29">
        <f t="shared" si="2"/>
        <v>0</v>
      </c>
      <c r="I28" s="31"/>
      <c r="J28" s="31"/>
    </row>
    <row r="29" spans="1:10" ht="7.5" customHeight="1">
      <c r="A29" s="80">
        <f t="shared" si="0"/>
        <v>27</v>
      </c>
      <c r="B29" s="32" t="s">
        <v>87</v>
      </c>
      <c r="C29" s="33" t="s">
        <v>0</v>
      </c>
      <c r="D29" s="34">
        <v>100</v>
      </c>
      <c r="E29" s="28">
        <v>0</v>
      </c>
      <c r="F29" s="29">
        <f t="shared" si="1"/>
        <v>0</v>
      </c>
      <c r="G29" s="28">
        <v>0</v>
      </c>
      <c r="H29" s="29">
        <f t="shared" si="2"/>
        <v>0</v>
      </c>
      <c r="I29" s="31"/>
      <c r="J29" s="31"/>
    </row>
    <row r="30" spans="1:10" ht="7.5" customHeight="1">
      <c r="A30" s="80">
        <f t="shared" si="0"/>
        <v>28</v>
      </c>
      <c r="B30" s="20" t="s">
        <v>47</v>
      </c>
      <c r="C30" s="26" t="s">
        <v>0</v>
      </c>
      <c r="D30" s="27">
        <v>10</v>
      </c>
      <c r="E30" s="28">
        <v>0</v>
      </c>
      <c r="F30" s="29">
        <f t="shared" si="1"/>
        <v>0</v>
      </c>
      <c r="G30" s="28">
        <v>0</v>
      </c>
      <c r="H30" s="29">
        <f t="shared" si="2"/>
        <v>0</v>
      </c>
      <c r="I30" s="30"/>
      <c r="J30" s="31"/>
    </row>
    <row r="31" spans="1:10" ht="7.5" customHeight="1">
      <c r="A31" s="80">
        <f t="shared" si="0"/>
        <v>29</v>
      </c>
      <c r="B31" s="88" t="s">
        <v>89</v>
      </c>
      <c r="C31" s="33" t="s">
        <v>0</v>
      </c>
      <c r="D31" s="34">
        <v>20</v>
      </c>
      <c r="E31" s="28">
        <v>0</v>
      </c>
      <c r="F31" s="29">
        <f t="shared" si="1"/>
        <v>0</v>
      </c>
      <c r="G31" s="28">
        <v>0</v>
      </c>
      <c r="H31" s="29">
        <f t="shared" si="2"/>
        <v>0</v>
      </c>
      <c r="I31" s="31"/>
      <c r="J31" s="31"/>
    </row>
    <row r="32" spans="1:10" ht="18" customHeight="1">
      <c r="A32" s="80">
        <f t="shared" si="0"/>
        <v>30</v>
      </c>
      <c r="B32" s="58" t="s">
        <v>60</v>
      </c>
      <c r="C32" s="33" t="s">
        <v>1</v>
      </c>
      <c r="D32" s="34">
        <v>1</v>
      </c>
      <c r="E32" s="28">
        <v>0</v>
      </c>
      <c r="F32" s="29">
        <f t="shared" si="1"/>
        <v>0</v>
      </c>
      <c r="G32" s="28">
        <v>0</v>
      </c>
      <c r="H32" s="29">
        <f t="shared" si="2"/>
        <v>0</v>
      </c>
      <c r="I32" s="31"/>
      <c r="J32" s="31"/>
    </row>
    <row r="33" spans="1:10" ht="7.5" customHeight="1">
      <c r="A33" s="80">
        <f t="shared" si="0"/>
        <v>31</v>
      </c>
      <c r="B33" s="58" t="s">
        <v>65</v>
      </c>
      <c r="C33" s="33" t="s">
        <v>1</v>
      </c>
      <c r="D33" s="34">
        <v>1</v>
      </c>
      <c r="E33" s="28">
        <v>0</v>
      </c>
      <c r="F33" s="29">
        <f t="shared" si="1"/>
        <v>0</v>
      </c>
      <c r="G33" s="28">
        <v>0</v>
      </c>
      <c r="H33" s="29">
        <f t="shared" si="2"/>
        <v>0</v>
      </c>
      <c r="I33" s="31"/>
      <c r="J33" s="31"/>
    </row>
    <row r="34" spans="1:10" ht="7.5" customHeight="1">
      <c r="A34" s="80">
        <f t="shared" si="0"/>
        <v>32</v>
      </c>
      <c r="B34" s="58" t="s">
        <v>88</v>
      </c>
      <c r="C34" s="33" t="s">
        <v>1</v>
      </c>
      <c r="D34" s="34">
        <v>1</v>
      </c>
      <c r="E34" s="28">
        <v>0</v>
      </c>
      <c r="F34" s="29">
        <f t="shared" si="1"/>
        <v>0</v>
      </c>
      <c r="G34" s="28">
        <v>0</v>
      </c>
      <c r="H34" s="29">
        <f t="shared" si="2"/>
        <v>0</v>
      </c>
      <c r="I34" s="31"/>
      <c r="J34" s="31"/>
    </row>
    <row r="35" spans="1:10" ht="7.5" customHeight="1">
      <c r="A35" s="80">
        <f t="shared" si="0"/>
        <v>33</v>
      </c>
      <c r="B35" s="58" t="s">
        <v>28</v>
      </c>
      <c r="C35" s="33" t="s">
        <v>1</v>
      </c>
      <c r="D35" s="34">
        <v>40</v>
      </c>
      <c r="E35" s="28">
        <v>0</v>
      </c>
      <c r="F35" s="29">
        <f t="shared" si="1"/>
        <v>0</v>
      </c>
      <c r="G35" s="28">
        <v>0</v>
      </c>
      <c r="H35" s="29">
        <f t="shared" si="2"/>
        <v>0</v>
      </c>
      <c r="I35" s="30"/>
      <c r="J35" s="31"/>
    </row>
    <row r="36" spans="1:10" ht="7.5" customHeight="1">
      <c r="A36" s="80">
        <f t="shared" si="0"/>
        <v>34</v>
      </c>
      <c r="B36" s="58" t="s">
        <v>38</v>
      </c>
      <c r="C36" s="33" t="s">
        <v>1</v>
      </c>
      <c r="D36" s="34">
        <v>20</v>
      </c>
      <c r="E36" s="28">
        <v>0</v>
      </c>
      <c r="F36" s="29">
        <f t="shared" si="1"/>
        <v>0</v>
      </c>
      <c r="G36" s="28">
        <v>0</v>
      </c>
      <c r="H36" s="29">
        <f t="shared" si="2"/>
        <v>0</v>
      </c>
      <c r="I36" s="30"/>
      <c r="J36" s="31"/>
    </row>
    <row r="37" spans="1:10" ht="7.5" customHeight="1">
      <c r="A37" s="80">
        <f t="shared" si="0"/>
        <v>35</v>
      </c>
      <c r="B37" s="87" t="s">
        <v>90</v>
      </c>
      <c r="C37" s="74" t="s">
        <v>1</v>
      </c>
      <c r="D37" s="75">
        <v>4</v>
      </c>
      <c r="E37" s="28">
        <v>0</v>
      </c>
      <c r="F37" s="29">
        <f t="shared" si="1"/>
        <v>0</v>
      </c>
      <c r="G37" s="28">
        <v>0</v>
      </c>
      <c r="H37" s="29">
        <f t="shared" si="2"/>
        <v>0</v>
      </c>
      <c r="I37" s="86"/>
      <c r="J37" s="78"/>
    </row>
    <row r="38" spans="1:10" ht="7.5" customHeight="1">
      <c r="A38" s="80">
        <f t="shared" si="0"/>
        <v>36</v>
      </c>
      <c r="B38" s="87" t="s">
        <v>29</v>
      </c>
      <c r="C38" s="74" t="s">
        <v>1</v>
      </c>
      <c r="D38" s="75">
        <v>4</v>
      </c>
      <c r="E38" s="28">
        <v>0</v>
      </c>
      <c r="F38" s="29">
        <f t="shared" si="1"/>
        <v>0</v>
      </c>
      <c r="G38" s="28">
        <v>0</v>
      </c>
      <c r="H38" s="29">
        <f t="shared" si="2"/>
        <v>0</v>
      </c>
      <c r="I38" s="86"/>
      <c r="J38" s="78"/>
    </row>
    <row r="39" spans="1:10" ht="7.5" customHeight="1">
      <c r="A39" s="80">
        <f t="shared" si="0"/>
        <v>37</v>
      </c>
      <c r="B39" s="87" t="s">
        <v>66</v>
      </c>
      <c r="C39" s="74" t="s">
        <v>1</v>
      </c>
      <c r="D39" s="75">
        <v>1</v>
      </c>
      <c r="E39" s="28">
        <v>0</v>
      </c>
      <c r="F39" s="29">
        <f t="shared" si="1"/>
        <v>0</v>
      </c>
      <c r="G39" s="28">
        <v>0</v>
      </c>
      <c r="H39" s="29">
        <f t="shared" si="2"/>
        <v>0</v>
      </c>
      <c r="I39" s="78"/>
      <c r="J39" s="78"/>
    </row>
    <row r="40" spans="1:10" ht="7.5" customHeight="1">
      <c r="A40" s="80">
        <f t="shared" si="0"/>
        <v>38</v>
      </c>
      <c r="B40" s="32" t="s">
        <v>58</v>
      </c>
      <c r="C40" s="33" t="s">
        <v>18</v>
      </c>
      <c r="D40" s="34">
        <v>1</v>
      </c>
      <c r="E40" s="28">
        <v>0</v>
      </c>
      <c r="F40" s="29">
        <f t="shared" si="1"/>
        <v>0</v>
      </c>
      <c r="G40" s="28">
        <v>0</v>
      </c>
      <c r="H40" s="29">
        <f t="shared" si="2"/>
        <v>0</v>
      </c>
      <c r="I40" s="31"/>
      <c r="J40" s="31"/>
    </row>
    <row r="41" spans="1:10" ht="7.5" customHeight="1">
      <c r="A41" s="80">
        <f t="shared" si="0"/>
        <v>39</v>
      </c>
      <c r="B41" s="32" t="s">
        <v>19</v>
      </c>
      <c r="C41" s="33" t="s">
        <v>12</v>
      </c>
      <c r="D41" s="34">
        <v>120</v>
      </c>
      <c r="E41" s="28">
        <v>0</v>
      </c>
      <c r="F41" s="29">
        <f t="shared" si="1"/>
        <v>0</v>
      </c>
      <c r="G41" s="28">
        <v>0</v>
      </c>
      <c r="H41" s="29">
        <f t="shared" si="2"/>
        <v>0</v>
      </c>
      <c r="I41" s="31"/>
      <c r="J41" s="31"/>
    </row>
    <row r="42" spans="1:10" ht="7.5" customHeight="1">
      <c r="A42" s="81">
        <f t="shared" si="0"/>
        <v>40</v>
      </c>
      <c r="B42" s="35"/>
      <c r="C42" s="36"/>
      <c r="D42" s="36"/>
      <c r="E42" s="36"/>
      <c r="F42" s="37">
        <f>SUM(F3:F41)</f>
        <v>0</v>
      </c>
      <c r="G42" s="35"/>
      <c r="H42" s="37">
        <f>SUM(H3:H41)</f>
        <v>0</v>
      </c>
      <c r="I42" s="9"/>
      <c r="J42" s="9"/>
    </row>
    <row r="43" spans="1:10" ht="7.5" customHeight="1">
      <c r="A43" s="82">
        <f t="shared" si="0"/>
        <v>41</v>
      </c>
      <c r="B43" s="38" t="s">
        <v>24</v>
      </c>
      <c r="C43" s="39"/>
      <c r="D43" s="40">
        <v>3</v>
      </c>
      <c r="E43" s="39" t="s">
        <v>3</v>
      </c>
      <c r="F43" s="41">
        <f>ROUND(F42*D43*0.01,1)</f>
        <v>0</v>
      </c>
      <c r="G43" s="42"/>
      <c r="H43" s="43"/>
      <c r="I43" s="9"/>
      <c r="J43" s="9"/>
    </row>
    <row r="44" spans="1:10" ht="7.5" customHeight="1">
      <c r="A44" s="82">
        <f t="shared" si="0"/>
        <v>42</v>
      </c>
      <c r="B44" s="38" t="s">
        <v>25</v>
      </c>
      <c r="C44" s="39"/>
      <c r="D44" s="40">
        <v>20</v>
      </c>
      <c r="E44" s="39" t="s">
        <v>3</v>
      </c>
      <c r="F44" s="44"/>
      <c r="G44" s="42"/>
      <c r="H44" s="41">
        <f>ROUND(H42*D44*0.01,1)</f>
        <v>0</v>
      </c>
      <c r="I44" s="9"/>
      <c r="J44" s="9"/>
    </row>
    <row r="45" spans="1:10" ht="7.5" customHeight="1">
      <c r="A45" s="83">
        <f t="shared" si="0"/>
        <v>43</v>
      </c>
      <c r="B45" s="45" t="s">
        <v>2</v>
      </c>
      <c r="C45" s="46"/>
      <c r="D45" s="46"/>
      <c r="E45" s="46"/>
      <c r="F45" s="72">
        <f>SUM(F42:F44)</f>
        <v>0</v>
      </c>
      <c r="G45" s="47"/>
      <c r="H45" s="72">
        <f>SUM(H42:H44)</f>
        <v>0</v>
      </c>
      <c r="I45" s="9"/>
      <c r="J45" s="9"/>
    </row>
    <row r="46" spans="2:10" ht="7.5" customHeight="1">
      <c r="B46" s="64"/>
      <c r="C46" s="39"/>
      <c r="D46" s="39"/>
      <c r="E46" s="39"/>
      <c r="F46" s="65"/>
      <c r="G46" s="39"/>
      <c r="H46" s="65"/>
      <c r="I46" s="9"/>
      <c r="J46" s="9"/>
    </row>
    <row r="47" spans="2:10" ht="7.5" customHeight="1">
      <c r="B47" s="64"/>
      <c r="C47" s="39"/>
      <c r="D47" s="39"/>
      <c r="E47" s="39"/>
      <c r="F47" s="65"/>
      <c r="G47" s="39"/>
      <c r="H47" s="65"/>
      <c r="I47" s="9"/>
      <c r="J47" s="9"/>
    </row>
    <row r="48" spans="2:10" ht="7.5" customHeight="1">
      <c r="B48" s="64"/>
      <c r="C48" s="39"/>
      <c r="D48" s="39"/>
      <c r="E48" s="39"/>
      <c r="F48" s="65"/>
      <c r="G48" s="39"/>
      <c r="H48" s="65"/>
      <c r="I48" s="9"/>
      <c r="J48" s="9"/>
    </row>
    <row r="49" spans="1:10" ht="9.75" customHeight="1">
      <c r="A49" s="19"/>
      <c r="B49" s="19" t="s">
        <v>68</v>
      </c>
      <c r="C49" s="21"/>
      <c r="D49" s="21"/>
      <c r="E49" s="111" t="s">
        <v>16</v>
      </c>
      <c r="F49" s="111"/>
      <c r="G49" s="111" t="s">
        <v>17</v>
      </c>
      <c r="H49" s="111"/>
      <c r="I49" s="25"/>
      <c r="J49" s="25"/>
    </row>
    <row r="50" spans="1:10" ht="7.5" customHeight="1">
      <c r="A50" s="79" t="s">
        <v>54</v>
      </c>
      <c r="B50" s="22" t="s">
        <v>15</v>
      </c>
      <c r="C50" s="23" t="s">
        <v>4</v>
      </c>
      <c r="D50" s="24" t="s">
        <v>5</v>
      </c>
      <c r="E50" s="23" t="s">
        <v>6</v>
      </c>
      <c r="F50" s="24" t="s">
        <v>7</v>
      </c>
      <c r="G50" s="23" t="s">
        <v>6</v>
      </c>
      <c r="H50" s="24" t="s">
        <v>7</v>
      </c>
      <c r="I50" s="18"/>
      <c r="J50" s="18"/>
    </row>
    <row r="51" spans="1:10" ht="18" customHeight="1">
      <c r="A51" s="80">
        <f>(SUM(A45,1))</f>
        <v>44</v>
      </c>
      <c r="B51" s="58" t="s">
        <v>77</v>
      </c>
      <c r="C51" s="33" t="s">
        <v>1</v>
      </c>
      <c r="D51" s="34">
        <v>1</v>
      </c>
      <c r="E51" s="28">
        <v>0</v>
      </c>
      <c r="F51" s="29">
        <f aca="true" t="shared" si="3" ref="F51:F56">PRODUCT(D51,E51)</f>
        <v>0</v>
      </c>
      <c r="G51" s="28">
        <v>0</v>
      </c>
      <c r="H51" s="29">
        <f aca="true" t="shared" si="4" ref="H51:H56">PRODUCT(D51,G51)</f>
        <v>0</v>
      </c>
      <c r="I51" s="30"/>
      <c r="J51" s="31"/>
    </row>
    <row r="52" spans="1:10" ht="7.5" customHeight="1">
      <c r="A52" s="80">
        <f aca="true" t="shared" si="5" ref="A52:A60">(SUM(A51,1))</f>
        <v>45</v>
      </c>
      <c r="B52" s="58" t="s">
        <v>57</v>
      </c>
      <c r="C52" s="33" t="s">
        <v>1</v>
      </c>
      <c r="D52" s="34">
        <v>1</v>
      </c>
      <c r="E52" s="28">
        <v>0</v>
      </c>
      <c r="F52" s="29">
        <f t="shared" si="3"/>
        <v>0</v>
      </c>
      <c r="G52" s="28">
        <v>0</v>
      </c>
      <c r="H52" s="29">
        <f t="shared" si="4"/>
        <v>0</v>
      </c>
      <c r="I52" s="30"/>
      <c r="J52" s="31"/>
    </row>
    <row r="53" spans="1:10" ht="7.5" customHeight="1">
      <c r="A53" s="80">
        <f t="shared" si="5"/>
        <v>46</v>
      </c>
      <c r="B53" s="58" t="s">
        <v>78</v>
      </c>
      <c r="C53" s="33" t="s">
        <v>1</v>
      </c>
      <c r="D53" s="34">
        <v>11</v>
      </c>
      <c r="E53" s="28">
        <v>0</v>
      </c>
      <c r="F53" s="29">
        <f t="shared" si="3"/>
        <v>0</v>
      </c>
      <c r="G53" s="28">
        <v>0</v>
      </c>
      <c r="H53" s="29">
        <f t="shared" si="4"/>
        <v>0</v>
      </c>
      <c r="I53" s="30"/>
      <c r="J53" s="31"/>
    </row>
    <row r="54" spans="1:10" ht="7.5" customHeight="1">
      <c r="A54" s="80">
        <f t="shared" si="5"/>
        <v>47</v>
      </c>
      <c r="B54" s="32" t="s">
        <v>39</v>
      </c>
      <c r="C54" s="33" t="s">
        <v>0</v>
      </c>
      <c r="D54" s="34">
        <v>200</v>
      </c>
      <c r="E54" s="28">
        <v>0</v>
      </c>
      <c r="F54" s="29">
        <f t="shared" si="3"/>
        <v>0</v>
      </c>
      <c r="G54" s="28">
        <v>0</v>
      </c>
      <c r="H54" s="29">
        <f t="shared" si="4"/>
        <v>0</v>
      </c>
      <c r="I54" s="30"/>
      <c r="J54" s="31"/>
    </row>
    <row r="55" spans="1:10" ht="7.5" customHeight="1">
      <c r="A55" s="80">
        <f t="shared" si="5"/>
        <v>48</v>
      </c>
      <c r="B55" s="32" t="s">
        <v>58</v>
      </c>
      <c r="C55" s="33" t="s">
        <v>18</v>
      </c>
      <c r="D55" s="34">
        <v>1</v>
      </c>
      <c r="E55" s="28">
        <v>0</v>
      </c>
      <c r="F55" s="29">
        <f t="shared" si="3"/>
        <v>0</v>
      </c>
      <c r="G55" s="28">
        <v>0</v>
      </c>
      <c r="H55" s="29">
        <f t="shared" si="4"/>
        <v>0</v>
      </c>
      <c r="I55" s="31"/>
      <c r="J55" s="31"/>
    </row>
    <row r="56" spans="1:10" ht="7.5" customHeight="1">
      <c r="A56" s="80">
        <f t="shared" si="5"/>
        <v>49</v>
      </c>
      <c r="B56" s="58" t="s">
        <v>67</v>
      </c>
      <c r="C56" s="33" t="s">
        <v>0</v>
      </c>
      <c r="D56" s="34">
        <v>150</v>
      </c>
      <c r="E56" s="28">
        <v>0</v>
      </c>
      <c r="F56" s="29">
        <f t="shared" si="3"/>
        <v>0</v>
      </c>
      <c r="G56" s="28">
        <v>0</v>
      </c>
      <c r="H56" s="29">
        <f t="shared" si="4"/>
        <v>0</v>
      </c>
      <c r="I56" s="30"/>
      <c r="J56" s="31"/>
    </row>
    <row r="57" spans="1:10" ht="7.5" customHeight="1">
      <c r="A57" s="81">
        <f t="shared" si="5"/>
        <v>50</v>
      </c>
      <c r="B57" s="35"/>
      <c r="C57" s="36"/>
      <c r="D57" s="36"/>
      <c r="E57" s="36"/>
      <c r="F57" s="37">
        <f>SUM(F51:F56)</f>
        <v>0</v>
      </c>
      <c r="G57" s="35"/>
      <c r="H57" s="37">
        <f>SUM(H51:H56)</f>
        <v>0</v>
      </c>
      <c r="I57" s="9"/>
      <c r="J57" s="9"/>
    </row>
    <row r="58" spans="1:10" ht="7.5" customHeight="1">
      <c r="A58" s="82">
        <f t="shared" si="5"/>
        <v>51</v>
      </c>
      <c r="B58" s="38" t="s">
        <v>24</v>
      </c>
      <c r="C58" s="39"/>
      <c r="D58" s="40">
        <v>3</v>
      </c>
      <c r="E58" s="39" t="s">
        <v>3</v>
      </c>
      <c r="F58" s="41">
        <f>ROUND(F57*D58*0.01,1)</f>
        <v>0</v>
      </c>
      <c r="G58" s="42"/>
      <c r="H58" s="43"/>
      <c r="I58" s="9"/>
      <c r="J58" s="9"/>
    </row>
    <row r="59" spans="1:10" ht="7.5" customHeight="1">
      <c r="A59" s="82">
        <f t="shared" si="5"/>
        <v>52</v>
      </c>
      <c r="B59" s="38" t="s">
        <v>25</v>
      </c>
      <c r="C59" s="39"/>
      <c r="D59" s="40">
        <v>20</v>
      </c>
      <c r="E59" s="39" t="s">
        <v>3</v>
      </c>
      <c r="F59" s="44"/>
      <c r="G59" s="42"/>
      <c r="H59" s="41">
        <f>ROUND(H57*D59*0.01,1)</f>
        <v>0</v>
      </c>
      <c r="I59" s="9"/>
      <c r="J59" s="9"/>
    </row>
    <row r="60" spans="1:10" ht="7.5" customHeight="1">
      <c r="A60" s="83">
        <f t="shared" si="5"/>
        <v>53</v>
      </c>
      <c r="B60" s="45" t="s">
        <v>2</v>
      </c>
      <c r="C60" s="46"/>
      <c r="D60" s="46"/>
      <c r="E60" s="46"/>
      <c r="F60" s="72">
        <f>SUM(F57:F59)</f>
        <v>0</v>
      </c>
      <c r="G60" s="47"/>
      <c r="H60" s="72">
        <f>SUM(H57:H59)</f>
        <v>0</v>
      </c>
      <c r="I60" s="9"/>
      <c r="J60" s="9"/>
    </row>
    <row r="61" spans="2:10" ht="7.5" customHeight="1">
      <c r="B61" s="64"/>
      <c r="C61" s="39"/>
      <c r="D61" s="39"/>
      <c r="E61" s="39"/>
      <c r="F61" s="65"/>
      <c r="G61" s="39"/>
      <c r="H61" s="65"/>
      <c r="I61" s="9"/>
      <c r="J61" s="9"/>
    </row>
    <row r="62" spans="2:10" ht="7.5" customHeight="1">
      <c r="B62" s="64"/>
      <c r="C62" s="39"/>
      <c r="D62" s="39"/>
      <c r="E62" s="39"/>
      <c r="F62" s="65"/>
      <c r="G62" s="39"/>
      <c r="H62" s="65"/>
      <c r="I62" s="9"/>
      <c r="J62" s="9"/>
    </row>
    <row r="63" spans="2:10" ht="7.5" customHeight="1">
      <c r="B63" s="64"/>
      <c r="C63" s="39"/>
      <c r="D63" s="39"/>
      <c r="E63" s="39"/>
      <c r="F63" s="65"/>
      <c r="G63" s="39"/>
      <c r="H63" s="65"/>
      <c r="I63" s="9"/>
      <c r="J63" s="9"/>
    </row>
    <row r="64" spans="1:10" ht="9.75" customHeight="1">
      <c r="A64" s="19"/>
      <c r="B64" s="89" t="s">
        <v>69</v>
      </c>
      <c r="C64" s="90"/>
      <c r="D64" s="90"/>
      <c r="E64" s="114" t="s">
        <v>16</v>
      </c>
      <c r="F64" s="114"/>
      <c r="G64" s="114" t="s">
        <v>17</v>
      </c>
      <c r="H64" s="114"/>
      <c r="I64" s="91"/>
      <c r="J64" s="91"/>
    </row>
    <row r="65" spans="1:10" ht="7.5" customHeight="1">
      <c r="A65" s="79" t="s">
        <v>54</v>
      </c>
      <c r="B65" s="92" t="s">
        <v>15</v>
      </c>
      <c r="C65" s="93" t="s">
        <v>4</v>
      </c>
      <c r="D65" s="94" t="s">
        <v>5</v>
      </c>
      <c r="E65" s="93" t="s">
        <v>6</v>
      </c>
      <c r="F65" s="94" t="s">
        <v>7</v>
      </c>
      <c r="G65" s="93" t="s">
        <v>6</v>
      </c>
      <c r="H65" s="94" t="s">
        <v>7</v>
      </c>
      <c r="I65" s="91"/>
      <c r="J65" s="91"/>
    </row>
    <row r="66" spans="1:10" ht="7.5" customHeight="1">
      <c r="A66" s="80">
        <f>(SUM(A60,1))</f>
        <v>54</v>
      </c>
      <c r="B66" s="87" t="s">
        <v>70</v>
      </c>
      <c r="C66" s="74" t="s">
        <v>1</v>
      </c>
      <c r="D66" s="75">
        <v>1</v>
      </c>
      <c r="E66" s="28">
        <v>0</v>
      </c>
      <c r="F66" s="29">
        <f aca="true" t="shared" si="6" ref="F66:F77">PRODUCT(D66,E66)</f>
        <v>0</v>
      </c>
      <c r="G66" s="28">
        <v>0</v>
      </c>
      <c r="H66" s="29">
        <f aca="true" t="shared" si="7" ref="H66:H77">PRODUCT(D66,G66)</f>
        <v>0</v>
      </c>
      <c r="I66" s="86"/>
      <c r="J66" s="78"/>
    </row>
    <row r="67" spans="1:10" ht="7.5" customHeight="1">
      <c r="A67" s="80">
        <f aca="true" t="shared" si="8" ref="A67:A81">(SUM(A66,1))</f>
        <v>55</v>
      </c>
      <c r="B67" s="87" t="s">
        <v>79</v>
      </c>
      <c r="C67" s="74" t="s">
        <v>1</v>
      </c>
      <c r="D67" s="75">
        <v>1</v>
      </c>
      <c r="E67" s="28">
        <v>0</v>
      </c>
      <c r="F67" s="29">
        <f t="shared" si="6"/>
        <v>0</v>
      </c>
      <c r="G67" s="28">
        <v>0</v>
      </c>
      <c r="H67" s="29">
        <f t="shared" si="7"/>
        <v>0</v>
      </c>
      <c r="I67" s="86"/>
      <c r="J67" s="78"/>
    </row>
    <row r="68" spans="1:10" ht="7.5" customHeight="1">
      <c r="A68" s="80">
        <f t="shared" si="8"/>
        <v>56</v>
      </c>
      <c r="B68" s="59" t="s">
        <v>42</v>
      </c>
      <c r="C68" s="60" t="s">
        <v>1</v>
      </c>
      <c r="D68" s="53">
        <v>1</v>
      </c>
      <c r="E68" s="28">
        <v>0</v>
      </c>
      <c r="F68" s="29">
        <f t="shared" si="6"/>
        <v>0</v>
      </c>
      <c r="G68" s="28">
        <v>0</v>
      </c>
      <c r="H68" s="29">
        <f t="shared" si="7"/>
        <v>0</v>
      </c>
      <c r="I68" s="30"/>
      <c r="J68" s="31"/>
    </row>
    <row r="69" spans="1:10" ht="7.5" customHeight="1">
      <c r="A69" s="80">
        <f t="shared" si="8"/>
        <v>57</v>
      </c>
      <c r="B69" s="87" t="s">
        <v>63</v>
      </c>
      <c r="C69" s="74" t="s">
        <v>0</v>
      </c>
      <c r="D69" s="75">
        <v>100</v>
      </c>
      <c r="E69" s="28">
        <v>0</v>
      </c>
      <c r="F69" s="29">
        <f t="shared" si="6"/>
        <v>0</v>
      </c>
      <c r="G69" s="28">
        <v>0</v>
      </c>
      <c r="H69" s="29">
        <f t="shared" si="7"/>
        <v>0</v>
      </c>
      <c r="I69" s="86"/>
      <c r="J69" s="78"/>
    </row>
    <row r="70" spans="1:10" ht="7.5" customHeight="1">
      <c r="A70" s="80">
        <f t="shared" si="8"/>
        <v>58</v>
      </c>
      <c r="B70" s="87" t="s">
        <v>28</v>
      </c>
      <c r="C70" s="74" t="s">
        <v>1</v>
      </c>
      <c r="D70" s="75">
        <v>3</v>
      </c>
      <c r="E70" s="28">
        <v>0</v>
      </c>
      <c r="F70" s="29">
        <f t="shared" si="6"/>
        <v>0</v>
      </c>
      <c r="G70" s="28">
        <v>0</v>
      </c>
      <c r="H70" s="29">
        <f t="shared" si="7"/>
        <v>0</v>
      </c>
      <c r="I70" s="86"/>
      <c r="J70" s="78"/>
    </row>
    <row r="71" spans="1:10" ht="7.5" customHeight="1">
      <c r="A71" s="80">
        <f t="shared" si="8"/>
        <v>59</v>
      </c>
      <c r="B71" s="87" t="s">
        <v>41</v>
      </c>
      <c r="C71" s="74" t="s">
        <v>1</v>
      </c>
      <c r="D71" s="75">
        <v>6</v>
      </c>
      <c r="E71" s="28">
        <v>0</v>
      </c>
      <c r="F71" s="29">
        <f t="shared" si="6"/>
        <v>0</v>
      </c>
      <c r="G71" s="28">
        <v>0</v>
      </c>
      <c r="H71" s="29">
        <f t="shared" si="7"/>
        <v>0</v>
      </c>
      <c r="I71" s="86"/>
      <c r="J71" s="78"/>
    </row>
    <row r="72" spans="1:10" ht="7.5" customHeight="1">
      <c r="A72" s="80">
        <f t="shared" si="8"/>
        <v>60</v>
      </c>
      <c r="B72" s="87" t="s">
        <v>38</v>
      </c>
      <c r="C72" s="74" t="s">
        <v>1</v>
      </c>
      <c r="D72" s="75">
        <v>2</v>
      </c>
      <c r="E72" s="28">
        <v>0</v>
      </c>
      <c r="F72" s="29">
        <f t="shared" si="6"/>
        <v>0</v>
      </c>
      <c r="G72" s="28">
        <v>0</v>
      </c>
      <c r="H72" s="29">
        <f t="shared" si="7"/>
        <v>0</v>
      </c>
      <c r="I72" s="86"/>
      <c r="J72" s="78"/>
    </row>
    <row r="73" spans="1:10" ht="7.5" customHeight="1">
      <c r="A73" s="80">
        <f t="shared" si="8"/>
        <v>61</v>
      </c>
      <c r="B73" s="73" t="s">
        <v>36</v>
      </c>
      <c r="C73" s="74" t="s">
        <v>0</v>
      </c>
      <c r="D73" s="75">
        <v>60</v>
      </c>
      <c r="E73" s="28">
        <v>0</v>
      </c>
      <c r="F73" s="29">
        <f t="shared" si="6"/>
        <v>0</v>
      </c>
      <c r="G73" s="28">
        <v>0</v>
      </c>
      <c r="H73" s="29">
        <f t="shared" si="7"/>
        <v>0</v>
      </c>
      <c r="I73" s="78"/>
      <c r="J73" s="78"/>
    </row>
    <row r="74" spans="1:10" ht="7.5" customHeight="1">
      <c r="A74" s="80">
        <f t="shared" si="8"/>
        <v>62</v>
      </c>
      <c r="B74" s="73" t="s">
        <v>37</v>
      </c>
      <c r="C74" s="74" t="s">
        <v>0</v>
      </c>
      <c r="D74" s="75">
        <v>50</v>
      </c>
      <c r="E74" s="28">
        <v>0</v>
      </c>
      <c r="F74" s="29">
        <f t="shared" si="6"/>
        <v>0</v>
      </c>
      <c r="G74" s="28">
        <v>0</v>
      </c>
      <c r="H74" s="29">
        <f t="shared" si="7"/>
        <v>0</v>
      </c>
      <c r="I74" s="78"/>
      <c r="J74" s="78"/>
    </row>
    <row r="75" spans="1:10" ht="18" customHeight="1">
      <c r="A75" s="80">
        <f t="shared" si="8"/>
        <v>63</v>
      </c>
      <c r="B75" s="88" t="s">
        <v>64</v>
      </c>
      <c r="C75" s="74" t="s">
        <v>1</v>
      </c>
      <c r="D75" s="75">
        <v>3</v>
      </c>
      <c r="E75" s="28">
        <v>0</v>
      </c>
      <c r="F75" s="29">
        <f t="shared" si="6"/>
        <v>0</v>
      </c>
      <c r="G75" s="28">
        <v>0</v>
      </c>
      <c r="H75" s="29">
        <f t="shared" si="7"/>
        <v>0</v>
      </c>
      <c r="I75" s="86"/>
      <c r="J75" s="78"/>
    </row>
    <row r="76" spans="1:10" ht="7.5" customHeight="1">
      <c r="A76" s="80">
        <f t="shared" si="8"/>
        <v>64</v>
      </c>
      <c r="B76" s="32" t="s">
        <v>58</v>
      </c>
      <c r="C76" s="33" t="s">
        <v>18</v>
      </c>
      <c r="D76" s="34">
        <v>1</v>
      </c>
      <c r="E76" s="28">
        <v>0</v>
      </c>
      <c r="F76" s="29">
        <f t="shared" si="6"/>
        <v>0</v>
      </c>
      <c r="G76" s="28">
        <v>0</v>
      </c>
      <c r="H76" s="29">
        <f t="shared" si="7"/>
        <v>0</v>
      </c>
      <c r="I76" s="31"/>
      <c r="J76" s="31"/>
    </row>
    <row r="77" spans="1:10" ht="7.5" customHeight="1">
      <c r="A77" s="80">
        <f t="shared" si="8"/>
        <v>65</v>
      </c>
      <c r="B77" s="32" t="s">
        <v>19</v>
      </c>
      <c r="C77" s="33" t="s">
        <v>12</v>
      </c>
      <c r="D77" s="34">
        <v>30</v>
      </c>
      <c r="E77" s="28">
        <v>0</v>
      </c>
      <c r="F77" s="29">
        <f t="shared" si="6"/>
        <v>0</v>
      </c>
      <c r="G77" s="28">
        <v>0</v>
      </c>
      <c r="H77" s="29">
        <f t="shared" si="7"/>
        <v>0</v>
      </c>
      <c r="I77" s="31"/>
      <c r="J77" s="31"/>
    </row>
    <row r="78" spans="1:10" ht="7.5" customHeight="1">
      <c r="A78" s="81">
        <f t="shared" si="8"/>
        <v>66</v>
      </c>
      <c r="B78" s="95"/>
      <c r="C78" s="96"/>
      <c r="D78" s="96"/>
      <c r="E78" s="96"/>
      <c r="F78" s="97">
        <f>SUM(F66:F77)</f>
        <v>0</v>
      </c>
      <c r="G78" s="95"/>
      <c r="H78" s="97">
        <f>SUM(H66:H77)</f>
        <v>0</v>
      </c>
      <c r="I78" s="91"/>
      <c r="J78" s="91"/>
    </row>
    <row r="79" spans="1:10" ht="7.5" customHeight="1">
      <c r="A79" s="82">
        <f t="shared" si="8"/>
        <v>67</v>
      </c>
      <c r="B79" s="98" t="s">
        <v>24</v>
      </c>
      <c r="C79" s="99"/>
      <c r="D79" s="100">
        <v>3</v>
      </c>
      <c r="E79" s="99" t="s">
        <v>3</v>
      </c>
      <c r="F79" s="101">
        <f>ROUND(F78*D79*0.01,1)</f>
        <v>0</v>
      </c>
      <c r="G79" s="102"/>
      <c r="H79" s="103"/>
      <c r="I79" s="91"/>
      <c r="J79" s="91"/>
    </row>
    <row r="80" spans="1:10" ht="7.5" customHeight="1">
      <c r="A80" s="82">
        <f t="shared" si="8"/>
        <v>68</v>
      </c>
      <c r="B80" s="98" t="s">
        <v>25</v>
      </c>
      <c r="C80" s="99"/>
      <c r="D80" s="100">
        <v>20</v>
      </c>
      <c r="E80" s="99" t="s">
        <v>3</v>
      </c>
      <c r="F80" s="104"/>
      <c r="G80" s="102"/>
      <c r="H80" s="101">
        <f>ROUND(H78*D80*0.01,1)</f>
        <v>0</v>
      </c>
      <c r="I80" s="91"/>
      <c r="J80" s="91"/>
    </row>
    <row r="81" spans="1:10" ht="7.5" customHeight="1">
      <c r="A81" s="83">
        <f t="shared" si="8"/>
        <v>69</v>
      </c>
      <c r="B81" s="105" t="s">
        <v>2</v>
      </c>
      <c r="C81" s="106"/>
      <c r="D81" s="106"/>
      <c r="E81" s="106"/>
      <c r="F81" s="107">
        <f>SUM(F78:F80)</f>
        <v>0</v>
      </c>
      <c r="G81" s="108"/>
      <c r="H81" s="107">
        <f>SUM(H78:H80)</f>
        <v>0</v>
      </c>
      <c r="I81" s="91"/>
      <c r="J81" s="91"/>
    </row>
    <row r="82" spans="2:10" ht="7.5" customHeight="1">
      <c r="B82" s="64"/>
      <c r="C82" s="39"/>
      <c r="D82" s="39"/>
      <c r="E82" s="39"/>
      <c r="F82" s="65"/>
      <c r="G82" s="39"/>
      <c r="H82" s="65"/>
      <c r="I82" s="9"/>
      <c r="J82" s="9"/>
    </row>
    <row r="83" spans="9:10" ht="7.5" customHeight="1">
      <c r="I83" s="66"/>
      <c r="J83" s="66"/>
    </row>
    <row r="84" spans="9:10" ht="7.5" customHeight="1">
      <c r="I84" s="66"/>
      <c r="J84" s="66"/>
    </row>
    <row r="85" spans="9:10" ht="7.5" customHeight="1">
      <c r="I85" s="66"/>
      <c r="J85" s="66"/>
    </row>
    <row r="86" spans="9:10" ht="7.5" customHeight="1">
      <c r="I86" s="66"/>
      <c r="J86" s="66"/>
    </row>
    <row r="87" spans="1:8" ht="9.75" customHeight="1">
      <c r="A87"/>
      <c r="B87" s="19" t="s">
        <v>94</v>
      </c>
      <c r="C87" s="21"/>
      <c r="D87" s="21"/>
      <c r="E87" s="111" t="s">
        <v>16</v>
      </c>
      <c r="F87" s="111"/>
      <c r="G87" s="111" t="s">
        <v>17</v>
      </c>
      <c r="H87" s="111"/>
    </row>
    <row r="88" spans="1:10" ht="7.5" customHeight="1">
      <c r="A88" s="79" t="s">
        <v>54</v>
      </c>
      <c r="B88" s="22" t="s">
        <v>15</v>
      </c>
      <c r="C88" s="23" t="s">
        <v>4</v>
      </c>
      <c r="D88" s="24" t="s">
        <v>5</v>
      </c>
      <c r="E88" s="23" t="s">
        <v>6</v>
      </c>
      <c r="F88" s="24" t="s">
        <v>7</v>
      </c>
      <c r="G88" s="23" t="s">
        <v>6</v>
      </c>
      <c r="H88" s="24" t="s">
        <v>7</v>
      </c>
      <c r="I88" s="25"/>
      <c r="J88" s="25"/>
    </row>
    <row r="89" spans="1:10" ht="7.5" customHeight="1">
      <c r="A89" s="80">
        <f>(SUM(A81,1))</f>
        <v>70</v>
      </c>
      <c r="B89" s="20" t="s">
        <v>30</v>
      </c>
      <c r="C89" s="26" t="s">
        <v>18</v>
      </c>
      <c r="D89" s="27">
        <v>1</v>
      </c>
      <c r="E89" s="28">
        <v>0</v>
      </c>
      <c r="F89" s="29">
        <f>PRODUCT(D89,E89)</f>
        <v>0</v>
      </c>
      <c r="G89" s="28">
        <v>0</v>
      </c>
      <c r="H89" s="29">
        <f>PRODUCT(D89,G89)</f>
        <v>0</v>
      </c>
      <c r="I89" s="30"/>
      <c r="J89" s="31"/>
    </row>
    <row r="90" spans="1:10" ht="7.5" customHeight="1">
      <c r="A90" s="80">
        <f aca="true" t="shared" si="9" ref="A90:A97">(SUM(A89,1))</f>
        <v>71</v>
      </c>
      <c r="B90" s="20" t="s">
        <v>44</v>
      </c>
      <c r="C90" s="26" t="s">
        <v>35</v>
      </c>
      <c r="D90" s="27">
        <v>10</v>
      </c>
      <c r="E90" s="28">
        <v>0</v>
      </c>
      <c r="F90" s="29">
        <f>PRODUCT(D90,E90)</f>
        <v>0</v>
      </c>
      <c r="G90" s="28">
        <v>0</v>
      </c>
      <c r="H90" s="29">
        <f>PRODUCT(D90,G90)</f>
        <v>0</v>
      </c>
      <c r="I90" s="30"/>
      <c r="J90" s="31"/>
    </row>
    <row r="91" spans="1:10" ht="7.5" customHeight="1">
      <c r="A91" s="80">
        <f t="shared" si="9"/>
        <v>72</v>
      </c>
      <c r="B91" s="20" t="s">
        <v>48</v>
      </c>
      <c r="C91" s="26" t="s">
        <v>35</v>
      </c>
      <c r="D91" s="27">
        <v>100</v>
      </c>
      <c r="E91" s="28">
        <v>0</v>
      </c>
      <c r="F91" s="29">
        <f>PRODUCT(D91,E91)</f>
        <v>0</v>
      </c>
      <c r="G91" s="28">
        <v>0</v>
      </c>
      <c r="H91" s="29">
        <f>PRODUCT(D91,G91)</f>
        <v>0</v>
      </c>
      <c r="I91" s="30"/>
      <c r="J91" s="31"/>
    </row>
    <row r="92" spans="1:10" ht="7.5" customHeight="1">
      <c r="A92" s="80">
        <f t="shared" si="9"/>
        <v>73</v>
      </c>
      <c r="B92" s="20" t="s">
        <v>92</v>
      </c>
      <c r="C92" s="26" t="s">
        <v>35</v>
      </c>
      <c r="D92" s="27">
        <v>30</v>
      </c>
      <c r="E92" s="28">
        <v>0</v>
      </c>
      <c r="F92" s="29">
        <f>PRODUCT(D92,E92)</f>
        <v>0</v>
      </c>
      <c r="G92" s="28">
        <v>0</v>
      </c>
      <c r="H92" s="29">
        <f>PRODUCT(D92,G92)</f>
        <v>0</v>
      </c>
      <c r="I92" s="30"/>
      <c r="J92" s="31"/>
    </row>
    <row r="93" spans="1:10" ht="7.5" customHeight="1">
      <c r="A93" s="80">
        <f t="shared" si="9"/>
        <v>74</v>
      </c>
      <c r="B93" s="32" t="s">
        <v>27</v>
      </c>
      <c r="C93" s="33" t="s">
        <v>18</v>
      </c>
      <c r="D93" s="34">
        <v>1</v>
      </c>
      <c r="E93" s="28">
        <v>0</v>
      </c>
      <c r="F93" s="29">
        <f>PRODUCT(D93,E93)</f>
        <v>0</v>
      </c>
      <c r="G93" s="28">
        <v>0</v>
      </c>
      <c r="H93" s="29">
        <f>PRODUCT(D93,G93)</f>
        <v>0</v>
      </c>
      <c r="I93" s="30"/>
      <c r="J93" s="31"/>
    </row>
    <row r="94" spans="1:10" ht="7.5" customHeight="1">
      <c r="A94" s="81">
        <f t="shared" si="9"/>
        <v>75</v>
      </c>
      <c r="B94" s="35"/>
      <c r="C94" s="36"/>
      <c r="D94" s="36"/>
      <c r="E94" s="36"/>
      <c r="F94" s="37">
        <f>SUM(F89:F93)</f>
        <v>0</v>
      </c>
      <c r="G94" s="35"/>
      <c r="H94" s="37">
        <f>SUM(H89:H93)</f>
        <v>0</v>
      </c>
      <c r="I94" s="9"/>
      <c r="J94" s="9"/>
    </row>
    <row r="95" spans="1:10" ht="7.5" customHeight="1">
      <c r="A95" s="82">
        <f t="shared" si="9"/>
        <v>76</v>
      </c>
      <c r="B95" s="38" t="s">
        <v>24</v>
      </c>
      <c r="C95" s="39"/>
      <c r="D95" s="40">
        <v>0</v>
      </c>
      <c r="E95" s="39" t="s">
        <v>3</v>
      </c>
      <c r="F95" s="41">
        <f>ROUND(F94*D95*0.01,1)</f>
        <v>0</v>
      </c>
      <c r="G95" s="42"/>
      <c r="H95" s="43"/>
      <c r="I95" s="9"/>
      <c r="J95" s="9"/>
    </row>
    <row r="96" spans="1:10" ht="7.5" customHeight="1">
      <c r="A96" s="82">
        <f t="shared" si="9"/>
        <v>77</v>
      </c>
      <c r="B96" s="38" t="s">
        <v>25</v>
      </c>
      <c r="C96" s="39"/>
      <c r="D96" s="40">
        <v>0</v>
      </c>
      <c r="E96" s="39" t="s">
        <v>3</v>
      </c>
      <c r="F96" s="44"/>
      <c r="G96" s="42"/>
      <c r="H96" s="41">
        <f>ROUND(H94*D96*0.01,1)</f>
        <v>0</v>
      </c>
      <c r="I96" s="9"/>
      <c r="J96" s="9"/>
    </row>
    <row r="97" spans="1:10" ht="7.5" customHeight="1">
      <c r="A97" s="83">
        <f t="shared" si="9"/>
        <v>78</v>
      </c>
      <c r="B97" s="45" t="s">
        <v>2</v>
      </c>
      <c r="C97" s="46"/>
      <c r="D97" s="46"/>
      <c r="E97" s="46"/>
      <c r="F97" s="72">
        <f>SUM(F94:F96)</f>
        <v>0</v>
      </c>
      <c r="G97" s="47"/>
      <c r="H97" s="72">
        <f>SUM(H94:H96)</f>
        <v>0</v>
      </c>
      <c r="I97" s="9"/>
      <c r="J97" s="9"/>
    </row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spans="1:8" ht="7.5" customHeight="1" thickBot="1">
      <c r="A108" s="54"/>
      <c r="B108" s="54"/>
      <c r="C108" s="54"/>
      <c r="D108" s="54"/>
      <c r="E108" s="54"/>
      <c r="F108" s="54"/>
      <c r="G108" s="54"/>
      <c r="H108" s="54"/>
    </row>
    <row r="109" ht="7.5" customHeight="1" thickTop="1"/>
    <row r="110" spans="2:8" ht="9.75" customHeight="1">
      <c r="B110" s="19" t="s">
        <v>10</v>
      </c>
      <c r="C110" s="21"/>
      <c r="D110" s="21"/>
      <c r="E110" s="111" t="s">
        <v>16</v>
      </c>
      <c r="F110" s="111"/>
      <c r="G110" s="111" t="s">
        <v>17</v>
      </c>
      <c r="H110" s="111"/>
    </row>
    <row r="111" spans="1:8" ht="7.5" customHeight="1">
      <c r="A111" s="79" t="s">
        <v>54</v>
      </c>
      <c r="B111" s="115" t="s">
        <v>15</v>
      </c>
      <c r="C111" s="116"/>
      <c r="D111" s="117"/>
      <c r="E111" s="67"/>
      <c r="F111" s="24" t="s">
        <v>7</v>
      </c>
      <c r="G111" s="23"/>
      <c r="H111" s="24" t="s">
        <v>7</v>
      </c>
    </row>
    <row r="112" spans="1:10" ht="7.5" customHeight="1">
      <c r="A112" s="80">
        <f>(SUM(A97,1))</f>
        <v>79</v>
      </c>
      <c r="B112" s="68" t="str">
        <f>B1</f>
        <v>1. Strukturovaná kabeláž, A/V propojení, CCTV, EVS</v>
      </c>
      <c r="C112" s="69"/>
      <c r="D112" s="55">
        <v>15</v>
      </c>
      <c r="E112" s="112">
        <f>F45</f>
        <v>0</v>
      </c>
      <c r="F112" s="113"/>
      <c r="G112" s="112">
        <f>H45</f>
        <v>0</v>
      </c>
      <c r="H112" s="113"/>
      <c r="I112" s="9"/>
      <c r="J112" s="9"/>
    </row>
    <row r="113" spans="1:10" ht="7.5" customHeight="1">
      <c r="A113" s="80">
        <f>(SUM(A112,1))</f>
        <v>80</v>
      </c>
      <c r="B113" s="68" t="str">
        <f>B49</f>
        <v>2. PZTS (EZS)</v>
      </c>
      <c r="C113" s="69"/>
      <c r="D113" s="55">
        <v>15</v>
      </c>
      <c r="E113" s="112">
        <f>F60</f>
        <v>0</v>
      </c>
      <c r="F113" s="113"/>
      <c r="G113" s="112">
        <f>H60</f>
        <v>0</v>
      </c>
      <c r="H113" s="113"/>
      <c r="I113" s="9"/>
      <c r="J113" s="9"/>
    </row>
    <row r="114" spans="1:10" ht="7.5" customHeight="1">
      <c r="A114" s="80">
        <f>(SUM(A113,1))</f>
        <v>81</v>
      </c>
      <c r="B114" s="68" t="str">
        <f>B64</f>
        <v>3. Satelitní a televizní systém</v>
      </c>
      <c r="C114" s="69"/>
      <c r="D114" s="55">
        <v>15</v>
      </c>
      <c r="E114" s="112">
        <f>F81</f>
        <v>0</v>
      </c>
      <c r="F114" s="113"/>
      <c r="G114" s="112">
        <f>H81</f>
        <v>0</v>
      </c>
      <c r="H114" s="113"/>
      <c r="I114" s="9"/>
      <c r="J114" s="9"/>
    </row>
    <row r="115" spans="1:10" ht="7.5" customHeight="1">
      <c r="A115" s="80">
        <f>(SUM(A114,1))</f>
        <v>82</v>
      </c>
      <c r="B115" s="68" t="str">
        <f>B87</f>
        <v>4. HZS, PD</v>
      </c>
      <c r="C115" s="69"/>
      <c r="D115" s="55">
        <v>15</v>
      </c>
      <c r="E115" s="112">
        <f>F97</f>
        <v>0</v>
      </c>
      <c r="F115" s="113"/>
      <c r="G115" s="112">
        <f>H97</f>
        <v>0</v>
      </c>
      <c r="H115" s="113"/>
      <c r="I115" s="9"/>
      <c r="J115" s="9"/>
    </row>
    <row r="116" spans="1:8" ht="7.5" customHeight="1">
      <c r="A116" s="81"/>
      <c r="B116" s="35"/>
      <c r="C116" s="36"/>
      <c r="D116" s="36"/>
      <c r="E116" s="36"/>
      <c r="F116" s="37"/>
      <c r="G116" s="35"/>
      <c r="H116" s="70"/>
    </row>
    <row r="117" spans="1:8" ht="7.5" customHeight="1">
      <c r="A117" s="82"/>
      <c r="B117" s="38"/>
      <c r="C117" s="39"/>
      <c r="D117" s="40"/>
      <c r="E117" s="39"/>
      <c r="F117" s="44"/>
      <c r="G117" s="42"/>
      <c r="H117" s="43"/>
    </row>
    <row r="118" spans="1:10" ht="7.5" customHeight="1">
      <c r="A118" s="83">
        <f>(SUM(A115,1))</f>
        <v>83</v>
      </c>
      <c r="B118" s="45" t="s">
        <v>2</v>
      </c>
      <c r="C118" s="46"/>
      <c r="D118" s="46"/>
      <c r="E118" s="122">
        <f>SUM(E112:F115)</f>
        <v>0</v>
      </c>
      <c r="F118" s="123"/>
      <c r="G118" s="124">
        <f>SUM(G112:H115)</f>
        <v>0</v>
      </c>
      <c r="H118" s="123"/>
      <c r="I118" s="9"/>
      <c r="J118" s="9"/>
    </row>
    <row r="119" ht="7.5" customHeight="1"/>
    <row r="120" ht="7.5" customHeight="1"/>
    <row r="121" spans="1:10" ht="12" customHeight="1">
      <c r="A121" s="84">
        <f>(SUM(A118,1))</f>
        <v>84</v>
      </c>
      <c r="B121" s="6" t="s">
        <v>26</v>
      </c>
      <c r="C121" s="6"/>
      <c r="D121" s="6"/>
      <c r="E121" s="125">
        <f>SUM(E118:H118)</f>
        <v>0</v>
      </c>
      <c r="F121" s="125"/>
      <c r="G121" s="7" t="s">
        <v>21</v>
      </c>
      <c r="I121" s="9"/>
      <c r="J121" s="9"/>
    </row>
    <row r="122" spans="2:11" ht="7.5" customHeight="1">
      <c r="B122" s="10"/>
      <c r="I122" s="9"/>
      <c r="J122" s="9"/>
      <c r="K122" s="11"/>
    </row>
    <row r="123" spans="9:10" ht="7.5" customHeight="1">
      <c r="I123" s="9"/>
      <c r="J123" s="9"/>
    </row>
    <row r="124" spans="2:10" ht="9.75" customHeight="1">
      <c r="B124" s="12">
        <f>E124+G124</f>
        <v>0</v>
      </c>
      <c r="C124" s="13"/>
      <c r="D124" s="14">
        <v>15</v>
      </c>
      <c r="E124" s="118">
        <f>SUM(SUMIF(D112:D115,D124,E112:E115),SUMIF(D112:D115,D124,G112:G115))</f>
        <v>0</v>
      </c>
      <c r="F124" s="118"/>
      <c r="G124" s="119">
        <f>CEILING(E124*D124/100,0.1)</f>
        <v>0</v>
      </c>
      <c r="H124" s="120"/>
      <c r="I124" s="9"/>
      <c r="J124" s="9"/>
    </row>
    <row r="125" spans="2:10" ht="9.75" customHeight="1">
      <c r="B125" s="15">
        <f>E125+G125</f>
        <v>0</v>
      </c>
      <c r="C125" s="13"/>
      <c r="D125" s="14">
        <v>21</v>
      </c>
      <c r="E125" s="118">
        <f>SUM(SUMIF(D112:D115,D125,E112:E115),SUMIF(D112:D115,D125,G112:G115))</f>
        <v>0</v>
      </c>
      <c r="F125" s="118"/>
      <c r="G125" s="119">
        <f>CEILING(E125*D125/100,0.1)</f>
        <v>0</v>
      </c>
      <c r="H125" s="120"/>
      <c r="I125" s="9"/>
      <c r="J125" s="9"/>
    </row>
    <row r="126" spans="9:10" ht="7.5" customHeight="1">
      <c r="I126" s="9"/>
      <c r="J126" s="9"/>
    </row>
    <row r="127" spans="9:10" ht="7.5" customHeight="1">
      <c r="I127" s="9"/>
      <c r="J127" s="9"/>
    </row>
    <row r="128" spans="1:10" ht="12" customHeight="1">
      <c r="A128" s="84">
        <f>(SUM(A121,1))</f>
        <v>85</v>
      </c>
      <c r="B128" s="16" t="s">
        <v>20</v>
      </c>
      <c r="E128" s="121">
        <f>SUM(B124:B125)</f>
        <v>0</v>
      </c>
      <c r="F128" s="121"/>
      <c r="G128" s="17" t="s">
        <v>22</v>
      </c>
      <c r="I128" s="9"/>
      <c r="J128" s="9"/>
    </row>
    <row r="129" spans="1:10" ht="7.5" customHeight="1" thickBot="1">
      <c r="A129" s="85"/>
      <c r="B129" s="71"/>
      <c r="C129" s="54"/>
      <c r="D129" s="54"/>
      <c r="E129" s="54"/>
      <c r="F129" s="54"/>
      <c r="G129" s="54"/>
      <c r="H129" s="54"/>
      <c r="I129" s="9"/>
      <c r="J129" s="9"/>
    </row>
    <row r="130" ht="7.5" customHeight="1" thickTop="1">
      <c r="A130"/>
    </row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</sheetData>
  <sheetProtection/>
  <mergeCells count="27">
    <mergeCell ref="E110:F110"/>
    <mergeCell ref="G110:H110"/>
    <mergeCell ref="E64:F64"/>
    <mergeCell ref="G64:H64"/>
    <mergeCell ref="E87:F87"/>
    <mergeCell ref="G87:H87"/>
    <mergeCell ref="E1:F1"/>
    <mergeCell ref="G1:H1"/>
    <mergeCell ref="E49:F49"/>
    <mergeCell ref="G49:H49"/>
    <mergeCell ref="B111:D111"/>
    <mergeCell ref="E113:F113"/>
    <mergeCell ref="G113:H113"/>
    <mergeCell ref="E114:F114"/>
    <mergeCell ref="G114:H114"/>
    <mergeCell ref="E112:F112"/>
    <mergeCell ref="G112:H112"/>
    <mergeCell ref="E115:F115"/>
    <mergeCell ref="G115:H115"/>
    <mergeCell ref="E128:F128"/>
    <mergeCell ref="E118:F118"/>
    <mergeCell ref="G118:H118"/>
    <mergeCell ref="E121:F121"/>
    <mergeCell ref="E124:F124"/>
    <mergeCell ref="G124:H124"/>
    <mergeCell ref="E125:F125"/>
    <mergeCell ref="G125:H125"/>
  </mergeCells>
  <printOptions horizontalCentered="1"/>
  <pageMargins left="0.3937007874015748" right="0.3937007874015748" top="0.5905511811023623" bottom="0.7874015748031497" header="0.3937007874015748" footer="0.3937007874015748"/>
  <pageSetup horizontalDpi="600" verticalDpi="600" orientation="portrait" paperSize="9" r:id="rId1"/>
  <headerFooter alignWithMargins="0">
    <oddHeader>&amp;C&amp;6 SLABOPROUDÉ ROZVODY - &amp;"Arial CE,Tučné"Stavební úpravy dvorního objektu II. - Oblastní charita Náchod - &amp;"Arial CE,Obyčejné"Oblastní Charita Náchod, Mlýnská 189, 547 01 Náchod</oddHeader>
    <oddFooter>&amp;L&amp;6Vypracoval :
Roman Hladík&amp;C&amp;6Stránka &amp;P z &amp;N&amp;R&amp;6Datum vytvoření - 29.1.2021
Datum tisku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Hladík</dc:creator>
  <cp:keywords/>
  <dc:description/>
  <cp:lastModifiedBy>uzivatel</cp:lastModifiedBy>
  <cp:lastPrinted>2021-02-01T05:01:30Z</cp:lastPrinted>
  <dcterms:created xsi:type="dcterms:W3CDTF">2003-01-15T07:34:05Z</dcterms:created>
  <dcterms:modified xsi:type="dcterms:W3CDTF">2021-07-16T13:59:35Z</dcterms:modified>
  <cp:category/>
  <cp:version/>
  <cp:contentType/>
  <cp:contentStatus/>
</cp:coreProperties>
</file>