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5440" windowHeight="15840" activeTab="1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Pol'!$A$1:$X$168</definedName>
    <definedName name="_xlnm.Print_Area" localSheetId="4">'1 2 Pol'!$A$1:$X$40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39" i="1"/>
  <c r="F39" i="1"/>
  <c r="G39" i="13"/>
  <c r="BA36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5" i="13"/>
  <c r="M15" i="13" s="1"/>
  <c r="I15" i="13"/>
  <c r="K15" i="13"/>
  <c r="O15" i="13"/>
  <c r="O8" i="13" s="1"/>
  <c r="Q15" i="13"/>
  <c r="V15" i="13"/>
  <c r="G17" i="13"/>
  <c r="M17" i="13" s="1"/>
  <c r="I17" i="13"/>
  <c r="K17" i="13"/>
  <c r="O17" i="13"/>
  <c r="Q17" i="13"/>
  <c r="V17" i="13"/>
  <c r="G20" i="13"/>
  <c r="I20" i="13"/>
  <c r="I19" i="13" s="1"/>
  <c r="K20" i="13"/>
  <c r="M20" i="13"/>
  <c r="O20" i="13"/>
  <c r="Q20" i="13"/>
  <c r="Q19" i="13" s="1"/>
  <c r="V20" i="13"/>
  <c r="G22" i="13"/>
  <c r="M22" i="13" s="1"/>
  <c r="I22" i="13"/>
  <c r="K22" i="13"/>
  <c r="O22" i="13"/>
  <c r="O19" i="13" s="1"/>
  <c r="Q22" i="13"/>
  <c r="V22" i="13"/>
  <c r="G24" i="13"/>
  <c r="I24" i="13"/>
  <c r="K24" i="13"/>
  <c r="M24" i="13"/>
  <c r="O24" i="13"/>
  <c r="Q24" i="13"/>
  <c r="V24" i="13"/>
  <c r="G26" i="13"/>
  <c r="M26" i="13" s="1"/>
  <c r="I26" i="13"/>
  <c r="K26" i="13"/>
  <c r="K19" i="13" s="1"/>
  <c r="O26" i="13"/>
  <c r="Q26" i="13"/>
  <c r="V26" i="13"/>
  <c r="V19" i="13" s="1"/>
  <c r="G28" i="13"/>
  <c r="I28" i="13"/>
  <c r="K28" i="13"/>
  <c r="M28" i="13"/>
  <c r="O28" i="13"/>
  <c r="Q28" i="13"/>
  <c r="V28" i="13"/>
  <c r="G30" i="13"/>
  <c r="M30" i="13" s="1"/>
  <c r="I30" i="13"/>
  <c r="K30" i="13"/>
  <c r="O30" i="13"/>
  <c r="Q30" i="13"/>
  <c r="V30" i="13"/>
  <c r="G32" i="13"/>
  <c r="I32" i="13"/>
  <c r="K32" i="13"/>
  <c r="M32" i="13"/>
  <c r="O32" i="13"/>
  <c r="Q32" i="13"/>
  <c r="V32" i="13"/>
  <c r="G35" i="13"/>
  <c r="M35" i="13" s="1"/>
  <c r="I35" i="13"/>
  <c r="K35" i="13"/>
  <c r="O35" i="13"/>
  <c r="Q35" i="13"/>
  <c r="V35" i="13"/>
  <c r="AE39" i="13"/>
  <c r="G167" i="12"/>
  <c r="BA163" i="12"/>
  <c r="BA89" i="12"/>
  <c r="BA78" i="12"/>
  <c r="BA71" i="12"/>
  <c r="BA56" i="12"/>
  <c r="BA48" i="12"/>
  <c r="BA45" i="12"/>
  <c r="BA42" i="12"/>
  <c r="BA39" i="12"/>
  <c r="BA36" i="12"/>
  <c r="BA33" i="12"/>
  <c r="BA30" i="12"/>
  <c r="BA27" i="12"/>
  <c r="BA25" i="12"/>
  <c r="BA23" i="12"/>
  <c r="BA2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G8" i="12" s="1"/>
  <c r="I15" i="12"/>
  <c r="K15" i="12"/>
  <c r="O15" i="12"/>
  <c r="O8" i="12" s="1"/>
  <c r="Q15" i="12"/>
  <c r="V15" i="12"/>
  <c r="G17" i="12"/>
  <c r="I17" i="12"/>
  <c r="K17" i="12"/>
  <c r="M17" i="12"/>
  <c r="O17" i="12"/>
  <c r="Q17" i="12"/>
  <c r="V17" i="12"/>
  <c r="G19" i="12"/>
  <c r="I19" i="12"/>
  <c r="K19" i="12"/>
  <c r="M19" i="12"/>
  <c r="O19" i="12"/>
  <c r="Q19" i="12"/>
  <c r="V19" i="12"/>
  <c r="G22" i="12"/>
  <c r="I22" i="12"/>
  <c r="K22" i="12"/>
  <c r="M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M26" i="12"/>
  <c r="O26" i="12"/>
  <c r="Q26" i="12"/>
  <c r="V26" i="12"/>
  <c r="G29" i="12"/>
  <c r="I29" i="12"/>
  <c r="K29" i="12"/>
  <c r="M29" i="12"/>
  <c r="O29" i="12"/>
  <c r="Q29" i="12"/>
  <c r="V29" i="12"/>
  <c r="G32" i="12"/>
  <c r="I32" i="12"/>
  <c r="K32" i="12"/>
  <c r="M32" i="12"/>
  <c r="O32" i="12"/>
  <c r="Q32" i="12"/>
  <c r="V32" i="12"/>
  <c r="G35" i="12"/>
  <c r="M35" i="12" s="1"/>
  <c r="I35" i="12"/>
  <c r="K35" i="12"/>
  <c r="O35" i="12"/>
  <c r="Q35" i="12"/>
  <c r="V35" i="12"/>
  <c r="G38" i="12"/>
  <c r="I38" i="12"/>
  <c r="K38" i="12"/>
  <c r="M38" i="12"/>
  <c r="O38" i="12"/>
  <c r="Q38" i="12"/>
  <c r="V38" i="12"/>
  <c r="G41" i="12"/>
  <c r="I41" i="12"/>
  <c r="K41" i="12"/>
  <c r="M41" i="12"/>
  <c r="O41" i="12"/>
  <c r="Q41" i="12"/>
  <c r="V41" i="12"/>
  <c r="G44" i="12"/>
  <c r="I44" i="12"/>
  <c r="K44" i="12"/>
  <c r="M44" i="12"/>
  <c r="O44" i="12"/>
  <c r="Q44" i="12"/>
  <c r="V44" i="12"/>
  <c r="G47" i="12"/>
  <c r="M47" i="12" s="1"/>
  <c r="I47" i="12"/>
  <c r="K47" i="12"/>
  <c r="O47" i="12"/>
  <c r="Q47" i="12"/>
  <c r="V47" i="12"/>
  <c r="G50" i="12"/>
  <c r="I50" i="12"/>
  <c r="K50" i="12"/>
  <c r="M50" i="12"/>
  <c r="O50" i="12"/>
  <c r="Q50" i="12"/>
  <c r="V50" i="12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58" i="12"/>
  <c r="M58" i="12" s="1"/>
  <c r="I58" i="12"/>
  <c r="K58" i="12"/>
  <c r="O58" i="12"/>
  <c r="Q58" i="12"/>
  <c r="V58" i="12"/>
  <c r="G60" i="12"/>
  <c r="I60" i="12"/>
  <c r="K60" i="12"/>
  <c r="M60" i="12"/>
  <c r="O60" i="12"/>
  <c r="Q60" i="12"/>
  <c r="V60" i="12"/>
  <c r="G63" i="12"/>
  <c r="I63" i="12"/>
  <c r="K63" i="12"/>
  <c r="M63" i="12"/>
  <c r="O63" i="12"/>
  <c r="Q63" i="12"/>
  <c r="V63" i="12"/>
  <c r="G66" i="12"/>
  <c r="I66" i="12"/>
  <c r="K66" i="12"/>
  <c r="M66" i="12"/>
  <c r="O66" i="12"/>
  <c r="Q66" i="12"/>
  <c r="V66" i="12"/>
  <c r="G70" i="12"/>
  <c r="M70" i="12" s="1"/>
  <c r="I70" i="12"/>
  <c r="K70" i="12"/>
  <c r="O70" i="12"/>
  <c r="Q70" i="12"/>
  <c r="V70" i="12"/>
  <c r="G75" i="12"/>
  <c r="I75" i="12"/>
  <c r="K75" i="12"/>
  <c r="M75" i="12"/>
  <c r="O75" i="12"/>
  <c r="Q75" i="12"/>
  <c r="V75" i="12"/>
  <c r="G77" i="12"/>
  <c r="I77" i="12"/>
  <c r="K77" i="12"/>
  <c r="M77" i="12"/>
  <c r="O77" i="12"/>
  <c r="Q77" i="12"/>
  <c r="V77" i="12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Q81" i="12"/>
  <c r="V81" i="12"/>
  <c r="G83" i="12"/>
  <c r="I83" i="12"/>
  <c r="K83" i="12"/>
  <c r="M83" i="12"/>
  <c r="O83" i="12"/>
  <c r="Q83" i="12"/>
  <c r="V83" i="12"/>
  <c r="G85" i="12"/>
  <c r="I85" i="12"/>
  <c r="K85" i="12"/>
  <c r="M85" i="12"/>
  <c r="O85" i="12"/>
  <c r="Q85" i="12"/>
  <c r="V85" i="12"/>
  <c r="G87" i="12"/>
  <c r="O87" i="12"/>
  <c r="G88" i="12"/>
  <c r="M88" i="12" s="1"/>
  <c r="M87" i="12" s="1"/>
  <c r="I88" i="12"/>
  <c r="I87" i="12" s="1"/>
  <c r="K88" i="12"/>
  <c r="K87" i="12" s="1"/>
  <c r="O88" i="12"/>
  <c r="Q88" i="12"/>
  <c r="Q87" i="12" s="1"/>
  <c r="V88" i="12"/>
  <c r="V87" i="12" s="1"/>
  <c r="G90" i="12"/>
  <c r="I90" i="12"/>
  <c r="K90" i="12"/>
  <c r="O90" i="12"/>
  <c r="Q90" i="12"/>
  <c r="V90" i="12"/>
  <c r="G91" i="12"/>
  <c r="I91" i="12"/>
  <c r="K91" i="12"/>
  <c r="M91" i="12"/>
  <c r="M90" i="12" s="1"/>
  <c r="O91" i="12"/>
  <c r="Q91" i="12"/>
  <c r="V91" i="12"/>
  <c r="G95" i="12"/>
  <c r="M95" i="12" s="1"/>
  <c r="I95" i="12"/>
  <c r="I94" i="12" s="1"/>
  <c r="K95" i="12"/>
  <c r="O95" i="12"/>
  <c r="Q95" i="12"/>
  <c r="Q94" i="12" s="1"/>
  <c r="V95" i="12"/>
  <c r="G96" i="12"/>
  <c r="M96" i="12" s="1"/>
  <c r="I96" i="12"/>
  <c r="K96" i="12"/>
  <c r="K94" i="12" s="1"/>
  <c r="O96" i="12"/>
  <c r="Q96" i="12"/>
  <c r="V96" i="12"/>
  <c r="V94" i="12" s="1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O94" i="12" s="1"/>
  <c r="Q98" i="12"/>
  <c r="V98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7" i="12"/>
  <c r="I107" i="12"/>
  <c r="K107" i="12"/>
  <c r="M107" i="12"/>
  <c r="O107" i="12"/>
  <c r="Q107" i="12"/>
  <c r="V107" i="12"/>
  <c r="G109" i="12"/>
  <c r="M109" i="12" s="1"/>
  <c r="I109" i="12"/>
  <c r="K109" i="12"/>
  <c r="O109" i="12"/>
  <c r="O106" i="12" s="1"/>
  <c r="Q109" i="12"/>
  <c r="V109" i="12"/>
  <c r="G111" i="12"/>
  <c r="M111" i="12" s="1"/>
  <c r="I111" i="12"/>
  <c r="I106" i="12" s="1"/>
  <c r="K111" i="12"/>
  <c r="O111" i="12"/>
  <c r="Q111" i="12"/>
  <c r="Q106" i="12" s="1"/>
  <c r="V111" i="12"/>
  <c r="G113" i="12"/>
  <c r="M113" i="12" s="1"/>
  <c r="I113" i="12"/>
  <c r="K113" i="12"/>
  <c r="K106" i="12" s="1"/>
  <c r="O113" i="12"/>
  <c r="Q113" i="12"/>
  <c r="V113" i="12"/>
  <c r="V106" i="12" s="1"/>
  <c r="G115" i="12"/>
  <c r="I115" i="12"/>
  <c r="K115" i="12"/>
  <c r="M115" i="12"/>
  <c r="O115" i="12"/>
  <c r="Q115" i="12"/>
  <c r="V115" i="12"/>
  <c r="G117" i="12"/>
  <c r="M117" i="12" s="1"/>
  <c r="I117" i="12"/>
  <c r="K117" i="12"/>
  <c r="O117" i="12"/>
  <c r="Q117" i="12"/>
  <c r="V117" i="12"/>
  <c r="G120" i="12"/>
  <c r="M120" i="12" s="1"/>
  <c r="I120" i="12"/>
  <c r="K120" i="12"/>
  <c r="O120" i="12"/>
  <c r="Q120" i="12"/>
  <c r="V120" i="12"/>
  <c r="G123" i="12"/>
  <c r="M123" i="12" s="1"/>
  <c r="I123" i="12"/>
  <c r="K123" i="12"/>
  <c r="O123" i="12"/>
  <c r="Q123" i="12"/>
  <c r="V123" i="12"/>
  <c r="G125" i="12"/>
  <c r="I125" i="12"/>
  <c r="K125" i="12"/>
  <c r="M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3" i="12"/>
  <c r="M133" i="12" s="1"/>
  <c r="I133" i="12"/>
  <c r="K133" i="12"/>
  <c r="O133" i="12"/>
  <c r="Q133" i="12"/>
  <c r="V133" i="12"/>
  <c r="G135" i="12"/>
  <c r="M135" i="12" s="1"/>
  <c r="I135" i="12"/>
  <c r="K135" i="12"/>
  <c r="O135" i="12"/>
  <c r="Q135" i="12"/>
  <c r="V135" i="12"/>
  <c r="G137" i="12"/>
  <c r="I137" i="12"/>
  <c r="K137" i="12"/>
  <c r="M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2" i="12"/>
  <c r="M142" i="12" s="1"/>
  <c r="M141" i="12" s="1"/>
  <c r="I142" i="12"/>
  <c r="I141" i="12" s="1"/>
  <c r="K142" i="12"/>
  <c r="O142" i="12"/>
  <c r="O141" i="12" s="1"/>
  <c r="Q142" i="12"/>
  <c r="Q141" i="12" s="1"/>
  <c r="V142" i="12"/>
  <c r="G144" i="12"/>
  <c r="M144" i="12" s="1"/>
  <c r="I144" i="12"/>
  <c r="K144" i="12"/>
  <c r="K141" i="12" s="1"/>
  <c r="O144" i="12"/>
  <c r="Q144" i="12"/>
  <c r="V144" i="12"/>
  <c r="V141" i="12" s="1"/>
  <c r="G146" i="12"/>
  <c r="I146" i="12"/>
  <c r="K146" i="12"/>
  <c r="M146" i="12"/>
  <c r="O146" i="12"/>
  <c r="Q146" i="12"/>
  <c r="V146" i="12"/>
  <c r="K148" i="12"/>
  <c r="V148" i="12"/>
  <c r="G149" i="12"/>
  <c r="M149" i="12" s="1"/>
  <c r="M148" i="12" s="1"/>
  <c r="I149" i="12"/>
  <c r="I148" i="12" s="1"/>
  <c r="K149" i="12"/>
  <c r="O149" i="12"/>
  <c r="O148" i="12" s="1"/>
  <c r="Q149" i="12"/>
  <c r="Q148" i="12" s="1"/>
  <c r="V149" i="12"/>
  <c r="G152" i="12"/>
  <c r="I152" i="12"/>
  <c r="K152" i="12"/>
  <c r="K151" i="12" s="1"/>
  <c r="M152" i="12"/>
  <c r="O152" i="12"/>
  <c r="Q152" i="12"/>
  <c r="V152" i="12"/>
  <c r="V151" i="12" s="1"/>
  <c r="G154" i="12"/>
  <c r="G151" i="12" s="1"/>
  <c r="I154" i="12"/>
  <c r="K154" i="12"/>
  <c r="M154" i="12"/>
  <c r="O154" i="12"/>
  <c r="O151" i="12" s="1"/>
  <c r="Q154" i="12"/>
  <c r="V154" i="12"/>
  <c r="G158" i="12"/>
  <c r="M158" i="12" s="1"/>
  <c r="I158" i="12"/>
  <c r="K158" i="12"/>
  <c r="O158" i="12"/>
  <c r="Q158" i="12"/>
  <c r="V158" i="12"/>
  <c r="G160" i="12"/>
  <c r="M160" i="12" s="1"/>
  <c r="I160" i="12"/>
  <c r="I151" i="12" s="1"/>
  <c r="K160" i="12"/>
  <c r="O160" i="12"/>
  <c r="Q160" i="12"/>
  <c r="Q151" i="12" s="1"/>
  <c r="V160" i="12"/>
  <c r="G162" i="12"/>
  <c r="I162" i="12"/>
  <c r="K162" i="12"/>
  <c r="M162" i="12"/>
  <c r="O162" i="12"/>
  <c r="Q162" i="12"/>
  <c r="V162" i="12"/>
  <c r="G164" i="12"/>
  <c r="M164" i="12" s="1"/>
  <c r="I164" i="12"/>
  <c r="K164" i="12"/>
  <c r="O164" i="12"/>
  <c r="Q164" i="12"/>
  <c r="V164" i="12"/>
  <c r="AE167" i="12"/>
  <c r="AF167" i="12"/>
  <c r="I20" i="1"/>
  <c r="I19" i="1"/>
  <c r="I18" i="1"/>
  <c r="I17" i="1"/>
  <c r="I16" i="1"/>
  <c r="I61" i="1"/>
  <c r="J60" i="1" s="1"/>
  <c r="F44" i="1"/>
  <c r="G23" i="1" s="1"/>
  <c r="G44" i="1"/>
  <c r="G25" i="1" s="1"/>
  <c r="H44" i="1"/>
  <c r="I43" i="1"/>
  <c r="I42" i="1"/>
  <c r="I41" i="1"/>
  <c r="I40" i="1"/>
  <c r="I39" i="1"/>
  <c r="I44" i="1" s="1"/>
  <c r="J56" i="1" l="1"/>
  <c r="J54" i="1"/>
  <c r="J51" i="1"/>
  <c r="J52" i="1"/>
  <c r="J59" i="1"/>
  <c r="J53" i="1"/>
  <c r="J55" i="1"/>
  <c r="J57" i="1"/>
  <c r="J58" i="1"/>
  <c r="A27" i="1"/>
  <c r="M8" i="13"/>
  <c r="M19" i="13"/>
  <c r="AF39" i="13"/>
  <c r="G19" i="13"/>
  <c r="G8" i="13"/>
  <c r="M94" i="12"/>
  <c r="M151" i="12"/>
  <c r="M106" i="12"/>
  <c r="G106" i="12"/>
  <c r="M15" i="12"/>
  <c r="M8" i="12" s="1"/>
  <c r="G148" i="12"/>
  <c r="G141" i="12"/>
  <c r="G94" i="12"/>
  <c r="J41" i="1"/>
  <c r="J39" i="1"/>
  <c r="J44" i="1" s="1"/>
  <c r="J43" i="1"/>
  <c r="J42" i="1"/>
  <c r="J40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1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Lenka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Lenka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<sst xmlns="http://schemas.openxmlformats.org/spreadsheetml/2006/main" count="1087" uniqueCount="390">
  <si>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</si>
  <si>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</si>
  <si>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</si>
  <si>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</si>
  <si>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</si>
  <si>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</si>
  <si>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</si>
  <si>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</si>
  <si>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</si>
  <si>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</si>
  <si>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</si>
  <si>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</si>
  <si>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</si>
  <si>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</si>
  <si>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</si>
  <si>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</si>
  <si>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</si>
  <si>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</si>
  <si>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</si>
  <si>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</si>
  <si>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</si>
  <si>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</si>
  <si>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</si>
  <si>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</si>
  <si>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</si>
  <si>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</si>
  <si>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</si>
  <si>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</si>
  <si>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</si>
  <si>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</si>
  <si>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</si>
  <si>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</si>
  <si>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</si>
  <si>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</si>
  <si>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</si>
  <si>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</si>
  <si>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</si>
  <si>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</si>
  <si>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</si>
  <si>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</si>
  <si>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</si>
  <si>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</si>
  <si>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</si>
  <si>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P.20.02.21.</t>
  </si>
  <si>
    <t>Kanalizační přípojky Psinice</t>
  </si>
  <si>
    <t>Město Libáň</t>
  </si>
  <si>
    <t>náměstí Svobody 36</t>
  </si>
  <si>
    <t>Libáň</t>
  </si>
  <si>
    <t>50723</t>
  </si>
  <si>
    <t>00271748</t>
  </si>
  <si>
    <t>CZ00271748</t>
  </si>
  <si>
    <t>PROIS, a.s.</t>
  </si>
  <si>
    <t>Veverkova 1343/1</t>
  </si>
  <si>
    <t>Hradec Králové-Pražské Předměstí</t>
  </si>
  <si>
    <t>50002</t>
  </si>
  <si>
    <t>25943022</t>
  </si>
  <si>
    <t>CZ25943022</t>
  </si>
  <si>
    <t>Stavba</t>
  </si>
  <si>
    <t>Inženýrský objekt</t>
  </si>
  <si>
    <t>1</t>
  </si>
  <si>
    <t>Kanalizační přípojky</t>
  </si>
  <si>
    <t>2</t>
  </si>
  <si>
    <t>Ostatní a vedlější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</si>
  <si>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</si>
  <si>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</si>
  <si>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</si>
  <si>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</si>
  <si>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</si>
  <si>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</si>
  <si>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</si>
  <si>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</si>
  <si>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</si>
  <si>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</si>
  <si>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</si>
  <si>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</si>
  <si>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</si>
  <si>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</si>
  <si>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</si>
  <si>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</si>
  <si>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</si>
  <si>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</si>
  <si>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</si>
  <si>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</si>
  <si>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</si>
  <si>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</si>
  <si>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</si>
  <si>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</si>
  <si>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ING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</si>
  <si>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</si>
  <si>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</si>
  <si>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</si>
  <si>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</si>
  <si>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</si>
  <si>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</si>
  <si>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</si>
  <si>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</si>
  <si>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</si>
  <si>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</si>
  <si>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</si>
  <si>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</si>
  <si>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</si>
  <si>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</si>
  <si>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</si>
  <si>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</si>
  <si>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</si>
  <si>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</si>
  <si>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</si>
  <si>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</si>
  <si>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</si>
  <si>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</si>
  <si>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</si>
  <si>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</si>
  <si>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</si>
  <si>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113107625R00</t>
  </si>
  <si>
    <t>Odstranění podkladů nebo krytů z kameniva hrubého drceného, v ploše jednotlivě nad 50 m2, tloušťka vrstvy 250 mm</t>
  </si>
  <si>
    <t>m2</t>
  </si>
  <si>
    <t>822-1</t>
  </si>
  <si>
    <t>RTS 20/ I</t>
  </si>
  <si>
    <t>Práce</t>
  </si>
  <si>
    <t>POL1_</t>
  </si>
  <si>
    <t>1,1*218</t>
  </si>
  <si>
    <t>VV</t>
  </si>
  <si>
    <t>113107635R00</t>
  </si>
  <si>
    <t>Odstranění podkladů nebo krytů z kameniva hrubého drceného, v ploše jednotlivě nad 50 m2, tloušťka vrstvy 350 mm</t>
  </si>
  <si>
    <t>provizorní zásyp : 1,1*218</t>
  </si>
  <si>
    <t>113108407R00</t>
  </si>
  <si>
    <t>Odstranění podkladů nebo krytů živičných, v ploše jednotlivě nad 50 m2, tloušťka vrstvy 70 mm</t>
  </si>
  <si>
    <t>(0,6+1,1+0,6)*218</t>
  </si>
  <si>
    <t>113108408R00</t>
  </si>
  <si>
    <t>Odstranění podkladů nebo krytů živičných, v ploše jednotlivě nad 50 m2, tloušťka vrstvy 80 mm</t>
  </si>
  <si>
    <t>(0,4+1,1+0,4)*218</t>
  </si>
  <si>
    <t>113111215R00</t>
  </si>
  <si>
    <t>Odstranění podkladů nebo krytů z kameniva zpevněného cementem, v ploše jednotlivě nad 50 m2, tloušťka vrstvy 150 mm</t>
  </si>
  <si>
    <t>(0,2+1,1+0,2)*218</t>
  </si>
  <si>
    <t>113151214R00</t>
  </si>
  <si>
    <t>Odstranění podkladu, krytu frézováním povrch živičný, plochy přes 500 m2 na jednom objektu nebo při provádění pruhu šířky přes  750 mm bez překážek v trase, tloušťky 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</si>
  <si>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</si>
  <si>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SPI</t>
  </si>
  <si>
    <t>115101201R00</t>
  </si>
  <si>
    <t>Čerpání vody na dopravní výšku do 10 m_x000D_
 s uvažovaným průměrným přítokem do 500 l/min</t>
  </si>
  <si>
    <t>h</t>
  </si>
  <si>
    <t>800-1</t>
  </si>
  <si>
    <t>na vzdálenost od hladiny vody v jímce po výšku roviny proložené osou nejvyššího bodu výtlačného potrubí. Včetně odpadní potrubí v délce do 20 m.</t>
  </si>
  <si>
    <t>115101301R00</t>
  </si>
  <si>
    <t>Pohotovost záložní čerpací soupravy na dopravní výšku do 10 m_x000D_
 s uvažovaným průměrným přítokem do 500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</si>
  <si>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</si>
  <si>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</si>
  <si>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119001411R00</t>
  </si>
  <si>
    <t>Dočasné zajištění podzemního potrubí nebo vedení betonového potrubí_x000D_
 DN  do 200 mm</t>
  </si>
  <si>
    <t>m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</si>
  <si>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</si>
  <si>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93*1,1</t>
  </si>
  <si>
    <t>119001422R00</t>
  </si>
  <si>
    <t>Dočasné zajištění podzemního potrubí nebo vedení kabelů přes 3 do 6 kabelů</t>
  </si>
  <si>
    <t>51*1,1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</si>
  <si>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</si>
  <si>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</si>
  <si>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</si>
  <si>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</si>
  <si>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>2*0,2*805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</si>
  <si>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</si>
  <si>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</si>
  <si>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</si>
  <si>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>1,1*2*(93+51)</t>
  </si>
  <si>
    <t>132201213R00</t>
  </si>
  <si>
    <t xml:space="preserve">Hloubení rýh šířky přes 60 do 200 cm do 10000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</si>
  <si>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</si>
  <si>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60% výkopu : 1,1*2*1023*0,6</t>
  </si>
  <si>
    <t>132201219R00</t>
  </si>
  <si>
    <t xml:space="preserve">Hloubení rýh šířky přes 60 do 200 cm příplatek za lepivost, v hornině 3,  </t>
  </si>
  <si>
    <t>1350,36*0,3</t>
  </si>
  <si>
    <t>132301212R00</t>
  </si>
  <si>
    <t xml:space="preserve">Hloubení rýh šířky přes 60 do 200 cm do 1000 m3, v hornině 4, hloubení strojně </t>
  </si>
  <si>
    <t>40% výkopu : 1,1*2*1023*0,4</t>
  </si>
  <si>
    <t>132301219R00</t>
  </si>
  <si>
    <t xml:space="preserve">Hloubení rýh šířky přes 60 do 200 cm příplatek za lepivost, v hornině 4,  </t>
  </si>
  <si>
    <t>900,24*0,3</t>
  </si>
  <si>
    <t>151201101R00</t>
  </si>
  <si>
    <t>Zřízení pažení a rozepření stěn rýh zátažné, hloubky do 2 m</t>
  </si>
  <si>
    <t>pro podzemní vedení pro všechny šířky rýhy,</t>
  </si>
  <si>
    <t>2*2*1023</t>
  </si>
  <si>
    <t>151201111R00</t>
  </si>
  <si>
    <t>Odstranění pažení a rozepření rýh zátažné,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</si>
  <si>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</si>
  <si>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</si>
  <si>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</si>
  <si>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Kalkul</t>
  </si>
  <si>
    <t>bez naložení do dopravní nádoby, ale s vyprázdněním dopravní nádoby na hromadu nebo na dopravní prostředek,</t>
  </si>
  <si>
    <t>(1350,36+900,24)*0,55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</si>
  <si>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</si>
  <si>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</si>
  <si>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</si>
  <si>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</si>
  <si>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m_x000D_
 z horniny 1 až 4</t>
  </si>
  <si>
    <t>skládka do 50 km : 40*1432,695</t>
  </si>
  <si>
    <t>171201201R00</t>
  </si>
  <si>
    <t>Uložení sypaniny na dočasnou skládku tak, že na 1 m2 plochy připadá přes 2 m3 výkopku nebo ornice</t>
  </si>
  <si>
    <t>lože a obsyp : 112,53+502,26</t>
  </si>
  <si>
    <t>výměna 50% zásypu : 0,5*1635,81</t>
  </si>
  <si>
    <t>174101101R00</t>
  </si>
  <si>
    <t>Zásyp sypaninou se zhutněním jam, šachet, rýh nebo kolem objektů v těchto vykopávkách</t>
  </si>
  <si>
    <t>z jakékoliv horniny s uložením výkopku po vrstvách,</t>
  </si>
  <si>
    <t>1350,36+900,24</t>
  </si>
  <si>
    <t>-112,53-502,26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</si>
  <si>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</si>
  <si>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</si>
  <si>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</si>
  <si>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1,1*(0,3+0,2)*5</t>
  </si>
  <si>
    <t>1,1*(0,3+0,15)*978</t>
  </si>
  <si>
    <t>1,1*(0,3+0,05)*40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</si>
  <si>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</si>
  <si>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</si>
  <si>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</si>
  <si>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</si>
  <si>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181301113R00</t>
  </si>
  <si>
    <t>Rozprostření a urovnání ornice v rovině v souvislé ploše přes 500 m2, tloušťka vrstvy přes 150 do 200 mm</t>
  </si>
  <si>
    <t>s případným nutným přemístěním hromad nebo dočasných skládek na místo potřeby ze vzdálenosti do 30 m, v rovině nebo ve svahu do 1 : 5,</t>
  </si>
  <si>
    <t>2*805</t>
  </si>
  <si>
    <t>199000002R00</t>
  </si>
  <si>
    <t>Poplatky za skládku horniny 1- 4, skupina 17 05 04 z Katalogu odpadů</t>
  </si>
  <si>
    <t>00572410R</t>
  </si>
  <si>
    <t>směs travní parková, pro mírnou zátěž</t>
  </si>
  <si>
    <t>kg</t>
  </si>
  <si>
    <t>SPCM</t>
  </si>
  <si>
    <t>Specifikace</t>
  </si>
  <si>
    <t>POL3_</t>
  </si>
  <si>
    <t>1610*0,025</t>
  </si>
  <si>
    <t>58344154R</t>
  </si>
  <si>
    <t>štěrkodrť frakce 0,0 až 22,0 mm; třída A</t>
  </si>
  <si>
    <t>t</t>
  </si>
  <si>
    <t>502,26*1,8</t>
  </si>
  <si>
    <t>58344197R</t>
  </si>
  <si>
    <t>štěrkodrť frakce 0,0 až 63,0 mm; třída A</t>
  </si>
  <si>
    <t>výměna 50% zásypu : 1635,81*0,5*1,8</t>
  </si>
  <si>
    <t>212752112R00</t>
  </si>
  <si>
    <t>Trativody z drenážních trubek DN od 80 do 100 mm</t>
  </si>
  <si>
    <t>827-1</t>
  </si>
  <si>
    <t>RTS 18/ I</t>
  </si>
  <si>
    <t>se zřízením štěrkopískového lože pod trubky a s jejich obsypem v průměrném celkovém množství do 0,15 m3/m v otevřeném příkopu,</t>
  </si>
  <si>
    <t>451573111R00</t>
  </si>
  <si>
    <t>Lože pod potrubí, stoky a drobné objekty z písku a štěrkopísku  do 65 mm</t>
  </si>
  <si>
    <t>v otevřeném výkopu,</t>
  </si>
  <si>
    <t>1,1*0,1*1023</t>
  </si>
  <si>
    <t>564851111R00</t>
  </si>
  <si>
    <t>Podklad ze štěrkodrti s rozprostřením a zhutněním frakce 0-63 mm, tloušťka po zhutnění 150 mm</t>
  </si>
  <si>
    <t>564861111R00</t>
  </si>
  <si>
    <t>Podklad ze štěrkodrti s rozprostřením a zhutněním frakce 0-63 mm, tloušťka po zhutnění 200 mm</t>
  </si>
  <si>
    <t>564871111R00</t>
  </si>
  <si>
    <t>Podklad ze štěrkodrti s rozprostřením a zhutněním frakce 0-63 mm, tloušťka po zhutnění 250 mm</t>
  </si>
  <si>
    <t>565161111R00</t>
  </si>
  <si>
    <t>Podklad z kameniva obaleného asfaltem ACP 16+ až ACP 22+, v pruhu šířky do 3 m, třídy 1, tloušťka po zhutnění 80 mm</t>
  </si>
  <si>
    <t>s rozprostřením a zhutněním</t>
  </si>
  <si>
    <t>567122114R00</t>
  </si>
  <si>
    <t>Podklad z kameniva zpevněného cementem SC C8/10, tloušťka po zhutnění 150 mm</t>
  </si>
  <si>
    <t>bez dilatačních spár, s rozprostřením a zhutněním, ošetřením povrchu podkladu vodou</t>
  </si>
  <si>
    <t>573211111R00</t>
  </si>
  <si>
    <t>Postřik živičný spojovací bez posypu kamenivem z asfaltu silničního, v množství od 0,5 do 0,7 kg/m2</t>
  </si>
  <si>
    <t>573231110R00</t>
  </si>
  <si>
    <t>Postřik živičný spojovací bez posypu kamenivem z emulze, v množství od 0,3 do 0,5 kg/m2</t>
  </si>
  <si>
    <t>577141112RT2</t>
  </si>
  <si>
    <t>Beton asfaltový s rozprostřením a zhutněním v pruhu šířky do 3 m, ACO 11+ nebo ACO 16+, tloušťky 50 mm, plochy od 201 do 1000 m2</t>
  </si>
  <si>
    <t>577161224R00</t>
  </si>
  <si>
    <t>Beton asfaltový s rozprostřením a zhutněním v pruhu šířky do 3 m, ACL 22, tloušťky 70 mm, plochy přes 1000 m2</t>
  </si>
  <si>
    <t>871161121R00</t>
  </si>
  <si>
    <t>Montáž potrubí z plastických hmot z tlakových trubek polyetylenových, vnějšího průměru 32 mm</t>
  </si>
  <si>
    <t>871311111R00</t>
  </si>
  <si>
    <t>Montáž potrubí z plastických hmot z tlakových trubek z tvrdého PVC těsněných gumovým kroužkem, vnějšího průměru 160 mm</t>
  </si>
  <si>
    <t>871353121R00</t>
  </si>
  <si>
    <t>Montáž potrubí z trub z plastů těsněných gumovým kroužkem  DN 200 mm</t>
  </si>
  <si>
    <t>v otevřeném výkopu ve sklonu do 20 %,</t>
  </si>
  <si>
    <t>877313123R00</t>
  </si>
  <si>
    <t>Montáž tvarovek na potrubí z trub z plastů těsněných gumovým kroužkem jednoosých DN 150 mm</t>
  </si>
  <si>
    <t>kus</t>
  </si>
  <si>
    <t>877313126R00</t>
  </si>
  <si>
    <t>Montáž tvarovek na potrubí z trub z plastů těsněných gumovým kroužkem víček, zátek DN 150</t>
  </si>
  <si>
    <t>892571111R00</t>
  </si>
  <si>
    <t>Zkoušky těsnosti kanalizačního potrubí zkouška těsnosti kanalizačního potrubí vodou_x000D_
 do DN 200 mm</t>
  </si>
  <si>
    <t>POL1_1</t>
  </si>
  <si>
    <t>vodou nebo vzduchem,</t>
  </si>
  <si>
    <t>978+5</t>
  </si>
  <si>
    <t>892573111R00</t>
  </si>
  <si>
    <t>Zkoušky těsnosti kanalizačního potrubí zabezpečení konců kanalizačního potrubí při tlakových zkouškách vodou_x000D_
 do DN 200 mm</t>
  </si>
  <si>
    <t>úsek</t>
  </si>
  <si>
    <t>81+1</t>
  </si>
  <si>
    <t>894432112R00</t>
  </si>
  <si>
    <t>Osazení plastových šachet revizních průměr 425 mm</t>
  </si>
  <si>
    <t>899101111R00</t>
  </si>
  <si>
    <t>Osazení poklopů litinových a ocelových o hmotnost jednotlivě do 50 kg</t>
  </si>
  <si>
    <t>899711122R00</t>
  </si>
  <si>
    <t>Výstražné fólie výstražná fólie pro kanalizaci, šířka 30 cm</t>
  </si>
  <si>
    <t>899731114R00</t>
  </si>
  <si>
    <t>Signalizační vodič CYY, 6 mm2</t>
  </si>
  <si>
    <t>40*1,2</t>
  </si>
  <si>
    <t>230320122R00</t>
  </si>
  <si>
    <t>Tlaková zkouška</t>
  </si>
  <si>
    <t>88998899</t>
  </si>
  <si>
    <t>D+M čerpací jímka, pr. 800, v. 1700, vč. technologie</t>
  </si>
  <si>
    <t>ks</t>
  </si>
  <si>
    <t>Vlastní</t>
  </si>
  <si>
    <t>Indiv</t>
  </si>
  <si>
    <t>28611262.AR</t>
  </si>
  <si>
    <t>trubka plastová kanalizační PVC; hladká, s hrdlem; Sn 8 kN/m2; D = 160,0 mm; s = 4,70 mm; l = 5000,0 mm</t>
  </si>
  <si>
    <t>978*1,1/5</t>
  </si>
  <si>
    <t>28611265.AR</t>
  </si>
  <si>
    <t>trubka plastová kanalizační PVC; hladká, s hrdlem; Sn 8 kN/m2; D = 200,0 mm; s = 5,90 mm; l = 5000,0 mm</t>
  </si>
  <si>
    <t>5*1,1/5</t>
  </si>
  <si>
    <t>28613909.AR</t>
  </si>
  <si>
    <t>trubka plastová kanalizační HDPE; hladká; D = 32,0 mm; s = 3,00 mm; l = 5000,0 mm</t>
  </si>
  <si>
    <t>40*1,1</t>
  </si>
  <si>
    <t>28651662.AR</t>
  </si>
  <si>
    <t>koleno PVC; 45,0 °; D = 160,0 mm; s 1 hrdlem</t>
  </si>
  <si>
    <t>28651832.AR</t>
  </si>
  <si>
    <t>zátka hrdlová DN 150,0 mm; PVC</t>
  </si>
  <si>
    <t>28695815R</t>
  </si>
  <si>
    <t>šachta kanalizační tvar kruhový; dno sběrné; DN 400,0 mm; průtok DN 150 mm; materiál PP; výškový rozsah h = 1 200 až 1 900 mm</t>
  </si>
  <si>
    <t>28695824R</t>
  </si>
  <si>
    <t>šachta kanalizační tvar kruhový; dno sběrné; DN 400,0 mm; průtok DN 200 mm; materiál PP; výškový rozsah h = 1 200 až 1 900 mm</t>
  </si>
  <si>
    <t>919721211R00</t>
  </si>
  <si>
    <t>Dilatační spáry vkládané vyplněné asfaltovou zálivkou</t>
  </si>
  <si>
    <t>v cementobetonovém krytu s odstraněním vložek, s vyčištěním a vyplněním spár</t>
  </si>
  <si>
    <t>919731123R00</t>
  </si>
  <si>
    <t>Zarovnání styčné plochy podkladu nebo krytu živičné, tloušťky přes 100 do 200 mm</t>
  </si>
  <si>
    <t>podél vybourané části komunikace nebo zpevněné plochy</t>
  </si>
  <si>
    <t>919735112R00</t>
  </si>
  <si>
    <t>Řezání stávajících krytů nebo podkladů živičných, hloubky přes 50 do 100 mm</t>
  </si>
  <si>
    <t>včetně spotřeby vody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</si>
  <si>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</si>
  <si>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</si>
  <si>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</si>
  <si>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</si>
  <si>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</si>
  <si>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979990001R00</t>
  </si>
  <si>
    <t>Poplatek za skládku stavební suti, skupina 17 09 04 z Katalogu odpadů</t>
  </si>
  <si>
    <t>801-3</t>
  </si>
  <si>
    <t>647,09158-205,2688</t>
  </si>
  <si>
    <t>979990113R00</t>
  </si>
  <si>
    <t>Poplatek za skládku obalovaný asfalt , skupina 17 09 04 z Katalogu odpadů</t>
  </si>
  <si>
    <t>0,11*501,4</t>
  </si>
  <si>
    <t>0,154*501,4</t>
  </si>
  <si>
    <t>0,176*414,2</t>
  </si>
  <si>
    <t>979082317R00</t>
  </si>
  <si>
    <t xml:space="preserve">Vodorovná doprava suti a vybouraných hmot vodorovná doprava suti a vybouraných hmot bez naložení, s vyložením a hrubým urovnáním po suchu, vzdálenost přes 4000 do 5000 m,  </t>
  </si>
  <si>
    <t>832-1</t>
  </si>
  <si>
    <t>Přesun suti</t>
  </si>
  <si>
    <t>POL8_</t>
  </si>
  <si>
    <t>bez naložení, s vyložením a hrubým urovnáním</t>
  </si>
  <si>
    <t>979082319R00</t>
  </si>
  <si>
    <t>Vodorovná doprava suti a vybouraných hmot vodorovná doprava suti a vybouraných hmot bez naložení, s vyložením a hrubým urovnáním po suchu,  , příplatek za každých dalších i započatých 1000 m</t>
  </si>
  <si>
    <t>979087112R00</t>
  </si>
  <si>
    <t xml:space="preserve">Vodorovná doprava suti a vybouraných hmot nakládání suti na dopravní prostředky,  </t>
  </si>
  <si>
    <t>821-1</t>
  </si>
  <si>
    <t>se složením a hrubým urovnáním nebo s přeložením na jiný dopravní prostředek kromě lodi, vč. příplatku za každých dalších i započatých 1000 m přes 1000 m,</t>
  </si>
  <si>
    <t>979093111R00</t>
  </si>
  <si>
    <t>Uložení suti na skládku bez zhutnění</t>
  </si>
  <si>
    <t>800-6</t>
  </si>
  <si>
    <t>s hrubým urovnáním,</t>
  </si>
  <si>
    <t>SUM</t>
  </si>
  <si>
    <t>END</t>
  </si>
  <si>
    <t>005111020R</t>
  </si>
  <si>
    <t>Vytyčení stavby</t>
  </si>
  <si>
    <t>Soubor</t>
  </si>
  <si>
    <t>VRN</t>
  </si>
  <si>
    <t>POL99_8</t>
  </si>
  <si>
    <t>005111021R</t>
  </si>
  <si>
    <t>Vytyčení inženýrských sítí</t>
  </si>
  <si>
    <t>005121 R</t>
  </si>
  <si>
    <t>Zařízení staveniště</t>
  </si>
  <si>
    <t>005121030R</t>
  </si>
  <si>
    <t>Odstranění zařízení staveniště</t>
  </si>
  <si>
    <t>005124010R</t>
  </si>
  <si>
    <t>Koordinační činnost</t>
  </si>
  <si>
    <t>005211030R</t>
  </si>
  <si>
    <t xml:space="preserve">Dočasná dopravní opatření </t>
  </si>
  <si>
    <t>005211040R</t>
  </si>
  <si>
    <t xml:space="preserve">Užívání veřejných ploch a prostranství  </t>
  </si>
  <si>
    <t>00523  R</t>
  </si>
  <si>
    <t>Zkoušky a revize</t>
  </si>
  <si>
    <t>00524 R</t>
  </si>
  <si>
    <t>Předání a převzetí díla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</si>
  <si>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</si>
  <si>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</si>
  <si>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</si>
  <si>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</si>
  <si>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00528 R</t>
  </si>
  <si>
    <t>Podmínky dotačních programů</t>
  </si>
  <si>
    <t>Náklady zhotovitele, které vznikají v souvislosti se specifickými obchodními podmínkami objednatele.</t>
  </si>
  <si>
    <t>POP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</si>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</sst>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0" borderId="18" xfId="0" applyNumberFormat="1" applyFont="1" applyBorder="1" applyAlignment="1">
      <alignment vertical="top" wrapText="1"/>
    </xf>
    <xf numFmtId="0" fontId="20" fillId="0" borderId="18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125" t="s">
        <v>51</v>
      </c>
      <c r="H8" s="18" t="s">
        <v>40</v>
      </c>
      <c r="I8" s="124" t="s">
        <v>55</v>
      </c>
      <c r="J8" s="8"/>
    </row>
    <row r="9" spans="1:15" ht="15.75" hidden="1" customHeight="1" x14ac:dyDescent="0.2">
      <c r="A9" s="2"/>
      <c r="B9" s="2"/>
      <c r="D9" s="125" t="s">
        <v>52</v>
      </c>
      <c r="H9" s="18" t="s">
        <v>34</v>
      </c>
      <c r="I9" s="124" t="s">
        <v>56</v>
      </c>
      <c r="J9" s="8"/>
    </row>
    <row r="10" spans="1:15" ht="15.75" hidden="1" customHeight="1" x14ac:dyDescent="0.2">
      <c r="A10" s="2"/>
      <c r="B10" s="34"/>
      <c r="C10" s="53"/>
      <c r="D10" s="123" t="s">
        <v>54</v>
      </c>
      <c r="E10" s="126" t="s">
        <v>53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">
      <c r="A16" s="197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SUMIF(F51:F60,A16,I51:I60)+SUMIF(F51:F60,"PSU",I51:I60)</f>
        <v>0</v>
      </c>
      <c r="J16" s="81"/>
    </row>
    <row r="17" spans="1:10" ht="23.25" customHeight="1" x14ac:dyDescent="0.2">
      <c r="A17" s="197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SUMIF(F51:F60,A17,I51:I60)</f>
        <v>0</v>
      </c>
      <c r="J17" s="81"/>
    </row>
    <row r="18" spans="1:10" ht="23.25" customHeight="1" x14ac:dyDescent="0.2">
      <c r="A18" s="197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SUMIF(F51:F60,A18,I51:I60)</f>
        <v>0</v>
      </c>
      <c r="J18" s="81"/>
    </row>
    <row r="19" spans="1:10" ht="23.25" customHeight="1" x14ac:dyDescent="0.2">
      <c r="A19" s="197" t="s">
        <v>82</v>
      </c>
      <c r="B19" s="37" t="s">
        <v>27</v>
      </c>
      <c r="C19" s="58"/>
      <c r="D19" s="59"/>
      <c r="E19" s="79"/>
      <c r="F19" s="80"/>
      <c r="G19" s="79"/>
      <c r="H19" s="80"/>
      <c r="I19" s="79">
        <f>SUMIF(F51:F60,A19,I51:I60)</f>
        <v>0</v>
      </c>
      <c r="J19" s="81"/>
    </row>
    <row r="20" spans="1:10" ht="23.25" customHeight="1" x14ac:dyDescent="0.2">
      <c r="A20" s="197" t="s">
        <v>83</v>
      </c>
      <c r="B20" s="37" t="s">
        <v>28</v>
      </c>
      <c r="C20" s="58"/>
      <c r="D20" s="59"/>
      <c r="E20" s="79"/>
      <c r="F20" s="80"/>
      <c r="G20" s="79"/>
      <c r="H20" s="80"/>
      <c r="I20" s="79">
        <f>SUMIF(F51:F60,A20,I51:I60)</f>
        <v>0</v>
      </c>
      <c r="J20" s="81"/>
    </row>
    <row r="21" spans="1:10" ht="23.25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/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hidden="1" customHeight="1" x14ac:dyDescent="0.2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I23*E23/100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/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hidden="1" customHeight="1" x14ac:dyDescent="0.2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I25*E25/100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78">
        <f>CenaCelkemBezDPH-(ZakladDPHSni+ZakladDPHZakl)</f>
        <v>0</v>
      </c>
      <c r="H27" s="78"/>
      <c r="I27" s="78"/>
      <c r="J27" s="40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64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57</v>
      </c>
      <c r="C39" s="147"/>
      <c r="D39" s="147"/>
      <c r="E39" s="147"/>
      <c r="F39" s="148">
        <f>'1 1 Pol'!AE167+'1 2 Pol'!AE39</f>
        <v>0</v>
      </c>
      <c r="G39" s="149">
        <f>'1 1 Pol'!AF167+'1 2 Pol'!AF39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58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59</v>
      </c>
      <c r="C41" s="154" t="s">
        <v>60</v>
      </c>
      <c r="D41" s="154"/>
      <c r="E41" s="154"/>
      <c r="F41" s="155">
        <f>'1 1 Pol'!AE167+'1 2 Pol'!AE39</f>
        <v>0</v>
      </c>
      <c r="G41" s="156">
        <f>'1 1 Pol'!AF167+'1 2 Pol'!AF39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59</v>
      </c>
      <c r="C42" s="147" t="s">
        <v>60</v>
      </c>
      <c r="D42" s="147"/>
      <c r="E42" s="147"/>
      <c r="F42" s="160">
        <f>'1 1 Pol'!AE167</f>
        <v>0</v>
      </c>
      <c r="G42" s="150">
        <f>'1 1 Pol'!AF167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61</v>
      </c>
      <c r="C43" s="147" t="s">
        <v>62</v>
      </c>
      <c r="D43" s="147"/>
      <c r="E43" s="147"/>
      <c r="F43" s="160">
        <f>'1 2 Pol'!AE39</f>
        <v>0</v>
      </c>
      <c r="G43" s="150">
        <f>'1 2 Pol'!AF39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/>
      <c r="B44" s="161" t="s">
        <v>63</v>
      </c>
      <c r="C44" s="162"/>
      <c r="D44" s="162"/>
      <c r="E44" s="162"/>
      <c r="F44" s="163">
        <f>SUMIF(A39:A43,"=1",F39:F43)</f>
        <v>0</v>
      </c>
      <c r="G44" s="164">
        <f>SUMIF(A39:A43,"=1",G39:G43)</f>
        <v>0</v>
      </c>
      <c r="H44" s="164">
        <f>SUMIF(A39:A43,"=1",H39:H43)</f>
        <v>0</v>
      </c>
      <c r="I44" s="165">
        <f>SUMIF(A39:A43,"=1",I39:I43)</f>
        <v>0</v>
      </c>
      <c r="J44" s="166">
        <f>SUMIF(A39:A43,"=1",J39:J43)</f>
        <v>0</v>
      </c>
    </row>
    <row r="48" spans="1:10" ht="15.75" x14ac:dyDescent="0.25">
      <c r="B48" s="177" t="s">
        <v>65</v>
      </c>
    </row>
    <row r="50" spans="1:10" ht="25.5" customHeight="1" x14ac:dyDescent="0.2">
      <c r="A50" s="179"/>
      <c r="B50" s="182" t="s">
        <v>17</v>
      </c>
      <c r="C50" s="182" t="s">
        <v>5</v>
      </c>
      <c r="D50" s="183"/>
      <c r="E50" s="183"/>
      <c r="F50" s="184" t="s">
        <v>66</v>
      </c>
      <c r="G50" s="184"/>
      <c r="H50" s="184"/>
      <c r="I50" s="184" t="s">
        <v>29</v>
      </c>
      <c r="J50" s="184" t="s">
        <v>0</v>
      </c>
    </row>
    <row r="51" spans="1:10" ht="36.75" customHeight="1" x14ac:dyDescent="0.2">
      <c r="A51" s="180"/>
      <c r="B51" s="185" t="s">
        <v>59</v>
      </c>
      <c r="C51" s="186" t="s">
        <v>67</v>
      </c>
      <c r="D51" s="187"/>
      <c r="E51" s="187"/>
      <c r="F51" s="193" t="s">
        <v>24</v>
      </c>
      <c r="G51" s="194"/>
      <c r="H51" s="194"/>
      <c r="I51" s="194">
        <f>'1 1 Pol'!G8</f>
        <v>0</v>
      </c>
      <c r="J51" s="191" t="str">
        <f>IF(I61=0,"",I51/I61*100)</f>
        <v/>
      </c>
    </row>
    <row r="52" spans="1:10" ht="36.75" customHeight="1" x14ac:dyDescent="0.2">
      <c r="A52" s="180"/>
      <c r="B52" s="185" t="s">
        <v>61</v>
      </c>
      <c r="C52" s="186" t="s">
        <v>68</v>
      </c>
      <c r="D52" s="187"/>
      <c r="E52" s="187"/>
      <c r="F52" s="193" t="s">
        <v>24</v>
      </c>
      <c r="G52" s="194"/>
      <c r="H52" s="194"/>
      <c r="I52" s="194">
        <f>'1 1 Pol'!G87</f>
        <v>0</v>
      </c>
      <c r="J52" s="191" t="str">
        <f>IF(I61=0,"",I52/I61*100)</f>
        <v/>
      </c>
    </row>
    <row r="53" spans="1:10" ht="36.75" customHeight="1" x14ac:dyDescent="0.2">
      <c r="A53" s="180"/>
      <c r="B53" s="185" t="s">
        <v>69</v>
      </c>
      <c r="C53" s="186" t="s">
        <v>70</v>
      </c>
      <c r="D53" s="187"/>
      <c r="E53" s="187"/>
      <c r="F53" s="193" t="s">
        <v>24</v>
      </c>
      <c r="G53" s="194"/>
      <c r="H53" s="194"/>
      <c r="I53" s="194">
        <f>'1 1 Pol'!G90</f>
        <v>0</v>
      </c>
      <c r="J53" s="191" t="str">
        <f>IF(I61=0,"",I53/I61*100)</f>
        <v/>
      </c>
    </row>
    <row r="54" spans="1:10" ht="36.75" customHeight="1" x14ac:dyDescent="0.2">
      <c r="A54" s="180"/>
      <c r="B54" s="185" t="s">
        <v>71</v>
      </c>
      <c r="C54" s="186" t="s">
        <v>72</v>
      </c>
      <c r="D54" s="187"/>
      <c r="E54" s="187"/>
      <c r="F54" s="193" t="s">
        <v>24</v>
      </c>
      <c r="G54" s="194"/>
      <c r="H54" s="194"/>
      <c r="I54" s="194">
        <f>'1 1 Pol'!G94</f>
        <v>0</v>
      </c>
      <c r="J54" s="191" t="str">
        <f>IF(I61=0,"",I54/I61*100)</f>
        <v/>
      </c>
    </row>
    <row r="55" spans="1:10" ht="36.75" customHeight="1" x14ac:dyDescent="0.2">
      <c r="A55" s="180"/>
      <c r="B55" s="185" t="s">
        <v>73</v>
      </c>
      <c r="C55" s="186" t="s">
        <v>74</v>
      </c>
      <c r="D55" s="187"/>
      <c r="E55" s="187"/>
      <c r="F55" s="193" t="s">
        <v>24</v>
      </c>
      <c r="G55" s="194"/>
      <c r="H55" s="194"/>
      <c r="I55" s="194">
        <f>'1 1 Pol'!G106</f>
        <v>0</v>
      </c>
      <c r="J55" s="191" t="str">
        <f>IF(I61=0,"",I55/I61*100)</f>
        <v/>
      </c>
    </row>
    <row r="56" spans="1:10" ht="36.75" customHeight="1" x14ac:dyDescent="0.2">
      <c r="A56" s="180"/>
      <c r="B56" s="185" t="s">
        <v>75</v>
      </c>
      <c r="C56" s="186" t="s">
        <v>76</v>
      </c>
      <c r="D56" s="187"/>
      <c r="E56" s="187"/>
      <c r="F56" s="193" t="s">
        <v>24</v>
      </c>
      <c r="G56" s="194"/>
      <c r="H56" s="194"/>
      <c r="I56" s="194">
        <f>'1 1 Pol'!G141</f>
        <v>0</v>
      </c>
      <c r="J56" s="191" t="str">
        <f>IF(I61=0,"",I56/I61*100)</f>
        <v/>
      </c>
    </row>
    <row r="57" spans="1:10" ht="36.75" customHeight="1" x14ac:dyDescent="0.2">
      <c r="A57" s="180"/>
      <c r="B57" s="185" t="s">
        <v>77</v>
      </c>
      <c r="C57" s="186" t="s">
        <v>78</v>
      </c>
      <c r="D57" s="187"/>
      <c r="E57" s="187"/>
      <c r="F57" s="193" t="s">
        <v>24</v>
      </c>
      <c r="G57" s="194"/>
      <c r="H57" s="194"/>
      <c r="I57" s="194">
        <f>'1 1 Pol'!G148</f>
        <v>0</v>
      </c>
      <c r="J57" s="191" t="str">
        <f>IF(I61=0,"",I57/I61*100)</f>
        <v/>
      </c>
    </row>
    <row r="58" spans="1:10" ht="36.75" customHeight="1" x14ac:dyDescent="0.2">
      <c r="A58" s="180"/>
      <c r="B58" s="185" t="s">
        <v>79</v>
      </c>
      <c r="C58" s="186" t="s">
        <v>80</v>
      </c>
      <c r="D58" s="187"/>
      <c r="E58" s="187"/>
      <c r="F58" s="193" t="s">
        <v>81</v>
      </c>
      <c r="G58" s="194"/>
      <c r="H58" s="194"/>
      <c r="I58" s="194">
        <f>'1 1 Pol'!G151</f>
        <v>0</v>
      </c>
      <c r="J58" s="191" t="str">
        <f>IF(I61=0,"",I58/I61*100)</f>
        <v/>
      </c>
    </row>
    <row r="59" spans="1:10" ht="36.75" customHeight="1" x14ac:dyDescent="0.2">
      <c r="A59" s="180"/>
      <c r="B59" s="185" t="s">
        <v>82</v>
      </c>
      <c r="C59" s="186" t="s">
        <v>27</v>
      </c>
      <c r="D59" s="187"/>
      <c r="E59" s="187"/>
      <c r="F59" s="193" t="s">
        <v>82</v>
      </c>
      <c r="G59" s="194"/>
      <c r="H59" s="194"/>
      <c r="I59" s="194">
        <f>'1 2 Pol'!G8</f>
        <v>0</v>
      </c>
      <c r="J59" s="191" t="str">
        <f>IF(I61=0,"",I59/I61*100)</f>
        <v/>
      </c>
    </row>
    <row r="60" spans="1:10" ht="36.75" customHeight="1" x14ac:dyDescent="0.2">
      <c r="A60" s="180"/>
      <c r="B60" s="185" t="s">
        <v>83</v>
      </c>
      <c r="C60" s="186" t="s">
        <v>28</v>
      </c>
      <c r="D60" s="187"/>
      <c r="E60" s="187"/>
      <c r="F60" s="193" t="s">
        <v>83</v>
      </c>
      <c r="G60" s="194"/>
      <c r="H60" s="194"/>
      <c r="I60" s="194">
        <f>'1 2 Pol'!G19</f>
        <v>0</v>
      </c>
      <c r="J60" s="191" t="str">
        <f>IF(I61=0,"",I60/I61*100)</f>
        <v/>
      </c>
    </row>
    <row r="61" spans="1:10" ht="25.5" customHeight="1" x14ac:dyDescent="0.2">
      <c r="A61" s="181"/>
      <c r="B61" s="188" t="s">
        <v>1</v>
      </c>
      <c r="C61" s="189"/>
      <c r="D61" s="190"/>
      <c r="E61" s="190"/>
      <c r="F61" s="195"/>
      <c r="G61" s="196"/>
      <c r="H61" s="196"/>
      <c r="I61" s="196">
        <f>SUM(I51:I60)</f>
        <v>0</v>
      </c>
      <c r="J61" s="192">
        <f>SUM(J51:J60)</f>
        <v>0</v>
      </c>
    </row>
    <row r="62" spans="1:10" x14ac:dyDescent="0.2">
      <c r="F62" s="133"/>
      <c r="G62" s="133"/>
      <c r="H62" s="133"/>
      <c r="I62" s="133"/>
      <c r="J62" s="134"/>
    </row>
    <row r="63" spans="1:10" x14ac:dyDescent="0.2">
      <c r="F63" s="133"/>
      <c r="G63" s="133"/>
      <c r="H63" s="133"/>
      <c r="I63" s="133"/>
      <c r="J63" s="134"/>
    </row>
    <row r="64" spans="1:10" x14ac:dyDescent="0.2">
      <c r="F64" s="133"/>
      <c r="G64" s="133"/>
      <c r="H64" s="133"/>
      <c r="I64" s="133"/>
      <c r="J64" s="134"/>
    </row>
  </sheetData>
  <sheetProtection password="C71F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84</v>
      </c>
      <c r="B1" s="198"/>
      <c r="C1" s="198"/>
      <c r="D1" s="198"/>
      <c r="E1" s="198"/>
      <c r="F1" s="198"/>
      <c r="G1" s="198"/>
      <c r="AG1" t="s">
        <v>85</v>
      </c>
    </row>
    <row r="2" spans="1:60" ht="24.95" customHeight="1" x14ac:dyDescent="0.2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86</v>
      </c>
    </row>
    <row r="3" spans="1:60" ht="24.95" customHeight="1" x14ac:dyDescent="0.2">
      <c r="A3" s="199" t="s">
        <v>8</v>
      </c>
      <c r="B3" s="48" t="s">
        <v>59</v>
      </c>
      <c r="C3" s="202" t="s">
        <v>60</v>
      </c>
      <c r="D3" s="200"/>
      <c r="E3" s="200"/>
      <c r="F3" s="200"/>
      <c r="G3" s="201"/>
      <c r="AC3" s="178" t="s">
        <v>87</v>
      </c>
      <c r="AG3" t="s">
        <v>88</v>
      </c>
    </row>
    <row r="4" spans="1:60" ht="24.95" customHeight="1" x14ac:dyDescent="0.2">
      <c r="A4" s="203" t="s">
        <v>9</v>
      </c>
      <c r="B4" s="204" t="s">
        <v>59</v>
      </c>
      <c r="C4" s="205" t="s">
        <v>60</v>
      </c>
      <c r="D4" s="206"/>
      <c r="E4" s="206"/>
      <c r="F4" s="206"/>
      <c r="G4" s="207"/>
      <c r="AG4" t="s">
        <v>89</v>
      </c>
    </row>
    <row r="5" spans="1:60" x14ac:dyDescent="0.2">
      <c r="D5" s="10"/>
    </row>
    <row r="6" spans="1:60" ht="38.25" x14ac:dyDescent="0.2">
      <c r="A6" s="209" t="s">
        <v>90</v>
      </c>
      <c r="B6" s="211" t="s">
        <v>91</v>
      </c>
      <c r="C6" s="211" t="s">
        <v>92</v>
      </c>
      <c r="D6" s="210" t="s">
        <v>93</v>
      </c>
      <c r="E6" s="209" t="s">
        <v>94</v>
      </c>
      <c r="F6" s="208" t="s">
        <v>95</v>
      </c>
      <c r="G6" s="209" t="s">
        <v>29</v>
      </c>
      <c r="H6" s="212" t="s">
        <v>30</v>
      </c>
      <c r="I6" s="212" t="s">
        <v>96</v>
      </c>
      <c r="J6" s="212" t="s">
        <v>31</v>
      </c>
      <c r="K6" s="212" t="s">
        <v>97</v>
      </c>
      <c r="L6" s="212" t="s">
        <v>98</v>
      </c>
      <c r="M6" s="212" t="s">
        <v>99</v>
      </c>
      <c r="N6" s="212" t="s">
        <v>100</v>
      </c>
      <c r="O6" s="212" t="s">
        <v>101</v>
      </c>
      <c r="P6" s="212" t="s">
        <v>102</v>
      </c>
      <c r="Q6" s="212" t="s">
        <v>103</v>
      </c>
      <c r="R6" s="212" t="s">
        <v>104</v>
      </c>
      <c r="S6" s="212" t="s">
        <v>105</v>
      </c>
      <c r="T6" s="212" t="s">
        <v>106</v>
      </c>
      <c r="U6" s="212" t="s">
        <v>107</v>
      </c>
      <c r="V6" s="212" t="s">
        <v>108</v>
      </c>
      <c r="W6" s="212" t="s">
        <v>109</v>
      </c>
      <c r="X6" s="212" t="s">
        <v>110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111</v>
      </c>
      <c r="B8" s="227" t="s">
        <v>59</v>
      </c>
      <c r="C8" s="249" t="s">
        <v>67</v>
      </c>
      <c r="D8" s="228"/>
      <c r="E8" s="229"/>
      <c r="F8" s="230"/>
      <c r="G8" s="230">
        <f>SUMIF(AG9:AG86,"&lt;&gt;NOR",G9:G86)</f>
        <v>0</v>
      </c>
      <c r="H8" s="230"/>
      <c r="I8" s="230">
        <f>SUM(I9:I86)</f>
        <v>0</v>
      </c>
      <c r="J8" s="230"/>
      <c r="K8" s="230">
        <f>SUM(K9:K86)</f>
        <v>0</v>
      </c>
      <c r="L8" s="230"/>
      <c r="M8" s="230">
        <f>SUM(M9:M86)</f>
        <v>0</v>
      </c>
      <c r="N8" s="230"/>
      <c r="O8" s="230">
        <f>SUM(O9:O86)</f>
        <v>2387.8000000000002</v>
      </c>
      <c r="P8" s="230"/>
      <c r="Q8" s="230">
        <f>SUM(Q9:Q86)</f>
        <v>647.09999999999991</v>
      </c>
      <c r="R8" s="230"/>
      <c r="S8" s="230"/>
      <c r="T8" s="231"/>
      <c r="U8" s="225"/>
      <c r="V8" s="225">
        <f>SUM(V9:V86)</f>
        <v>5553.4900000000016</v>
      </c>
      <c r="W8" s="225"/>
      <c r="X8" s="225"/>
      <c r="AG8" t="s">
        <v>112</v>
      </c>
    </row>
    <row r="9" spans="1:60" ht="22.5" outlineLevel="1" x14ac:dyDescent="0.2">
      <c r="A9" s="232">
        <v>1</v>
      </c>
      <c r="B9" s="233" t="s">
        <v>113</v>
      </c>
      <c r="C9" s="250" t="s">
        <v>114</v>
      </c>
      <c r="D9" s="234" t="s">
        <v>115</v>
      </c>
      <c r="E9" s="235">
        <v>239.8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0.55000000000000004</v>
      </c>
      <c r="Q9" s="237">
        <f>ROUND(E9*P9,2)</f>
        <v>131.88999999999999</v>
      </c>
      <c r="R9" s="237" t="s">
        <v>116</v>
      </c>
      <c r="S9" s="237" t="s">
        <v>117</v>
      </c>
      <c r="T9" s="238" t="s">
        <v>117</v>
      </c>
      <c r="U9" s="222">
        <v>9.4500000000000001E-2</v>
      </c>
      <c r="V9" s="222">
        <f>ROUND(E9*U9,2)</f>
        <v>22.66</v>
      </c>
      <c r="W9" s="222"/>
      <c r="X9" s="222" t="s">
        <v>118</v>
      </c>
      <c r="Y9" s="213"/>
      <c r="Z9" s="213"/>
      <c r="AA9" s="213"/>
      <c r="AB9" s="213"/>
      <c r="AC9" s="213"/>
      <c r="AD9" s="213"/>
      <c r="AE9" s="213"/>
      <c r="AF9" s="213"/>
      <c r="AG9" s="213" t="s">
        <v>119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1" t="s">
        <v>120</v>
      </c>
      <c r="D10" s="223"/>
      <c r="E10" s="224">
        <v>239.8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121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32">
        <v>2</v>
      </c>
      <c r="B11" s="233" t="s">
        <v>122</v>
      </c>
      <c r="C11" s="250" t="s">
        <v>123</v>
      </c>
      <c r="D11" s="234" t="s">
        <v>115</v>
      </c>
      <c r="E11" s="235">
        <v>239.8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0.77</v>
      </c>
      <c r="Q11" s="237">
        <f>ROUND(E11*P11,2)</f>
        <v>184.65</v>
      </c>
      <c r="R11" s="237" t="s">
        <v>116</v>
      </c>
      <c r="S11" s="237" t="s">
        <v>117</v>
      </c>
      <c r="T11" s="238" t="s">
        <v>117</v>
      </c>
      <c r="U11" s="222">
        <v>0.13100000000000001</v>
      </c>
      <c r="V11" s="222">
        <f>ROUND(E11*U11,2)</f>
        <v>31.41</v>
      </c>
      <c r="W11" s="222"/>
      <c r="X11" s="222" t="s">
        <v>118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119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1" t="s">
        <v>124</v>
      </c>
      <c r="D12" s="223"/>
      <c r="E12" s="224">
        <v>239.8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121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22.5" outlineLevel="1" x14ac:dyDescent="0.2">
      <c r="A13" s="232">
        <v>3</v>
      </c>
      <c r="B13" s="233" t="s">
        <v>125</v>
      </c>
      <c r="C13" s="250" t="s">
        <v>126</v>
      </c>
      <c r="D13" s="234" t="s">
        <v>115</v>
      </c>
      <c r="E13" s="235">
        <v>501.4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0</v>
      </c>
      <c r="O13" s="237">
        <f>ROUND(E13*N13,2)</f>
        <v>0</v>
      </c>
      <c r="P13" s="237">
        <v>0.154</v>
      </c>
      <c r="Q13" s="237">
        <f>ROUND(E13*P13,2)</f>
        <v>77.22</v>
      </c>
      <c r="R13" s="237" t="s">
        <v>116</v>
      </c>
      <c r="S13" s="237" t="s">
        <v>117</v>
      </c>
      <c r="T13" s="238" t="s">
        <v>117</v>
      </c>
      <c r="U13" s="222">
        <v>5.3800000000000001E-2</v>
      </c>
      <c r="V13" s="222">
        <f>ROUND(E13*U13,2)</f>
        <v>26.98</v>
      </c>
      <c r="W13" s="222"/>
      <c r="X13" s="222" t="s">
        <v>118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119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1" t="s">
        <v>127</v>
      </c>
      <c r="D14" s="223"/>
      <c r="E14" s="224">
        <v>501.4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121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2.5" outlineLevel="1" x14ac:dyDescent="0.2">
      <c r="A15" s="232">
        <v>4</v>
      </c>
      <c r="B15" s="233" t="s">
        <v>128</v>
      </c>
      <c r="C15" s="250" t="s">
        <v>129</v>
      </c>
      <c r="D15" s="234" t="s">
        <v>115</v>
      </c>
      <c r="E15" s="235">
        <v>414.2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21</v>
      </c>
      <c r="M15" s="237">
        <f>G15*(1+L15/100)</f>
        <v>0</v>
      </c>
      <c r="N15" s="237">
        <v>0</v>
      </c>
      <c r="O15" s="237">
        <f>ROUND(E15*N15,2)</f>
        <v>0</v>
      </c>
      <c r="P15" s="237">
        <v>0.17599999999999999</v>
      </c>
      <c r="Q15" s="237">
        <f>ROUND(E15*P15,2)</f>
        <v>72.900000000000006</v>
      </c>
      <c r="R15" s="237" t="s">
        <v>116</v>
      </c>
      <c r="S15" s="237" t="s">
        <v>117</v>
      </c>
      <c r="T15" s="238" t="s">
        <v>117</v>
      </c>
      <c r="U15" s="222">
        <v>5.9200000000000003E-2</v>
      </c>
      <c r="V15" s="222">
        <f>ROUND(E15*U15,2)</f>
        <v>24.52</v>
      </c>
      <c r="W15" s="222"/>
      <c r="X15" s="222" t="s">
        <v>118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119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51" t="s">
        <v>130</v>
      </c>
      <c r="D16" s="223"/>
      <c r="E16" s="224">
        <v>414.2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121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32">
        <v>5</v>
      </c>
      <c r="B17" s="233" t="s">
        <v>131</v>
      </c>
      <c r="C17" s="250" t="s">
        <v>132</v>
      </c>
      <c r="D17" s="234" t="s">
        <v>115</v>
      </c>
      <c r="E17" s="235">
        <v>327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21</v>
      </c>
      <c r="M17" s="237">
        <f>G17*(1+L17/100)</f>
        <v>0</v>
      </c>
      <c r="N17" s="237">
        <v>0</v>
      </c>
      <c r="O17" s="237">
        <f>ROUND(E17*N17,2)</f>
        <v>0</v>
      </c>
      <c r="P17" s="237">
        <v>0.38313999999999998</v>
      </c>
      <c r="Q17" s="237">
        <f>ROUND(E17*P17,2)</f>
        <v>125.29</v>
      </c>
      <c r="R17" s="237" t="s">
        <v>116</v>
      </c>
      <c r="S17" s="237" t="s">
        <v>117</v>
      </c>
      <c r="T17" s="238" t="s">
        <v>117</v>
      </c>
      <c r="U17" s="222">
        <v>1.7000000000000001E-2</v>
      </c>
      <c r="V17" s="222">
        <f>ROUND(E17*U17,2)</f>
        <v>5.56</v>
      </c>
      <c r="W17" s="222"/>
      <c r="X17" s="222" t="s">
        <v>118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119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1" t="s">
        <v>133</v>
      </c>
      <c r="D18" s="223"/>
      <c r="E18" s="224">
        <v>327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121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3.75" outlineLevel="1" x14ac:dyDescent="0.2">
      <c r="A19" s="232">
        <v>6</v>
      </c>
      <c r="B19" s="233" t="s">
        <v>134</v>
      </c>
      <c r="C19" s="250" t="s">
        <v>135</v>
      </c>
      <c r="D19" s="234" t="s">
        <v>115</v>
      </c>
      <c r="E19" s="235">
        <v>501.4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21</v>
      </c>
      <c r="M19" s="237">
        <f>G19*(1+L19/100)</f>
        <v>0</v>
      </c>
      <c r="N19" s="237">
        <v>0</v>
      </c>
      <c r="O19" s="237">
        <f>ROUND(E19*N19,2)</f>
        <v>0</v>
      </c>
      <c r="P19" s="237">
        <v>0.11</v>
      </c>
      <c r="Q19" s="237">
        <f>ROUND(E19*P19,2)</f>
        <v>55.15</v>
      </c>
      <c r="R19" s="237" t="s">
        <v>116</v>
      </c>
      <c r="S19" s="237" t="s">
        <v>117</v>
      </c>
      <c r="T19" s="238" t="s">
        <v>117</v>
      </c>
      <c r="U19" s="222">
        <v>3.1099999999999999E-2</v>
      </c>
      <c r="V19" s="222">
        <f>ROUND(E19*U19,2)</f>
        <v>15.59</v>
      </c>
      <c r="W19" s="222"/>
      <c r="X19" s="222" t="s">
        <v>118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119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2.5" outlineLevel="1" x14ac:dyDescent="0.2">
      <c r="A20" s="220"/>
      <c r="B20" s="221"/>
      <c r="C20" s="252" t="s">
        <v>136</v>
      </c>
      <c r="D20" s="240"/>
      <c r="E20" s="240"/>
      <c r="F20" s="240"/>
      <c r="G20" s="240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137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39" t="str">
        <f>C20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1" t="s">
        <v>127</v>
      </c>
      <c r="D21" s="223"/>
      <c r="E21" s="224">
        <v>501.4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121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32">
        <v>7</v>
      </c>
      <c r="B22" s="233" t="s">
        <v>138</v>
      </c>
      <c r="C22" s="250" t="s">
        <v>139</v>
      </c>
      <c r="D22" s="234" t="s">
        <v>140</v>
      </c>
      <c r="E22" s="235">
        <v>480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0</v>
      </c>
      <c r="Q22" s="237">
        <f>ROUND(E22*P22,2)</f>
        <v>0</v>
      </c>
      <c r="R22" s="237" t="s">
        <v>141</v>
      </c>
      <c r="S22" s="237" t="s">
        <v>117</v>
      </c>
      <c r="T22" s="238" t="s">
        <v>117</v>
      </c>
      <c r="U22" s="222">
        <v>0.20300000000000001</v>
      </c>
      <c r="V22" s="222">
        <f>ROUND(E22*U22,2)</f>
        <v>97.44</v>
      </c>
      <c r="W22" s="222"/>
      <c r="X22" s="222" t="s">
        <v>118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119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2.5" outlineLevel="1" x14ac:dyDescent="0.2">
      <c r="A23" s="220"/>
      <c r="B23" s="221"/>
      <c r="C23" s="252" t="s">
        <v>142</v>
      </c>
      <c r="D23" s="240"/>
      <c r="E23" s="240"/>
      <c r="F23" s="240"/>
      <c r="G23" s="240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137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39" t="str">
        <f>C23</f>
        <v>na vzdálenost od hladiny vody v jímce po výšku roviny proložené osou nejvyššího bodu výtlačného potrubí. Včetně odpadní potrubí v délce do 20 m.</v>
      </c>
      <c r="BB23" s="213"/>
      <c r="BC23" s="213"/>
      <c r="BD23" s="213"/>
      <c r="BE23" s="213"/>
      <c r="BF23" s="213"/>
      <c r="BG23" s="213"/>
      <c r="BH23" s="213"/>
    </row>
    <row r="24" spans="1:60" ht="22.5" outlineLevel="1" x14ac:dyDescent="0.2">
      <c r="A24" s="232">
        <v>8</v>
      </c>
      <c r="B24" s="233" t="s">
        <v>143</v>
      </c>
      <c r="C24" s="250" t="s">
        <v>144</v>
      </c>
      <c r="D24" s="234" t="s">
        <v>145</v>
      </c>
      <c r="E24" s="235">
        <v>20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 t="s">
        <v>141</v>
      </c>
      <c r="S24" s="237" t="s">
        <v>117</v>
      </c>
      <c r="T24" s="238" t="s">
        <v>117</v>
      </c>
      <c r="U24" s="222">
        <v>0</v>
      </c>
      <c r="V24" s="222">
        <f>ROUND(E24*U24,2)</f>
        <v>0</v>
      </c>
      <c r="W24" s="222"/>
      <c r="X24" s="222" t="s">
        <v>118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119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2" t="s">
        <v>146</v>
      </c>
      <c r="D25" s="240"/>
      <c r="E25" s="240"/>
      <c r="F25" s="240"/>
      <c r="G25" s="240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137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39" t="str">
        <f>C25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32">
        <v>9</v>
      </c>
      <c r="B26" s="233" t="s">
        <v>147</v>
      </c>
      <c r="C26" s="250" t="s">
        <v>148</v>
      </c>
      <c r="D26" s="234" t="s">
        <v>149</v>
      </c>
      <c r="E26" s="235">
        <v>102.3</v>
      </c>
      <c r="F26" s="236"/>
      <c r="G26" s="237">
        <f>ROUND(E26*F26,2)</f>
        <v>0</v>
      </c>
      <c r="H26" s="236"/>
      <c r="I26" s="237">
        <f>ROUND(E26*H26,2)</f>
        <v>0</v>
      </c>
      <c r="J26" s="236"/>
      <c r="K26" s="237">
        <f>ROUND(E26*J26,2)</f>
        <v>0</v>
      </c>
      <c r="L26" s="237">
        <v>21</v>
      </c>
      <c r="M26" s="237">
        <f>G26*(1+L26/100)</f>
        <v>0</v>
      </c>
      <c r="N26" s="237">
        <v>1.0699999999999999E-2</v>
      </c>
      <c r="O26" s="237">
        <f>ROUND(E26*N26,2)</f>
        <v>1.0900000000000001</v>
      </c>
      <c r="P26" s="237">
        <v>0</v>
      </c>
      <c r="Q26" s="237">
        <f>ROUND(E26*P26,2)</f>
        <v>0</v>
      </c>
      <c r="R26" s="237" t="s">
        <v>141</v>
      </c>
      <c r="S26" s="237" t="s">
        <v>117</v>
      </c>
      <c r="T26" s="238" t="s">
        <v>117</v>
      </c>
      <c r="U26" s="222">
        <v>0.90800000000000003</v>
      </c>
      <c r="V26" s="222">
        <f>ROUND(E26*U26,2)</f>
        <v>92.89</v>
      </c>
      <c r="W26" s="222"/>
      <c r="X26" s="222" t="s">
        <v>118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119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22.5" outlineLevel="1" x14ac:dyDescent="0.2">
      <c r="A27" s="220"/>
      <c r="B27" s="221"/>
      <c r="C27" s="252" t="s">
        <v>150</v>
      </c>
      <c r="D27" s="240"/>
      <c r="E27" s="240"/>
      <c r="F27" s="240"/>
      <c r="G27" s="240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137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39" t="str">
        <f>C27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1" t="s">
        <v>151</v>
      </c>
      <c r="D28" s="223"/>
      <c r="E28" s="224">
        <v>102.3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121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32">
        <v>10</v>
      </c>
      <c r="B29" s="233" t="s">
        <v>152</v>
      </c>
      <c r="C29" s="250" t="s">
        <v>153</v>
      </c>
      <c r="D29" s="234" t="s">
        <v>149</v>
      </c>
      <c r="E29" s="235">
        <v>56.1</v>
      </c>
      <c r="F29" s="236"/>
      <c r="G29" s="237">
        <f>ROUND(E29*F29,2)</f>
        <v>0</v>
      </c>
      <c r="H29" s="236"/>
      <c r="I29" s="237">
        <f>ROUND(E29*H29,2)</f>
        <v>0</v>
      </c>
      <c r="J29" s="236"/>
      <c r="K29" s="237">
        <f>ROUND(E29*J29,2)</f>
        <v>0</v>
      </c>
      <c r="L29" s="237">
        <v>21</v>
      </c>
      <c r="M29" s="237">
        <f>G29*(1+L29/100)</f>
        <v>0</v>
      </c>
      <c r="N29" s="237">
        <v>3.9739999999999998E-2</v>
      </c>
      <c r="O29" s="237">
        <f>ROUND(E29*N29,2)</f>
        <v>2.23</v>
      </c>
      <c r="P29" s="237">
        <v>0</v>
      </c>
      <c r="Q29" s="237">
        <f>ROUND(E29*P29,2)</f>
        <v>0</v>
      </c>
      <c r="R29" s="237" t="s">
        <v>141</v>
      </c>
      <c r="S29" s="237" t="s">
        <v>117</v>
      </c>
      <c r="T29" s="238" t="s">
        <v>117</v>
      </c>
      <c r="U29" s="222">
        <v>0.753</v>
      </c>
      <c r="V29" s="222">
        <f>ROUND(E29*U29,2)</f>
        <v>42.24</v>
      </c>
      <c r="W29" s="222"/>
      <c r="X29" s="222" t="s">
        <v>118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119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22.5" outlineLevel="1" x14ac:dyDescent="0.2">
      <c r="A30" s="220"/>
      <c r="B30" s="221"/>
      <c r="C30" s="252" t="s">
        <v>150</v>
      </c>
      <c r="D30" s="240"/>
      <c r="E30" s="240"/>
      <c r="F30" s="240"/>
      <c r="G30" s="240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137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39" t="str">
        <f>C30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1" t="s">
        <v>154</v>
      </c>
      <c r="D31" s="223"/>
      <c r="E31" s="224">
        <v>56.1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121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2">
        <v>11</v>
      </c>
      <c r="B32" s="233" t="s">
        <v>155</v>
      </c>
      <c r="C32" s="250" t="s">
        <v>156</v>
      </c>
      <c r="D32" s="234" t="s">
        <v>157</v>
      </c>
      <c r="E32" s="235">
        <v>322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21</v>
      </c>
      <c r="M32" s="237">
        <f>G32*(1+L32/100)</f>
        <v>0</v>
      </c>
      <c r="N32" s="237">
        <v>0</v>
      </c>
      <c r="O32" s="237">
        <f>ROUND(E32*N32,2)</f>
        <v>0</v>
      </c>
      <c r="P32" s="237">
        <v>0</v>
      </c>
      <c r="Q32" s="237">
        <f>ROUND(E32*P32,2)</f>
        <v>0</v>
      </c>
      <c r="R32" s="237" t="s">
        <v>141</v>
      </c>
      <c r="S32" s="237" t="s">
        <v>117</v>
      </c>
      <c r="T32" s="238" t="s">
        <v>117</v>
      </c>
      <c r="U32" s="222">
        <v>9.7000000000000003E-2</v>
      </c>
      <c r="V32" s="222">
        <f>ROUND(E32*U32,2)</f>
        <v>31.23</v>
      </c>
      <c r="W32" s="222"/>
      <c r="X32" s="222" t="s">
        <v>118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119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2" t="s">
        <v>158</v>
      </c>
      <c r="D33" s="240"/>
      <c r="E33" s="240"/>
      <c r="F33" s="240"/>
      <c r="G33" s="240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137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39" t="str">
        <f>C33</f>
        <v>nebo lesní půdy, s vodorovným přemístěním na hromady v místě upotřebení nebo na dočasné či trvalé skládky se složením</v>
      </c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1" t="s">
        <v>159</v>
      </c>
      <c r="D34" s="223"/>
      <c r="E34" s="224">
        <v>322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121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32">
        <v>12</v>
      </c>
      <c r="B35" s="233" t="s">
        <v>160</v>
      </c>
      <c r="C35" s="250" t="s">
        <v>161</v>
      </c>
      <c r="D35" s="234" t="s">
        <v>157</v>
      </c>
      <c r="E35" s="235">
        <v>316.8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0</v>
      </c>
      <c r="O35" s="237">
        <f>ROUND(E35*N35,2)</f>
        <v>0</v>
      </c>
      <c r="P35" s="237">
        <v>0</v>
      </c>
      <c r="Q35" s="237">
        <f>ROUND(E35*P35,2)</f>
        <v>0</v>
      </c>
      <c r="R35" s="237" t="s">
        <v>141</v>
      </c>
      <c r="S35" s="237" t="s">
        <v>117</v>
      </c>
      <c r="T35" s="238" t="s">
        <v>117</v>
      </c>
      <c r="U35" s="222">
        <v>1.7629999999999999</v>
      </c>
      <c r="V35" s="222">
        <f>ROUND(E35*U35,2)</f>
        <v>558.52</v>
      </c>
      <c r="W35" s="222"/>
      <c r="X35" s="222" t="s">
        <v>118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119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2" t="s">
        <v>162</v>
      </c>
      <c r="D36" s="240"/>
      <c r="E36" s="240"/>
      <c r="F36" s="240"/>
      <c r="G36" s="240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137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39" t="str">
        <f>C36</f>
        <v>Příplatek k cenám hloubených vykopávek za ztížení vykopávky v blízkosti podzemního vedení nebo výbušnin pro jakoukoliv třídu horniny.</v>
      </c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1" t="s">
        <v>163</v>
      </c>
      <c r="D37" s="223"/>
      <c r="E37" s="224">
        <v>316.8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121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2">
        <v>13</v>
      </c>
      <c r="B38" s="233" t="s">
        <v>164</v>
      </c>
      <c r="C38" s="250" t="s">
        <v>165</v>
      </c>
      <c r="D38" s="234" t="s">
        <v>157</v>
      </c>
      <c r="E38" s="235">
        <v>1350.36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</v>
      </c>
      <c r="O38" s="237">
        <f>ROUND(E38*N38,2)</f>
        <v>0</v>
      </c>
      <c r="P38" s="237">
        <v>0</v>
      </c>
      <c r="Q38" s="237">
        <f>ROUND(E38*P38,2)</f>
        <v>0</v>
      </c>
      <c r="R38" s="237" t="s">
        <v>141</v>
      </c>
      <c r="S38" s="237" t="s">
        <v>117</v>
      </c>
      <c r="T38" s="238" t="s">
        <v>117</v>
      </c>
      <c r="U38" s="222">
        <v>0.12</v>
      </c>
      <c r="V38" s="222">
        <f>ROUND(E38*U38,2)</f>
        <v>162.04</v>
      </c>
      <c r="W38" s="222"/>
      <c r="X38" s="222" t="s">
        <v>118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119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33.75" outlineLevel="1" x14ac:dyDescent="0.2">
      <c r="A39" s="220"/>
      <c r="B39" s="221"/>
      <c r="C39" s="252" t="s">
        <v>166</v>
      </c>
      <c r="D39" s="240"/>
      <c r="E39" s="240"/>
      <c r="F39" s="240"/>
      <c r="G39" s="240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137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39" t="str">
        <f>C39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51" t="s">
        <v>167</v>
      </c>
      <c r="D40" s="223"/>
      <c r="E40" s="224">
        <v>1350.36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121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32">
        <v>14</v>
      </c>
      <c r="B41" s="233" t="s">
        <v>168</v>
      </c>
      <c r="C41" s="250" t="s">
        <v>169</v>
      </c>
      <c r="D41" s="234" t="s">
        <v>157</v>
      </c>
      <c r="E41" s="235">
        <v>405.108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</v>
      </c>
      <c r="O41" s="237">
        <f>ROUND(E41*N41,2)</f>
        <v>0</v>
      </c>
      <c r="P41" s="237">
        <v>0</v>
      </c>
      <c r="Q41" s="237">
        <f>ROUND(E41*P41,2)</f>
        <v>0</v>
      </c>
      <c r="R41" s="237" t="s">
        <v>141</v>
      </c>
      <c r="S41" s="237" t="s">
        <v>117</v>
      </c>
      <c r="T41" s="238" t="s">
        <v>117</v>
      </c>
      <c r="U41" s="222">
        <v>8.4000000000000005E-2</v>
      </c>
      <c r="V41" s="222">
        <f>ROUND(E41*U41,2)</f>
        <v>34.03</v>
      </c>
      <c r="W41" s="222"/>
      <c r="X41" s="222" t="s">
        <v>118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119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33.75" outlineLevel="1" x14ac:dyDescent="0.2">
      <c r="A42" s="220"/>
      <c r="B42" s="221"/>
      <c r="C42" s="252" t="s">
        <v>166</v>
      </c>
      <c r="D42" s="240"/>
      <c r="E42" s="240"/>
      <c r="F42" s="240"/>
      <c r="G42" s="240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137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39" t="str">
        <f>C42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1" t="s">
        <v>170</v>
      </c>
      <c r="D43" s="223"/>
      <c r="E43" s="224">
        <v>405.108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121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32">
        <v>15</v>
      </c>
      <c r="B44" s="233" t="s">
        <v>171</v>
      </c>
      <c r="C44" s="250" t="s">
        <v>172</v>
      </c>
      <c r="D44" s="234" t="s">
        <v>157</v>
      </c>
      <c r="E44" s="235">
        <v>900.24</v>
      </c>
      <c r="F44" s="236"/>
      <c r="G44" s="237">
        <f>ROUND(E44*F44,2)</f>
        <v>0</v>
      </c>
      <c r="H44" s="236"/>
      <c r="I44" s="237">
        <f>ROUND(E44*H44,2)</f>
        <v>0</v>
      </c>
      <c r="J44" s="236"/>
      <c r="K44" s="237">
        <f>ROUND(E44*J44,2)</f>
        <v>0</v>
      </c>
      <c r="L44" s="237">
        <v>21</v>
      </c>
      <c r="M44" s="237">
        <f>G44*(1+L44/100)</f>
        <v>0</v>
      </c>
      <c r="N44" s="237">
        <v>0</v>
      </c>
      <c r="O44" s="237">
        <f>ROUND(E44*N44,2)</f>
        <v>0</v>
      </c>
      <c r="P44" s="237">
        <v>0</v>
      </c>
      <c r="Q44" s="237">
        <f>ROUND(E44*P44,2)</f>
        <v>0</v>
      </c>
      <c r="R44" s="237" t="s">
        <v>141</v>
      </c>
      <c r="S44" s="237" t="s">
        <v>117</v>
      </c>
      <c r="T44" s="238" t="s">
        <v>117</v>
      </c>
      <c r="U44" s="222">
        <v>0.3</v>
      </c>
      <c r="V44" s="222">
        <f>ROUND(E44*U44,2)</f>
        <v>270.07</v>
      </c>
      <c r="W44" s="222"/>
      <c r="X44" s="222" t="s">
        <v>118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119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33.75" outlineLevel="1" x14ac:dyDescent="0.2">
      <c r="A45" s="220"/>
      <c r="B45" s="221"/>
      <c r="C45" s="252" t="s">
        <v>166</v>
      </c>
      <c r="D45" s="240"/>
      <c r="E45" s="240"/>
      <c r="F45" s="240"/>
      <c r="G45" s="240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137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39" t="str">
        <f>C45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1" t="s">
        <v>173</v>
      </c>
      <c r="D46" s="223"/>
      <c r="E46" s="224">
        <v>900.24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121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2">
        <v>16</v>
      </c>
      <c r="B47" s="233" t="s">
        <v>174</v>
      </c>
      <c r="C47" s="250" t="s">
        <v>175</v>
      </c>
      <c r="D47" s="234" t="s">
        <v>157</v>
      </c>
      <c r="E47" s="235">
        <v>270.072</v>
      </c>
      <c r="F47" s="236"/>
      <c r="G47" s="237">
        <f>ROUND(E47*F47,2)</f>
        <v>0</v>
      </c>
      <c r="H47" s="236"/>
      <c r="I47" s="237">
        <f>ROUND(E47*H47,2)</f>
        <v>0</v>
      </c>
      <c r="J47" s="236"/>
      <c r="K47" s="237">
        <f>ROUND(E47*J47,2)</f>
        <v>0</v>
      </c>
      <c r="L47" s="237">
        <v>21</v>
      </c>
      <c r="M47" s="237">
        <f>G47*(1+L47/100)</f>
        <v>0</v>
      </c>
      <c r="N47" s="237">
        <v>0</v>
      </c>
      <c r="O47" s="237">
        <f>ROUND(E47*N47,2)</f>
        <v>0</v>
      </c>
      <c r="P47" s="237">
        <v>0</v>
      </c>
      <c r="Q47" s="237">
        <f>ROUND(E47*P47,2)</f>
        <v>0</v>
      </c>
      <c r="R47" s="237" t="s">
        <v>141</v>
      </c>
      <c r="S47" s="237" t="s">
        <v>117</v>
      </c>
      <c r="T47" s="238" t="s">
        <v>117</v>
      </c>
      <c r="U47" s="222">
        <v>0.14829999999999999</v>
      </c>
      <c r="V47" s="222">
        <f>ROUND(E47*U47,2)</f>
        <v>40.049999999999997</v>
      </c>
      <c r="W47" s="222"/>
      <c r="X47" s="222" t="s">
        <v>118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119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33.75" outlineLevel="1" x14ac:dyDescent="0.2">
      <c r="A48" s="220"/>
      <c r="B48" s="221"/>
      <c r="C48" s="252" t="s">
        <v>166</v>
      </c>
      <c r="D48" s="240"/>
      <c r="E48" s="240"/>
      <c r="F48" s="240"/>
      <c r="G48" s="240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137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39" t="str">
        <f>C48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1" t="s">
        <v>176</v>
      </c>
      <c r="D49" s="223"/>
      <c r="E49" s="224">
        <v>270.072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121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2">
        <v>17</v>
      </c>
      <c r="B50" s="233" t="s">
        <v>177</v>
      </c>
      <c r="C50" s="250" t="s">
        <v>178</v>
      </c>
      <c r="D50" s="234" t="s">
        <v>115</v>
      </c>
      <c r="E50" s="235">
        <v>4092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21</v>
      </c>
      <c r="M50" s="237">
        <f>G50*(1+L50/100)</f>
        <v>0</v>
      </c>
      <c r="N50" s="237">
        <v>1.99E-3</v>
      </c>
      <c r="O50" s="237">
        <f>ROUND(E50*N50,2)</f>
        <v>8.14</v>
      </c>
      <c r="P50" s="237">
        <v>0</v>
      </c>
      <c r="Q50" s="237">
        <f>ROUND(E50*P50,2)</f>
        <v>0</v>
      </c>
      <c r="R50" s="237" t="s">
        <v>141</v>
      </c>
      <c r="S50" s="237" t="s">
        <v>117</v>
      </c>
      <c r="T50" s="238" t="s">
        <v>117</v>
      </c>
      <c r="U50" s="222">
        <v>0.40200000000000002</v>
      </c>
      <c r="V50" s="222">
        <f>ROUND(E50*U50,2)</f>
        <v>1644.98</v>
      </c>
      <c r="W50" s="222"/>
      <c r="X50" s="222" t="s">
        <v>118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52" t="s">
        <v>179</v>
      </c>
      <c r="D51" s="240"/>
      <c r="E51" s="240"/>
      <c r="F51" s="240"/>
      <c r="G51" s="240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137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1" t="s">
        <v>180</v>
      </c>
      <c r="D52" s="223"/>
      <c r="E52" s="224">
        <v>4092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121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2">
        <v>18</v>
      </c>
      <c r="B53" s="233" t="s">
        <v>181</v>
      </c>
      <c r="C53" s="250" t="s">
        <v>182</v>
      </c>
      <c r="D53" s="234" t="s">
        <v>115</v>
      </c>
      <c r="E53" s="235">
        <v>4092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21</v>
      </c>
      <c r="M53" s="237">
        <f>G53*(1+L53/100)</f>
        <v>0</v>
      </c>
      <c r="N53" s="237">
        <v>0</v>
      </c>
      <c r="O53" s="237">
        <f>ROUND(E53*N53,2)</f>
        <v>0</v>
      </c>
      <c r="P53" s="237">
        <v>0</v>
      </c>
      <c r="Q53" s="237">
        <f>ROUND(E53*P53,2)</f>
        <v>0</v>
      </c>
      <c r="R53" s="237" t="s">
        <v>141</v>
      </c>
      <c r="S53" s="237" t="s">
        <v>117</v>
      </c>
      <c r="T53" s="238" t="s">
        <v>117</v>
      </c>
      <c r="U53" s="222">
        <v>0.17799999999999999</v>
      </c>
      <c r="V53" s="222">
        <f>ROUND(E53*U53,2)</f>
        <v>728.38</v>
      </c>
      <c r="W53" s="222"/>
      <c r="X53" s="222" t="s">
        <v>118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119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2" t="s">
        <v>183</v>
      </c>
      <c r="D54" s="240"/>
      <c r="E54" s="240"/>
      <c r="F54" s="240"/>
      <c r="G54" s="240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137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32">
        <v>19</v>
      </c>
      <c r="B55" s="233" t="s">
        <v>184</v>
      </c>
      <c r="C55" s="250" t="s">
        <v>185</v>
      </c>
      <c r="D55" s="234" t="s">
        <v>157</v>
      </c>
      <c r="E55" s="235">
        <v>1237.83</v>
      </c>
      <c r="F55" s="236"/>
      <c r="G55" s="237">
        <f>ROUND(E55*F55,2)</f>
        <v>0</v>
      </c>
      <c r="H55" s="236"/>
      <c r="I55" s="237">
        <f>ROUND(E55*H55,2)</f>
        <v>0</v>
      </c>
      <c r="J55" s="236"/>
      <c r="K55" s="237">
        <f>ROUND(E55*J55,2)</f>
        <v>0</v>
      </c>
      <c r="L55" s="237">
        <v>21</v>
      </c>
      <c r="M55" s="237">
        <f>G55*(1+L55/100)</f>
        <v>0</v>
      </c>
      <c r="N55" s="237">
        <v>0</v>
      </c>
      <c r="O55" s="237">
        <f>ROUND(E55*N55,2)</f>
        <v>0</v>
      </c>
      <c r="P55" s="237">
        <v>0</v>
      </c>
      <c r="Q55" s="237">
        <f>ROUND(E55*P55,2)</f>
        <v>0</v>
      </c>
      <c r="R55" s="237" t="s">
        <v>141</v>
      </c>
      <c r="S55" s="237" t="s">
        <v>117</v>
      </c>
      <c r="T55" s="238" t="s">
        <v>186</v>
      </c>
      <c r="U55" s="222">
        <v>0.34499999999999997</v>
      </c>
      <c r="V55" s="222">
        <f>ROUND(E55*U55,2)</f>
        <v>427.05</v>
      </c>
      <c r="W55" s="222"/>
      <c r="X55" s="222" t="s">
        <v>118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119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2" t="s">
        <v>187</v>
      </c>
      <c r="D56" s="240"/>
      <c r="E56" s="240"/>
      <c r="F56" s="240"/>
      <c r="G56" s="240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3"/>
      <c r="Z56" s="213"/>
      <c r="AA56" s="213"/>
      <c r="AB56" s="213"/>
      <c r="AC56" s="213"/>
      <c r="AD56" s="213"/>
      <c r="AE56" s="213"/>
      <c r="AF56" s="213"/>
      <c r="AG56" s="213" t="s">
        <v>137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39" t="str">
        <f>C56</f>
        <v>bez naložení do dopravní nádoby, ale s vyprázdněním dopravní nádoby na hromadu nebo na dopravní prostředek,</v>
      </c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20"/>
      <c r="B57" s="221"/>
      <c r="C57" s="251" t="s">
        <v>188</v>
      </c>
      <c r="D57" s="223"/>
      <c r="E57" s="224">
        <v>1237.83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121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ht="22.5" outlineLevel="1" x14ac:dyDescent="0.2">
      <c r="A58" s="232">
        <v>20</v>
      </c>
      <c r="B58" s="233" t="s">
        <v>189</v>
      </c>
      <c r="C58" s="250" t="s">
        <v>190</v>
      </c>
      <c r="D58" s="234" t="s">
        <v>157</v>
      </c>
      <c r="E58" s="235">
        <v>1432.6949999999999</v>
      </c>
      <c r="F58" s="236"/>
      <c r="G58" s="237">
        <f>ROUND(E58*F58,2)</f>
        <v>0</v>
      </c>
      <c r="H58" s="236"/>
      <c r="I58" s="237">
        <f>ROUND(E58*H58,2)</f>
        <v>0</v>
      </c>
      <c r="J58" s="236"/>
      <c r="K58" s="237">
        <f>ROUND(E58*J58,2)</f>
        <v>0</v>
      </c>
      <c r="L58" s="237">
        <v>21</v>
      </c>
      <c r="M58" s="237">
        <f>G58*(1+L58/100)</f>
        <v>0</v>
      </c>
      <c r="N58" s="237">
        <v>0</v>
      </c>
      <c r="O58" s="237">
        <f>ROUND(E58*N58,2)</f>
        <v>0</v>
      </c>
      <c r="P58" s="237">
        <v>0</v>
      </c>
      <c r="Q58" s="237">
        <f>ROUND(E58*P58,2)</f>
        <v>0</v>
      </c>
      <c r="R58" s="237" t="s">
        <v>141</v>
      </c>
      <c r="S58" s="237" t="s">
        <v>117</v>
      </c>
      <c r="T58" s="238" t="s">
        <v>117</v>
      </c>
      <c r="U58" s="222">
        <v>1.0999999999999999E-2</v>
      </c>
      <c r="V58" s="222">
        <f>ROUND(E58*U58,2)</f>
        <v>15.76</v>
      </c>
      <c r="W58" s="222"/>
      <c r="X58" s="222" t="s">
        <v>118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119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2" t="s">
        <v>191</v>
      </c>
      <c r="D59" s="240"/>
      <c r="E59" s="240"/>
      <c r="F59" s="240"/>
      <c r="G59" s="240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3"/>
      <c r="Z59" s="213"/>
      <c r="AA59" s="213"/>
      <c r="AB59" s="213"/>
      <c r="AC59" s="213"/>
      <c r="AD59" s="213"/>
      <c r="AE59" s="213"/>
      <c r="AF59" s="213"/>
      <c r="AG59" s="213" t="s">
        <v>137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ht="33.75" outlineLevel="1" x14ac:dyDescent="0.2">
      <c r="A60" s="232">
        <v>21</v>
      </c>
      <c r="B60" s="233" t="s">
        <v>192</v>
      </c>
      <c r="C60" s="250" t="s">
        <v>193</v>
      </c>
      <c r="D60" s="234" t="s">
        <v>157</v>
      </c>
      <c r="E60" s="235">
        <v>57307.8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21</v>
      </c>
      <c r="M60" s="237">
        <f>G60*(1+L60/100)</f>
        <v>0</v>
      </c>
      <c r="N60" s="237">
        <v>0</v>
      </c>
      <c r="O60" s="237">
        <f>ROUND(E60*N60,2)</f>
        <v>0</v>
      </c>
      <c r="P60" s="237">
        <v>0</v>
      </c>
      <c r="Q60" s="237">
        <f>ROUND(E60*P60,2)</f>
        <v>0</v>
      </c>
      <c r="R60" s="237" t="s">
        <v>141</v>
      </c>
      <c r="S60" s="237" t="s">
        <v>117</v>
      </c>
      <c r="T60" s="238" t="s">
        <v>117</v>
      </c>
      <c r="U60" s="222">
        <v>0</v>
      </c>
      <c r="V60" s="222">
        <f>ROUND(E60*U60,2)</f>
        <v>0</v>
      </c>
      <c r="W60" s="222"/>
      <c r="X60" s="222" t="s">
        <v>118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119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52" t="s">
        <v>191</v>
      </c>
      <c r="D61" s="240"/>
      <c r="E61" s="240"/>
      <c r="F61" s="240"/>
      <c r="G61" s="240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137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1" t="s">
        <v>194</v>
      </c>
      <c r="D62" s="223"/>
      <c r="E62" s="224">
        <v>57307.8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3"/>
      <c r="Z62" s="213"/>
      <c r="AA62" s="213"/>
      <c r="AB62" s="213"/>
      <c r="AC62" s="213"/>
      <c r="AD62" s="213"/>
      <c r="AE62" s="213"/>
      <c r="AF62" s="213"/>
      <c r="AG62" s="213" t="s">
        <v>121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ht="22.5" outlineLevel="1" x14ac:dyDescent="0.2">
      <c r="A63" s="232">
        <v>22</v>
      </c>
      <c r="B63" s="233" t="s">
        <v>195</v>
      </c>
      <c r="C63" s="250" t="s">
        <v>196</v>
      </c>
      <c r="D63" s="234" t="s">
        <v>157</v>
      </c>
      <c r="E63" s="235">
        <v>1432.6949999999999</v>
      </c>
      <c r="F63" s="236"/>
      <c r="G63" s="237">
        <f>ROUND(E63*F63,2)</f>
        <v>0</v>
      </c>
      <c r="H63" s="236"/>
      <c r="I63" s="237">
        <f>ROUND(E63*H63,2)</f>
        <v>0</v>
      </c>
      <c r="J63" s="236"/>
      <c r="K63" s="237">
        <f>ROUND(E63*J63,2)</f>
        <v>0</v>
      </c>
      <c r="L63" s="237">
        <v>21</v>
      </c>
      <c r="M63" s="237">
        <f>G63*(1+L63/100)</f>
        <v>0</v>
      </c>
      <c r="N63" s="237">
        <v>0</v>
      </c>
      <c r="O63" s="237">
        <f>ROUND(E63*N63,2)</f>
        <v>0</v>
      </c>
      <c r="P63" s="237">
        <v>0</v>
      </c>
      <c r="Q63" s="237">
        <f>ROUND(E63*P63,2)</f>
        <v>0</v>
      </c>
      <c r="R63" s="237" t="s">
        <v>141</v>
      </c>
      <c r="S63" s="237" t="s">
        <v>117</v>
      </c>
      <c r="T63" s="238" t="s">
        <v>117</v>
      </c>
      <c r="U63" s="222">
        <v>8.9999999999999993E-3</v>
      </c>
      <c r="V63" s="222">
        <f>ROUND(E63*U63,2)</f>
        <v>12.89</v>
      </c>
      <c r="W63" s="222"/>
      <c r="X63" s="222" t="s">
        <v>118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119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1" t="s">
        <v>197</v>
      </c>
      <c r="D64" s="223"/>
      <c r="E64" s="224">
        <v>614.79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3"/>
      <c r="Z64" s="213"/>
      <c r="AA64" s="213"/>
      <c r="AB64" s="213"/>
      <c r="AC64" s="213"/>
      <c r="AD64" s="213"/>
      <c r="AE64" s="213"/>
      <c r="AF64" s="213"/>
      <c r="AG64" s="213" t="s">
        <v>121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51" t="s">
        <v>198</v>
      </c>
      <c r="D65" s="223"/>
      <c r="E65" s="224">
        <v>817.90499999999997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3"/>
      <c r="Z65" s="213"/>
      <c r="AA65" s="213"/>
      <c r="AB65" s="213"/>
      <c r="AC65" s="213"/>
      <c r="AD65" s="213"/>
      <c r="AE65" s="213"/>
      <c r="AF65" s="213"/>
      <c r="AG65" s="213" t="s">
        <v>121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2.5" outlineLevel="1" x14ac:dyDescent="0.2">
      <c r="A66" s="232">
        <v>23</v>
      </c>
      <c r="B66" s="233" t="s">
        <v>199</v>
      </c>
      <c r="C66" s="250" t="s">
        <v>200</v>
      </c>
      <c r="D66" s="234" t="s">
        <v>157</v>
      </c>
      <c r="E66" s="235">
        <v>1635.81</v>
      </c>
      <c r="F66" s="236"/>
      <c r="G66" s="237">
        <f>ROUND(E66*F66,2)</f>
        <v>0</v>
      </c>
      <c r="H66" s="236"/>
      <c r="I66" s="237">
        <f>ROUND(E66*H66,2)</f>
        <v>0</v>
      </c>
      <c r="J66" s="236"/>
      <c r="K66" s="237">
        <f>ROUND(E66*J66,2)</f>
        <v>0</v>
      </c>
      <c r="L66" s="237">
        <v>21</v>
      </c>
      <c r="M66" s="237">
        <f>G66*(1+L66/100)</f>
        <v>0</v>
      </c>
      <c r="N66" s="237">
        <v>0</v>
      </c>
      <c r="O66" s="237">
        <f>ROUND(E66*N66,2)</f>
        <v>0</v>
      </c>
      <c r="P66" s="237">
        <v>0</v>
      </c>
      <c r="Q66" s="237">
        <f>ROUND(E66*P66,2)</f>
        <v>0</v>
      </c>
      <c r="R66" s="237" t="s">
        <v>141</v>
      </c>
      <c r="S66" s="237" t="s">
        <v>117</v>
      </c>
      <c r="T66" s="238" t="s">
        <v>117</v>
      </c>
      <c r="U66" s="222">
        <v>0.20200000000000001</v>
      </c>
      <c r="V66" s="222">
        <f>ROUND(E66*U66,2)</f>
        <v>330.43</v>
      </c>
      <c r="W66" s="222"/>
      <c r="X66" s="222" t="s">
        <v>118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119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2" t="s">
        <v>201</v>
      </c>
      <c r="D67" s="240"/>
      <c r="E67" s="240"/>
      <c r="F67" s="240"/>
      <c r="G67" s="240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3"/>
      <c r="Z67" s="213"/>
      <c r="AA67" s="213"/>
      <c r="AB67" s="213"/>
      <c r="AC67" s="213"/>
      <c r="AD67" s="213"/>
      <c r="AE67" s="213"/>
      <c r="AF67" s="213"/>
      <c r="AG67" s="213" t="s">
        <v>137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1" t="s">
        <v>202</v>
      </c>
      <c r="D68" s="223"/>
      <c r="E68" s="224">
        <v>2250.6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121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1" t="s">
        <v>203</v>
      </c>
      <c r="D69" s="223"/>
      <c r="E69" s="224">
        <v>-614.79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3"/>
      <c r="Z69" s="213"/>
      <c r="AA69" s="213"/>
      <c r="AB69" s="213"/>
      <c r="AC69" s="213"/>
      <c r="AD69" s="213"/>
      <c r="AE69" s="213"/>
      <c r="AF69" s="213"/>
      <c r="AG69" s="213" t="s">
        <v>121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2">
        <v>24</v>
      </c>
      <c r="B70" s="233" t="s">
        <v>204</v>
      </c>
      <c r="C70" s="250" t="s">
        <v>205</v>
      </c>
      <c r="D70" s="234" t="s">
        <v>157</v>
      </c>
      <c r="E70" s="235">
        <v>502.26</v>
      </c>
      <c r="F70" s="236"/>
      <c r="G70" s="237">
        <f>ROUND(E70*F70,2)</f>
        <v>0</v>
      </c>
      <c r="H70" s="236"/>
      <c r="I70" s="237">
        <f>ROUND(E70*H70,2)</f>
        <v>0</v>
      </c>
      <c r="J70" s="236"/>
      <c r="K70" s="237">
        <f>ROUND(E70*J70,2)</f>
        <v>0</v>
      </c>
      <c r="L70" s="237">
        <v>21</v>
      </c>
      <c r="M70" s="237">
        <f>G70*(1+L70/100)</f>
        <v>0</v>
      </c>
      <c r="N70" s="237">
        <v>0</v>
      </c>
      <c r="O70" s="237">
        <f>ROUND(E70*N70,2)</f>
        <v>0</v>
      </c>
      <c r="P70" s="237">
        <v>0</v>
      </c>
      <c r="Q70" s="237">
        <f>ROUND(E70*P70,2)</f>
        <v>0</v>
      </c>
      <c r="R70" s="237" t="s">
        <v>141</v>
      </c>
      <c r="S70" s="237" t="s">
        <v>117</v>
      </c>
      <c r="T70" s="238" t="s">
        <v>117</v>
      </c>
      <c r="U70" s="222">
        <v>1.587</v>
      </c>
      <c r="V70" s="222">
        <f>ROUND(E70*U70,2)</f>
        <v>797.09</v>
      </c>
      <c r="W70" s="222"/>
      <c r="X70" s="222" t="s">
        <v>118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119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ht="22.5" outlineLevel="1" x14ac:dyDescent="0.2">
      <c r="A71" s="220"/>
      <c r="B71" s="221"/>
      <c r="C71" s="252" t="s">
        <v>206</v>
      </c>
      <c r="D71" s="240"/>
      <c r="E71" s="240"/>
      <c r="F71" s="240"/>
      <c r="G71" s="240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137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39" t="str">
        <f>C71</f>
        <v>sypaninou z vhodných hornin tř. 1 - 4 nebo materiálem připraveným podél výkopu ve vzdálenosti do 3 m od jeho kraje, pro jakoukoliv hloubku výkopu a jakoukoliv míru zhutnění,</v>
      </c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1" t="s">
        <v>207</v>
      </c>
      <c r="D72" s="223"/>
      <c r="E72" s="224">
        <v>2.75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121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51" t="s">
        <v>208</v>
      </c>
      <c r="D73" s="223"/>
      <c r="E73" s="224">
        <v>484.11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3"/>
      <c r="Z73" s="213"/>
      <c r="AA73" s="213"/>
      <c r="AB73" s="213"/>
      <c r="AC73" s="213"/>
      <c r="AD73" s="213"/>
      <c r="AE73" s="213"/>
      <c r="AF73" s="213"/>
      <c r="AG73" s="213" t="s">
        <v>121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51" t="s">
        <v>209</v>
      </c>
      <c r="D74" s="223"/>
      <c r="E74" s="224">
        <v>15.4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3"/>
      <c r="Z74" s="213"/>
      <c r="AA74" s="213"/>
      <c r="AB74" s="213"/>
      <c r="AC74" s="213"/>
      <c r="AD74" s="213"/>
      <c r="AE74" s="213"/>
      <c r="AF74" s="213"/>
      <c r="AG74" s="213" t="s">
        <v>121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32">
        <v>25</v>
      </c>
      <c r="B75" s="233" t="s">
        <v>210</v>
      </c>
      <c r="C75" s="250" t="s">
        <v>211</v>
      </c>
      <c r="D75" s="234" t="s">
        <v>115</v>
      </c>
      <c r="E75" s="235">
        <v>1610</v>
      </c>
      <c r="F75" s="236"/>
      <c r="G75" s="237">
        <f>ROUND(E75*F75,2)</f>
        <v>0</v>
      </c>
      <c r="H75" s="236"/>
      <c r="I75" s="237">
        <f>ROUND(E75*H75,2)</f>
        <v>0</v>
      </c>
      <c r="J75" s="236"/>
      <c r="K75" s="237">
        <f>ROUND(E75*J75,2)</f>
        <v>0</v>
      </c>
      <c r="L75" s="237">
        <v>21</v>
      </c>
      <c r="M75" s="237">
        <f>G75*(1+L75/100)</f>
        <v>0</v>
      </c>
      <c r="N75" s="237">
        <v>0</v>
      </c>
      <c r="O75" s="237">
        <f>ROUND(E75*N75,2)</f>
        <v>0</v>
      </c>
      <c r="P75" s="237">
        <v>0</v>
      </c>
      <c r="Q75" s="237">
        <f>ROUND(E75*P75,2)</f>
        <v>0</v>
      </c>
      <c r="R75" s="237" t="s">
        <v>212</v>
      </c>
      <c r="S75" s="237" t="s">
        <v>117</v>
      </c>
      <c r="T75" s="238" t="s">
        <v>117</v>
      </c>
      <c r="U75" s="222">
        <v>0.06</v>
      </c>
      <c r="V75" s="222">
        <f>ROUND(E75*U75,2)</f>
        <v>96.6</v>
      </c>
      <c r="W75" s="222"/>
      <c r="X75" s="222" t="s">
        <v>118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119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2" t="s">
        <v>213</v>
      </c>
      <c r="D76" s="240"/>
      <c r="E76" s="240"/>
      <c r="F76" s="240"/>
      <c r="G76" s="240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3"/>
      <c r="Z76" s="213"/>
      <c r="AA76" s="213"/>
      <c r="AB76" s="213"/>
      <c r="AC76" s="213"/>
      <c r="AD76" s="213"/>
      <c r="AE76" s="213"/>
      <c r="AF76" s="213"/>
      <c r="AG76" s="213" t="s">
        <v>137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2.5" outlineLevel="1" x14ac:dyDescent="0.2">
      <c r="A77" s="232">
        <v>26</v>
      </c>
      <c r="B77" s="233" t="s">
        <v>214</v>
      </c>
      <c r="C77" s="250" t="s">
        <v>215</v>
      </c>
      <c r="D77" s="234" t="s">
        <v>115</v>
      </c>
      <c r="E77" s="235">
        <v>1610</v>
      </c>
      <c r="F77" s="236"/>
      <c r="G77" s="237">
        <f>ROUND(E77*F77,2)</f>
        <v>0</v>
      </c>
      <c r="H77" s="236"/>
      <c r="I77" s="237">
        <f>ROUND(E77*H77,2)</f>
        <v>0</v>
      </c>
      <c r="J77" s="236"/>
      <c r="K77" s="237">
        <f>ROUND(E77*J77,2)</f>
        <v>0</v>
      </c>
      <c r="L77" s="237">
        <v>21</v>
      </c>
      <c r="M77" s="237">
        <f>G77*(1+L77/100)</f>
        <v>0</v>
      </c>
      <c r="N77" s="237">
        <v>0</v>
      </c>
      <c r="O77" s="237">
        <f>ROUND(E77*N77,2)</f>
        <v>0</v>
      </c>
      <c r="P77" s="237">
        <v>0</v>
      </c>
      <c r="Q77" s="237">
        <f>ROUND(E77*P77,2)</f>
        <v>0</v>
      </c>
      <c r="R77" s="237" t="s">
        <v>141</v>
      </c>
      <c r="S77" s="237" t="s">
        <v>117</v>
      </c>
      <c r="T77" s="238" t="s">
        <v>117</v>
      </c>
      <c r="U77" s="222">
        <v>2.8000000000000001E-2</v>
      </c>
      <c r="V77" s="222">
        <f>ROUND(E77*U77,2)</f>
        <v>45.08</v>
      </c>
      <c r="W77" s="222"/>
      <c r="X77" s="222" t="s">
        <v>118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119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22.5" outlineLevel="1" x14ac:dyDescent="0.2">
      <c r="A78" s="220"/>
      <c r="B78" s="221"/>
      <c r="C78" s="252" t="s">
        <v>216</v>
      </c>
      <c r="D78" s="240"/>
      <c r="E78" s="240"/>
      <c r="F78" s="240"/>
      <c r="G78" s="240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137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39" t="str">
        <f>C78</f>
        <v>s případným nutným přemístěním hromad nebo dočasných skládek na místo potřeby ze vzdálenosti do 30 m, v rovině nebo ve svahu do 1 : 5,</v>
      </c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1" t="s">
        <v>217</v>
      </c>
      <c r="D79" s="223"/>
      <c r="E79" s="224">
        <v>1610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121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41">
        <v>27</v>
      </c>
      <c r="B80" s="242" t="s">
        <v>218</v>
      </c>
      <c r="C80" s="253" t="s">
        <v>219</v>
      </c>
      <c r="D80" s="243" t="s">
        <v>157</v>
      </c>
      <c r="E80" s="244">
        <v>1432.6949999999999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6" t="s">
        <v>141</v>
      </c>
      <c r="S80" s="246" t="s">
        <v>117</v>
      </c>
      <c r="T80" s="247" t="s">
        <v>117</v>
      </c>
      <c r="U80" s="222">
        <v>0</v>
      </c>
      <c r="V80" s="222">
        <f>ROUND(E80*U80,2)</f>
        <v>0</v>
      </c>
      <c r="W80" s="222"/>
      <c r="X80" s="222" t="s">
        <v>118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119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32">
        <v>28</v>
      </c>
      <c r="B81" s="233" t="s">
        <v>220</v>
      </c>
      <c r="C81" s="250" t="s">
        <v>221</v>
      </c>
      <c r="D81" s="234" t="s">
        <v>222</v>
      </c>
      <c r="E81" s="235">
        <v>40.25</v>
      </c>
      <c r="F81" s="236"/>
      <c r="G81" s="237">
        <f>ROUND(E81*F81,2)</f>
        <v>0</v>
      </c>
      <c r="H81" s="236"/>
      <c r="I81" s="237">
        <f>ROUND(E81*H81,2)</f>
        <v>0</v>
      </c>
      <c r="J81" s="236"/>
      <c r="K81" s="237">
        <f>ROUND(E81*J81,2)</f>
        <v>0</v>
      </c>
      <c r="L81" s="237">
        <v>21</v>
      </c>
      <c r="M81" s="237">
        <f>G81*(1+L81/100)</f>
        <v>0</v>
      </c>
      <c r="N81" s="237">
        <v>1E-3</v>
      </c>
      <c r="O81" s="237">
        <f>ROUND(E81*N81,2)</f>
        <v>0.04</v>
      </c>
      <c r="P81" s="237">
        <v>0</v>
      </c>
      <c r="Q81" s="237">
        <f>ROUND(E81*P81,2)</f>
        <v>0</v>
      </c>
      <c r="R81" s="237" t="s">
        <v>223</v>
      </c>
      <c r="S81" s="237" t="s">
        <v>117</v>
      </c>
      <c r="T81" s="238" t="s">
        <v>117</v>
      </c>
      <c r="U81" s="222">
        <v>0</v>
      </c>
      <c r="V81" s="222">
        <f>ROUND(E81*U81,2)</f>
        <v>0</v>
      </c>
      <c r="W81" s="222"/>
      <c r="X81" s="222" t="s">
        <v>224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225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1" t="s">
        <v>226</v>
      </c>
      <c r="D82" s="223"/>
      <c r="E82" s="224">
        <v>40.25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3"/>
      <c r="Z82" s="213"/>
      <c r="AA82" s="213"/>
      <c r="AB82" s="213"/>
      <c r="AC82" s="213"/>
      <c r="AD82" s="213"/>
      <c r="AE82" s="213"/>
      <c r="AF82" s="213"/>
      <c r="AG82" s="213" t="s">
        <v>121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32">
        <v>29</v>
      </c>
      <c r="B83" s="233" t="s">
        <v>227</v>
      </c>
      <c r="C83" s="250" t="s">
        <v>228</v>
      </c>
      <c r="D83" s="234" t="s">
        <v>229</v>
      </c>
      <c r="E83" s="235">
        <v>904.06799999999998</v>
      </c>
      <c r="F83" s="236"/>
      <c r="G83" s="237">
        <f>ROUND(E83*F83,2)</f>
        <v>0</v>
      </c>
      <c r="H83" s="236"/>
      <c r="I83" s="237">
        <f>ROUND(E83*H83,2)</f>
        <v>0</v>
      </c>
      <c r="J83" s="236"/>
      <c r="K83" s="237">
        <f>ROUND(E83*J83,2)</f>
        <v>0</v>
      </c>
      <c r="L83" s="237">
        <v>21</v>
      </c>
      <c r="M83" s="237">
        <f>G83*(1+L83/100)</f>
        <v>0</v>
      </c>
      <c r="N83" s="237">
        <v>1</v>
      </c>
      <c r="O83" s="237">
        <f>ROUND(E83*N83,2)</f>
        <v>904.07</v>
      </c>
      <c r="P83" s="237">
        <v>0</v>
      </c>
      <c r="Q83" s="237">
        <f>ROUND(E83*P83,2)</f>
        <v>0</v>
      </c>
      <c r="R83" s="237" t="s">
        <v>223</v>
      </c>
      <c r="S83" s="237" t="s">
        <v>117</v>
      </c>
      <c r="T83" s="238" t="s">
        <v>117</v>
      </c>
      <c r="U83" s="222">
        <v>0</v>
      </c>
      <c r="V83" s="222">
        <f>ROUND(E83*U83,2)</f>
        <v>0</v>
      </c>
      <c r="W83" s="222"/>
      <c r="X83" s="222" t="s">
        <v>224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225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51" t="s">
        <v>230</v>
      </c>
      <c r="D84" s="223"/>
      <c r="E84" s="224">
        <v>904.06799999999998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3"/>
      <c r="Z84" s="213"/>
      <c r="AA84" s="213"/>
      <c r="AB84" s="213"/>
      <c r="AC84" s="213"/>
      <c r="AD84" s="213"/>
      <c r="AE84" s="213"/>
      <c r="AF84" s="213"/>
      <c r="AG84" s="213" t="s">
        <v>121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32">
        <v>30</v>
      </c>
      <c r="B85" s="233" t="s">
        <v>231</v>
      </c>
      <c r="C85" s="250" t="s">
        <v>232</v>
      </c>
      <c r="D85" s="234" t="s">
        <v>229</v>
      </c>
      <c r="E85" s="235">
        <v>1472.229</v>
      </c>
      <c r="F85" s="236"/>
      <c r="G85" s="237">
        <f>ROUND(E85*F85,2)</f>
        <v>0</v>
      </c>
      <c r="H85" s="236"/>
      <c r="I85" s="237">
        <f>ROUND(E85*H85,2)</f>
        <v>0</v>
      </c>
      <c r="J85" s="236"/>
      <c r="K85" s="237">
        <f>ROUND(E85*J85,2)</f>
        <v>0</v>
      </c>
      <c r="L85" s="237">
        <v>21</v>
      </c>
      <c r="M85" s="237">
        <f>G85*(1+L85/100)</f>
        <v>0</v>
      </c>
      <c r="N85" s="237">
        <v>1</v>
      </c>
      <c r="O85" s="237">
        <f>ROUND(E85*N85,2)</f>
        <v>1472.23</v>
      </c>
      <c r="P85" s="237">
        <v>0</v>
      </c>
      <c r="Q85" s="237">
        <f>ROUND(E85*P85,2)</f>
        <v>0</v>
      </c>
      <c r="R85" s="237" t="s">
        <v>223</v>
      </c>
      <c r="S85" s="237" t="s">
        <v>117</v>
      </c>
      <c r="T85" s="238" t="s">
        <v>117</v>
      </c>
      <c r="U85" s="222">
        <v>0</v>
      </c>
      <c r="V85" s="222">
        <f>ROUND(E85*U85,2)</f>
        <v>0</v>
      </c>
      <c r="W85" s="222"/>
      <c r="X85" s="222" t="s">
        <v>224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225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1" t="s">
        <v>233</v>
      </c>
      <c r="D86" s="223"/>
      <c r="E86" s="224">
        <v>1472.229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3"/>
      <c r="Z86" s="213"/>
      <c r="AA86" s="213"/>
      <c r="AB86" s="213"/>
      <c r="AC86" s="213"/>
      <c r="AD86" s="213"/>
      <c r="AE86" s="213"/>
      <c r="AF86" s="213"/>
      <c r="AG86" s="213" t="s">
        <v>121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x14ac:dyDescent="0.2">
      <c r="A87" s="226" t="s">
        <v>111</v>
      </c>
      <c r="B87" s="227" t="s">
        <v>61</v>
      </c>
      <c r="C87" s="249" t="s">
        <v>68</v>
      </c>
      <c r="D87" s="228"/>
      <c r="E87" s="229"/>
      <c r="F87" s="230"/>
      <c r="G87" s="230">
        <f>SUMIF(AG88:AG89,"&lt;&gt;NOR",G88:G89)</f>
        <v>0</v>
      </c>
      <c r="H87" s="230"/>
      <c r="I87" s="230">
        <f>SUM(I88:I89)</f>
        <v>0</v>
      </c>
      <c r="J87" s="230"/>
      <c r="K87" s="230">
        <f>SUM(K88:K89)</f>
        <v>0</v>
      </c>
      <c r="L87" s="230"/>
      <c r="M87" s="230">
        <f>SUM(M88:M89)</f>
        <v>0</v>
      </c>
      <c r="N87" s="230"/>
      <c r="O87" s="230">
        <f>SUM(O88:O89)</f>
        <v>239.2</v>
      </c>
      <c r="P87" s="230"/>
      <c r="Q87" s="230">
        <f>SUM(Q88:Q89)</f>
        <v>0</v>
      </c>
      <c r="R87" s="230"/>
      <c r="S87" s="230"/>
      <c r="T87" s="231"/>
      <c r="U87" s="225"/>
      <c r="V87" s="225">
        <f>SUM(V88:V89)</f>
        <v>220.97</v>
      </c>
      <c r="W87" s="225"/>
      <c r="X87" s="225"/>
      <c r="AG87" t="s">
        <v>112</v>
      </c>
    </row>
    <row r="88" spans="1:60" outlineLevel="1" x14ac:dyDescent="0.2">
      <c r="A88" s="232">
        <v>31</v>
      </c>
      <c r="B88" s="233" t="s">
        <v>234</v>
      </c>
      <c r="C88" s="250" t="s">
        <v>235</v>
      </c>
      <c r="D88" s="234" t="s">
        <v>149</v>
      </c>
      <c r="E88" s="235">
        <v>1023</v>
      </c>
      <c r="F88" s="236"/>
      <c r="G88" s="237">
        <f>ROUND(E88*F88,2)</f>
        <v>0</v>
      </c>
      <c r="H88" s="236"/>
      <c r="I88" s="237">
        <f>ROUND(E88*H88,2)</f>
        <v>0</v>
      </c>
      <c r="J88" s="236"/>
      <c r="K88" s="237">
        <f>ROUND(E88*J88,2)</f>
        <v>0</v>
      </c>
      <c r="L88" s="237">
        <v>21</v>
      </c>
      <c r="M88" s="237">
        <f>G88*(1+L88/100)</f>
        <v>0</v>
      </c>
      <c r="N88" s="237">
        <v>0.23382</v>
      </c>
      <c r="O88" s="237">
        <f>ROUND(E88*N88,2)</f>
        <v>239.2</v>
      </c>
      <c r="P88" s="237">
        <v>0</v>
      </c>
      <c r="Q88" s="237">
        <f>ROUND(E88*P88,2)</f>
        <v>0</v>
      </c>
      <c r="R88" s="237" t="s">
        <v>236</v>
      </c>
      <c r="S88" s="237" t="s">
        <v>237</v>
      </c>
      <c r="T88" s="238" t="s">
        <v>237</v>
      </c>
      <c r="U88" s="222">
        <v>0.216</v>
      </c>
      <c r="V88" s="222">
        <f>ROUND(E88*U88,2)</f>
        <v>220.97</v>
      </c>
      <c r="W88" s="222"/>
      <c r="X88" s="222" t="s">
        <v>118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119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20"/>
      <c r="B89" s="221"/>
      <c r="C89" s="252" t="s">
        <v>238</v>
      </c>
      <c r="D89" s="240"/>
      <c r="E89" s="240"/>
      <c r="F89" s="240"/>
      <c r="G89" s="240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3"/>
      <c r="Z89" s="213"/>
      <c r="AA89" s="213"/>
      <c r="AB89" s="213"/>
      <c r="AC89" s="213"/>
      <c r="AD89" s="213"/>
      <c r="AE89" s="213"/>
      <c r="AF89" s="213"/>
      <c r="AG89" s="213" t="s">
        <v>137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39" t="str">
        <f>C89</f>
        <v>se zřízením štěrkopískového lože pod trubky a s jejich obsypem v průměrném celkovém množství do 0,15 m3/m v otevřeném příkopu,</v>
      </c>
      <c r="BB89" s="213"/>
      <c r="BC89" s="213"/>
      <c r="BD89" s="213"/>
      <c r="BE89" s="213"/>
      <c r="BF89" s="213"/>
      <c r="BG89" s="213"/>
      <c r="BH89" s="213"/>
    </row>
    <row r="90" spans="1:60" x14ac:dyDescent="0.2">
      <c r="A90" s="226" t="s">
        <v>111</v>
      </c>
      <c r="B90" s="227" t="s">
        <v>69</v>
      </c>
      <c r="C90" s="249" t="s">
        <v>70</v>
      </c>
      <c r="D90" s="228"/>
      <c r="E90" s="229"/>
      <c r="F90" s="230"/>
      <c r="G90" s="230">
        <f>SUMIF(AG91:AG93,"&lt;&gt;NOR",G91:G93)</f>
        <v>0</v>
      </c>
      <c r="H90" s="230"/>
      <c r="I90" s="230">
        <f>SUM(I91:I93)</f>
        <v>0</v>
      </c>
      <c r="J90" s="230"/>
      <c r="K90" s="230">
        <f>SUM(K91:K93)</f>
        <v>0</v>
      </c>
      <c r="L90" s="230"/>
      <c r="M90" s="230">
        <f>SUM(M91:M93)</f>
        <v>0</v>
      </c>
      <c r="N90" s="230"/>
      <c r="O90" s="230">
        <f>SUM(O91:O93)</f>
        <v>212.77</v>
      </c>
      <c r="P90" s="230"/>
      <c r="Q90" s="230">
        <f>SUM(Q91:Q93)</f>
        <v>0</v>
      </c>
      <c r="R90" s="230"/>
      <c r="S90" s="230"/>
      <c r="T90" s="231"/>
      <c r="U90" s="225"/>
      <c r="V90" s="225">
        <f>SUM(V91:V93)</f>
        <v>148.19999999999999</v>
      </c>
      <c r="W90" s="225"/>
      <c r="X90" s="225"/>
      <c r="AG90" t="s">
        <v>112</v>
      </c>
    </row>
    <row r="91" spans="1:60" outlineLevel="1" x14ac:dyDescent="0.2">
      <c r="A91" s="232">
        <v>32</v>
      </c>
      <c r="B91" s="233" t="s">
        <v>239</v>
      </c>
      <c r="C91" s="250" t="s">
        <v>240</v>
      </c>
      <c r="D91" s="234" t="s">
        <v>157</v>
      </c>
      <c r="E91" s="235">
        <v>112.53</v>
      </c>
      <c r="F91" s="236"/>
      <c r="G91" s="237">
        <f>ROUND(E91*F91,2)</f>
        <v>0</v>
      </c>
      <c r="H91" s="236"/>
      <c r="I91" s="237">
        <f>ROUND(E91*H91,2)</f>
        <v>0</v>
      </c>
      <c r="J91" s="236"/>
      <c r="K91" s="237">
        <f>ROUND(E91*J91,2)</f>
        <v>0</v>
      </c>
      <c r="L91" s="237">
        <v>21</v>
      </c>
      <c r="M91" s="237">
        <f>G91*(1+L91/100)</f>
        <v>0</v>
      </c>
      <c r="N91" s="237">
        <v>1.8907700000000001</v>
      </c>
      <c r="O91" s="237">
        <f>ROUND(E91*N91,2)</f>
        <v>212.77</v>
      </c>
      <c r="P91" s="237">
        <v>0</v>
      </c>
      <c r="Q91" s="237">
        <f>ROUND(E91*P91,2)</f>
        <v>0</v>
      </c>
      <c r="R91" s="237" t="s">
        <v>236</v>
      </c>
      <c r="S91" s="237" t="s">
        <v>117</v>
      </c>
      <c r="T91" s="238" t="s">
        <v>117</v>
      </c>
      <c r="U91" s="222">
        <v>1.3169999999999999</v>
      </c>
      <c r="V91" s="222">
        <f>ROUND(E91*U91,2)</f>
        <v>148.19999999999999</v>
      </c>
      <c r="W91" s="222"/>
      <c r="X91" s="222" t="s">
        <v>118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119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20"/>
      <c r="B92" s="221"/>
      <c r="C92" s="252" t="s">
        <v>241</v>
      </c>
      <c r="D92" s="240"/>
      <c r="E92" s="240"/>
      <c r="F92" s="240"/>
      <c r="G92" s="240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3"/>
      <c r="Z92" s="213"/>
      <c r="AA92" s="213"/>
      <c r="AB92" s="213"/>
      <c r="AC92" s="213"/>
      <c r="AD92" s="213"/>
      <c r="AE92" s="213"/>
      <c r="AF92" s="213"/>
      <c r="AG92" s="213" t="s">
        <v>137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51" t="s">
        <v>242</v>
      </c>
      <c r="D93" s="223"/>
      <c r="E93" s="224">
        <v>112.53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3"/>
      <c r="Z93" s="213"/>
      <c r="AA93" s="213"/>
      <c r="AB93" s="213"/>
      <c r="AC93" s="213"/>
      <c r="AD93" s="213"/>
      <c r="AE93" s="213"/>
      <c r="AF93" s="213"/>
      <c r="AG93" s="213" t="s">
        <v>121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x14ac:dyDescent="0.2">
      <c r="A94" s="226" t="s">
        <v>111</v>
      </c>
      <c r="B94" s="227" t="s">
        <v>71</v>
      </c>
      <c r="C94" s="249" t="s">
        <v>72</v>
      </c>
      <c r="D94" s="228"/>
      <c r="E94" s="229"/>
      <c r="F94" s="230"/>
      <c r="G94" s="230">
        <f>SUMIF(AG95:AG105,"&lt;&gt;NOR",G95:G105)</f>
        <v>0</v>
      </c>
      <c r="H94" s="230"/>
      <c r="I94" s="230">
        <f>SUM(I95:I105)</f>
        <v>0</v>
      </c>
      <c r="J94" s="230"/>
      <c r="K94" s="230">
        <f>SUM(K95:K105)</f>
        <v>0</v>
      </c>
      <c r="L94" s="230"/>
      <c r="M94" s="230">
        <f>SUM(M95:M105)</f>
        <v>0</v>
      </c>
      <c r="N94" s="230"/>
      <c r="O94" s="230">
        <f>SUM(O95:O105)</f>
        <v>685.4899999999999</v>
      </c>
      <c r="P94" s="230"/>
      <c r="Q94" s="230">
        <f>SUM(Q95:Q105)</f>
        <v>0</v>
      </c>
      <c r="R94" s="230"/>
      <c r="S94" s="230"/>
      <c r="T94" s="231"/>
      <c r="U94" s="225"/>
      <c r="V94" s="225">
        <f>SUM(V95:V105)</f>
        <v>140.19</v>
      </c>
      <c r="W94" s="225"/>
      <c r="X94" s="225"/>
      <c r="AG94" t="s">
        <v>112</v>
      </c>
    </row>
    <row r="95" spans="1:60" ht="22.5" outlineLevel="1" x14ac:dyDescent="0.2">
      <c r="A95" s="241">
        <v>33</v>
      </c>
      <c r="B95" s="242" t="s">
        <v>243</v>
      </c>
      <c r="C95" s="253" t="s">
        <v>244</v>
      </c>
      <c r="D95" s="243" t="s">
        <v>115</v>
      </c>
      <c r="E95" s="244">
        <v>239.8</v>
      </c>
      <c r="F95" s="245"/>
      <c r="G95" s="246">
        <f>ROUND(E95*F95,2)</f>
        <v>0</v>
      </c>
      <c r="H95" s="245"/>
      <c r="I95" s="246">
        <f>ROUND(E95*H95,2)</f>
        <v>0</v>
      </c>
      <c r="J95" s="245"/>
      <c r="K95" s="246">
        <f>ROUND(E95*J95,2)</f>
        <v>0</v>
      </c>
      <c r="L95" s="246">
        <v>21</v>
      </c>
      <c r="M95" s="246">
        <f>G95*(1+L95/100)</f>
        <v>0</v>
      </c>
      <c r="N95" s="246">
        <v>0.33074999999999999</v>
      </c>
      <c r="O95" s="246">
        <f>ROUND(E95*N95,2)</f>
        <v>79.31</v>
      </c>
      <c r="P95" s="246">
        <v>0</v>
      </c>
      <c r="Q95" s="246">
        <f>ROUND(E95*P95,2)</f>
        <v>0</v>
      </c>
      <c r="R95" s="246" t="s">
        <v>116</v>
      </c>
      <c r="S95" s="246" t="s">
        <v>117</v>
      </c>
      <c r="T95" s="247" t="s">
        <v>117</v>
      </c>
      <c r="U95" s="222">
        <v>2.5999999999999999E-2</v>
      </c>
      <c r="V95" s="222">
        <f>ROUND(E95*U95,2)</f>
        <v>6.23</v>
      </c>
      <c r="W95" s="222"/>
      <c r="X95" s="222" t="s">
        <v>118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119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2.5" outlineLevel="1" x14ac:dyDescent="0.2">
      <c r="A96" s="241">
        <v>34</v>
      </c>
      <c r="B96" s="242" t="s">
        <v>245</v>
      </c>
      <c r="C96" s="253" t="s">
        <v>246</v>
      </c>
      <c r="D96" s="243" t="s">
        <v>115</v>
      </c>
      <c r="E96" s="244">
        <v>239.8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0.441</v>
      </c>
      <c r="O96" s="246">
        <f>ROUND(E96*N96,2)</f>
        <v>105.75</v>
      </c>
      <c r="P96" s="246">
        <v>0</v>
      </c>
      <c r="Q96" s="246">
        <f>ROUND(E96*P96,2)</f>
        <v>0</v>
      </c>
      <c r="R96" s="246" t="s">
        <v>116</v>
      </c>
      <c r="S96" s="246" t="s">
        <v>117</v>
      </c>
      <c r="T96" s="247" t="s">
        <v>117</v>
      </c>
      <c r="U96" s="222">
        <v>2.9000000000000001E-2</v>
      </c>
      <c r="V96" s="222">
        <f>ROUND(E96*U96,2)</f>
        <v>6.95</v>
      </c>
      <c r="W96" s="222"/>
      <c r="X96" s="222" t="s">
        <v>118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119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22.5" outlineLevel="1" x14ac:dyDescent="0.2">
      <c r="A97" s="241">
        <v>35</v>
      </c>
      <c r="B97" s="242" t="s">
        <v>247</v>
      </c>
      <c r="C97" s="253" t="s">
        <v>248</v>
      </c>
      <c r="D97" s="243" t="s">
        <v>115</v>
      </c>
      <c r="E97" s="244">
        <v>239.8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6">
        <v>0.55125000000000002</v>
      </c>
      <c r="O97" s="246">
        <f>ROUND(E97*N97,2)</f>
        <v>132.19</v>
      </c>
      <c r="P97" s="246">
        <v>0</v>
      </c>
      <c r="Q97" s="246">
        <f>ROUND(E97*P97,2)</f>
        <v>0</v>
      </c>
      <c r="R97" s="246" t="s">
        <v>116</v>
      </c>
      <c r="S97" s="246" t="s">
        <v>117</v>
      </c>
      <c r="T97" s="247" t="s">
        <v>117</v>
      </c>
      <c r="U97" s="222">
        <v>2.7E-2</v>
      </c>
      <c r="V97" s="222">
        <f>ROUND(E97*U97,2)</f>
        <v>6.47</v>
      </c>
      <c r="W97" s="222"/>
      <c r="X97" s="222" t="s">
        <v>118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119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ht="22.5" outlineLevel="1" x14ac:dyDescent="0.2">
      <c r="A98" s="232">
        <v>36</v>
      </c>
      <c r="B98" s="233" t="s">
        <v>249</v>
      </c>
      <c r="C98" s="250" t="s">
        <v>250</v>
      </c>
      <c r="D98" s="234" t="s">
        <v>115</v>
      </c>
      <c r="E98" s="235">
        <v>414.2</v>
      </c>
      <c r="F98" s="236"/>
      <c r="G98" s="237">
        <f>ROUND(E98*F98,2)</f>
        <v>0</v>
      </c>
      <c r="H98" s="236"/>
      <c r="I98" s="237">
        <f>ROUND(E98*H98,2)</f>
        <v>0</v>
      </c>
      <c r="J98" s="236"/>
      <c r="K98" s="237">
        <f>ROUND(E98*J98,2)</f>
        <v>0</v>
      </c>
      <c r="L98" s="237">
        <v>21</v>
      </c>
      <c r="M98" s="237">
        <f>G98*(1+L98/100)</f>
        <v>0</v>
      </c>
      <c r="N98" s="237">
        <v>0.21099999999999999</v>
      </c>
      <c r="O98" s="237">
        <f>ROUND(E98*N98,2)</f>
        <v>87.4</v>
      </c>
      <c r="P98" s="237">
        <v>0</v>
      </c>
      <c r="Q98" s="237">
        <f>ROUND(E98*P98,2)</f>
        <v>0</v>
      </c>
      <c r="R98" s="237" t="s">
        <v>116</v>
      </c>
      <c r="S98" s="237" t="s">
        <v>117</v>
      </c>
      <c r="T98" s="238" t="s">
        <v>117</v>
      </c>
      <c r="U98" s="222">
        <v>7.1999999999999995E-2</v>
      </c>
      <c r="V98" s="222">
        <f>ROUND(E98*U98,2)</f>
        <v>29.82</v>
      </c>
      <c r="W98" s="222"/>
      <c r="X98" s="222" t="s">
        <v>118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119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52" t="s">
        <v>251</v>
      </c>
      <c r="D99" s="240"/>
      <c r="E99" s="240"/>
      <c r="F99" s="240"/>
      <c r="G99" s="240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3"/>
      <c r="Z99" s="213"/>
      <c r="AA99" s="213"/>
      <c r="AB99" s="213"/>
      <c r="AC99" s="213"/>
      <c r="AD99" s="213"/>
      <c r="AE99" s="213"/>
      <c r="AF99" s="213"/>
      <c r="AG99" s="213" t="s">
        <v>137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2">
        <v>37</v>
      </c>
      <c r="B100" s="233" t="s">
        <v>252</v>
      </c>
      <c r="C100" s="250" t="s">
        <v>253</v>
      </c>
      <c r="D100" s="234" t="s">
        <v>115</v>
      </c>
      <c r="E100" s="235">
        <v>327</v>
      </c>
      <c r="F100" s="236"/>
      <c r="G100" s="237">
        <f>ROUND(E100*F100,2)</f>
        <v>0</v>
      </c>
      <c r="H100" s="236"/>
      <c r="I100" s="237">
        <f>ROUND(E100*H100,2)</f>
        <v>0</v>
      </c>
      <c r="J100" s="236"/>
      <c r="K100" s="237">
        <f>ROUND(E100*J100,2)</f>
        <v>0</v>
      </c>
      <c r="L100" s="237">
        <v>21</v>
      </c>
      <c r="M100" s="237">
        <f>G100*(1+L100/100)</f>
        <v>0</v>
      </c>
      <c r="N100" s="237">
        <v>0.38313999999999998</v>
      </c>
      <c r="O100" s="237">
        <f>ROUND(E100*N100,2)</f>
        <v>125.29</v>
      </c>
      <c r="P100" s="237">
        <v>0</v>
      </c>
      <c r="Q100" s="237">
        <f>ROUND(E100*P100,2)</f>
        <v>0</v>
      </c>
      <c r="R100" s="237" t="s">
        <v>116</v>
      </c>
      <c r="S100" s="237" t="s">
        <v>117</v>
      </c>
      <c r="T100" s="238" t="s">
        <v>117</v>
      </c>
      <c r="U100" s="222">
        <v>2.5999999999999999E-2</v>
      </c>
      <c r="V100" s="222">
        <f>ROUND(E100*U100,2)</f>
        <v>8.5</v>
      </c>
      <c r="W100" s="222"/>
      <c r="X100" s="222" t="s">
        <v>118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119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2" t="s">
        <v>254</v>
      </c>
      <c r="D101" s="240"/>
      <c r="E101" s="240"/>
      <c r="F101" s="240"/>
      <c r="G101" s="240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137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2.5" outlineLevel="1" x14ac:dyDescent="0.2">
      <c r="A102" s="241">
        <v>38</v>
      </c>
      <c r="B102" s="242" t="s">
        <v>255</v>
      </c>
      <c r="C102" s="253" t="s">
        <v>256</v>
      </c>
      <c r="D102" s="243" t="s">
        <v>115</v>
      </c>
      <c r="E102" s="244">
        <v>501.4</v>
      </c>
      <c r="F102" s="245"/>
      <c r="G102" s="246">
        <f>ROUND(E102*F102,2)</f>
        <v>0</v>
      </c>
      <c r="H102" s="245"/>
      <c r="I102" s="246">
        <f>ROUND(E102*H102,2)</f>
        <v>0</v>
      </c>
      <c r="J102" s="245"/>
      <c r="K102" s="246">
        <f>ROUND(E102*J102,2)</f>
        <v>0</v>
      </c>
      <c r="L102" s="246">
        <v>21</v>
      </c>
      <c r="M102" s="246">
        <f>G102*(1+L102/100)</f>
        <v>0</v>
      </c>
      <c r="N102" s="246">
        <v>6.0999999999999997E-4</v>
      </c>
      <c r="O102" s="246">
        <f>ROUND(E102*N102,2)</f>
        <v>0.31</v>
      </c>
      <c r="P102" s="246">
        <v>0</v>
      </c>
      <c r="Q102" s="246">
        <f>ROUND(E102*P102,2)</f>
        <v>0</v>
      </c>
      <c r="R102" s="246" t="s">
        <v>116</v>
      </c>
      <c r="S102" s="246" t="s">
        <v>117</v>
      </c>
      <c r="T102" s="247" t="s">
        <v>117</v>
      </c>
      <c r="U102" s="222">
        <v>2E-3</v>
      </c>
      <c r="V102" s="222">
        <f>ROUND(E102*U102,2)</f>
        <v>1</v>
      </c>
      <c r="W102" s="222"/>
      <c r="X102" s="222" t="s">
        <v>118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119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ht="22.5" outlineLevel="1" x14ac:dyDescent="0.2">
      <c r="A103" s="241">
        <v>39</v>
      </c>
      <c r="B103" s="242" t="s">
        <v>257</v>
      </c>
      <c r="C103" s="253" t="s">
        <v>258</v>
      </c>
      <c r="D103" s="243" t="s">
        <v>115</v>
      </c>
      <c r="E103" s="244">
        <v>501.4</v>
      </c>
      <c r="F103" s="245"/>
      <c r="G103" s="246">
        <f>ROUND(E103*F103,2)</f>
        <v>0</v>
      </c>
      <c r="H103" s="245"/>
      <c r="I103" s="246">
        <f>ROUND(E103*H103,2)</f>
        <v>0</v>
      </c>
      <c r="J103" s="245"/>
      <c r="K103" s="246">
        <f>ROUND(E103*J103,2)</f>
        <v>0</v>
      </c>
      <c r="L103" s="246">
        <v>21</v>
      </c>
      <c r="M103" s="246">
        <f>G103*(1+L103/100)</f>
        <v>0</v>
      </c>
      <c r="N103" s="246">
        <v>5.0000000000000001E-4</v>
      </c>
      <c r="O103" s="246">
        <f>ROUND(E103*N103,2)</f>
        <v>0.25</v>
      </c>
      <c r="P103" s="246">
        <v>0</v>
      </c>
      <c r="Q103" s="246">
        <f>ROUND(E103*P103,2)</f>
        <v>0</v>
      </c>
      <c r="R103" s="246" t="s">
        <v>116</v>
      </c>
      <c r="S103" s="246" t="s">
        <v>117</v>
      </c>
      <c r="T103" s="247" t="s">
        <v>117</v>
      </c>
      <c r="U103" s="222">
        <v>2E-3</v>
      </c>
      <c r="V103" s="222">
        <f>ROUND(E103*U103,2)</f>
        <v>1</v>
      </c>
      <c r="W103" s="222"/>
      <c r="X103" s="222" t="s">
        <v>118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119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ht="22.5" outlineLevel="1" x14ac:dyDescent="0.2">
      <c r="A104" s="241">
        <v>40</v>
      </c>
      <c r="B104" s="242" t="s">
        <v>259</v>
      </c>
      <c r="C104" s="253" t="s">
        <v>260</v>
      </c>
      <c r="D104" s="243" t="s">
        <v>115</v>
      </c>
      <c r="E104" s="244">
        <v>501.4</v>
      </c>
      <c r="F104" s="245"/>
      <c r="G104" s="246">
        <f>ROUND(E104*F104,2)</f>
        <v>0</v>
      </c>
      <c r="H104" s="245"/>
      <c r="I104" s="246">
        <f>ROUND(E104*H104,2)</f>
        <v>0</v>
      </c>
      <c r="J104" s="245"/>
      <c r="K104" s="246">
        <f>ROUND(E104*J104,2)</f>
        <v>0</v>
      </c>
      <c r="L104" s="246">
        <v>21</v>
      </c>
      <c r="M104" s="246">
        <f>G104*(1+L104/100)</f>
        <v>0</v>
      </c>
      <c r="N104" s="246">
        <v>0.12966</v>
      </c>
      <c r="O104" s="246">
        <f>ROUND(E104*N104,2)</f>
        <v>65.010000000000005</v>
      </c>
      <c r="P104" s="246">
        <v>0</v>
      </c>
      <c r="Q104" s="246">
        <f>ROUND(E104*P104,2)</f>
        <v>0</v>
      </c>
      <c r="R104" s="246" t="s">
        <v>116</v>
      </c>
      <c r="S104" s="246" t="s">
        <v>117</v>
      </c>
      <c r="T104" s="247" t="s">
        <v>117</v>
      </c>
      <c r="U104" s="222">
        <v>7.1999999999999995E-2</v>
      </c>
      <c r="V104" s="222">
        <f>ROUND(E104*U104,2)</f>
        <v>36.1</v>
      </c>
      <c r="W104" s="222"/>
      <c r="X104" s="222" t="s">
        <v>118</v>
      </c>
      <c r="Y104" s="213"/>
      <c r="Z104" s="213"/>
      <c r="AA104" s="213"/>
      <c r="AB104" s="213"/>
      <c r="AC104" s="213"/>
      <c r="AD104" s="213"/>
      <c r="AE104" s="213"/>
      <c r="AF104" s="213"/>
      <c r="AG104" s="213" t="s">
        <v>119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2.5" outlineLevel="1" x14ac:dyDescent="0.2">
      <c r="A105" s="241">
        <v>41</v>
      </c>
      <c r="B105" s="242" t="s">
        <v>261</v>
      </c>
      <c r="C105" s="253" t="s">
        <v>262</v>
      </c>
      <c r="D105" s="243" t="s">
        <v>115</v>
      </c>
      <c r="E105" s="244">
        <v>501.4</v>
      </c>
      <c r="F105" s="245"/>
      <c r="G105" s="246">
        <f>ROUND(E105*F105,2)</f>
        <v>0</v>
      </c>
      <c r="H105" s="245"/>
      <c r="I105" s="246">
        <f>ROUND(E105*H105,2)</f>
        <v>0</v>
      </c>
      <c r="J105" s="245"/>
      <c r="K105" s="246">
        <f>ROUND(E105*J105,2)</f>
        <v>0</v>
      </c>
      <c r="L105" s="246">
        <v>21</v>
      </c>
      <c r="M105" s="246">
        <f>G105*(1+L105/100)</f>
        <v>0</v>
      </c>
      <c r="N105" s="246">
        <v>0.17946000000000001</v>
      </c>
      <c r="O105" s="246">
        <f>ROUND(E105*N105,2)</f>
        <v>89.98</v>
      </c>
      <c r="P105" s="246">
        <v>0</v>
      </c>
      <c r="Q105" s="246">
        <f>ROUND(E105*P105,2)</f>
        <v>0</v>
      </c>
      <c r="R105" s="246" t="s">
        <v>116</v>
      </c>
      <c r="S105" s="246" t="s">
        <v>117</v>
      </c>
      <c r="T105" s="247" t="s">
        <v>117</v>
      </c>
      <c r="U105" s="222">
        <v>8.7999999999999995E-2</v>
      </c>
      <c r="V105" s="222">
        <f>ROUND(E105*U105,2)</f>
        <v>44.12</v>
      </c>
      <c r="W105" s="222"/>
      <c r="X105" s="222" t="s">
        <v>118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119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x14ac:dyDescent="0.2">
      <c r="A106" s="226" t="s">
        <v>111</v>
      </c>
      <c r="B106" s="227" t="s">
        <v>73</v>
      </c>
      <c r="C106" s="249" t="s">
        <v>74</v>
      </c>
      <c r="D106" s="228"/>
      <c r="E106" s="229"/>
      <c r="F106" s="230"/>
      <c r="G106" s="230">
        <f>SUMIF(AG107:AG140,"&lt;&gt;NOR",G107:G140)</f>
        <v>0</v>
      </c>
      <c r="H106" s="230"/>
      <c r="I106" s="230">
        <f>SUM(I107:I140)</f>
        <v>0</v>
      </c>
      <c r="J106" s="230"/>
      <c r="K106" s="230">
        <f>SUM(K107:K140)</f>
        <v>0</v>
      </c>
      <c r="L106" s="230"/>
      <c r="M106" s="230">
        <f>SUM(M107:M140)</f>
        <v>0</v>
      </c>
      <c r="N106" s="230"/>
      <c r="O106" s="230">
        <f>SUM(O107:O140)</f>
        <v>9.9499999999999993</v>
      </c>
      <c r="P106" s="230"/>
      <c r="Q106" s="230">
        <f>SUM(Q107:Q140)</f>
        <v>0</v>
      </c>
      <c r="R106" s="230"/>
      <c r="S106" s="230"/>
      <c r="T106" s="231"/>
      <c r="U106" s="225"/>
      <c r="V106" s="225">
        <f>SUM(V107:V140)</f>
        <v>849.58999999999992</v>
      </c>
      <c r="W106" s="225"/>
      <c r="X106" s="225"/>
      <c r="AG106" t="s">
        <v>112</v>
      </c>
    </row>
    <row r="107" spans="1:60" ht="22.5" outlineLevel="1" x14ac:dyDescent="0.2">
      <c r="A107" s="232">
        <v>42</v>
      </c>
      <c r="B107" s="233" t="s">
        <v>263</v>
      </c>
      <c r="C107" s="250" t="s">
        <v>264</v>
      </c>
      <c r="D107" s="234" t="s">
        <v>149</v>
      </c>
      <c r="E107" s="235">
        <v>40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21</v>
      </c>
      <c r="M107" s="237">
        <f>G107*(1+L107/100)</f>
        <v>0</v>
      </c>
      <c r="N107" s="237">
        <v>0</v>
      </c>
      <c r="O107" s="237">
        <f>ROUND(E107*N107,2)</f>
        <v>0</v>
      </c>
      <c r="P107" s="237">
        <v>0</v>
      </c>
      <c r="Q107" s="237">
        <f>ROUND(E107*P107,2)</f>
        <v>0</v>
      </c>
      <c r="R107" s="237" t="s">
        <v>236</v>
      </c>
      <c r="S107" s="237" t="s">
        <v>117</v>
      </c>
      <c r="T107" s="238" t="s">
        <v>117</v>
      </c>
      <c r="U107" s="222">
        <v>3.4000000000000002E-2</v>
      </c>
      <c r="V107" s="222">
        <f>ROUND(E107*U107,2)</f>
        <v>1.36</v>
      </c>
      <c r="W107" s="222"/>
      <c r="X107" s="222" t="s">
        <v>118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119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20"/>
      <c r="B108" s="221"/>
      <c r="C108" s="252" t="s">
        <v>241</v>
      </c>
      <c r="D108" s="240"/>
      <c r="E108" s="240"/>
      <c r="F108" s="240"/>
      <c r="G108" s="240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137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ht="22.5" outlineLevel="1" x14ac:dyDescent="0.2">
      <c r="A109" s="232">
        <v>43</v>
      </c>
      <c r="B109" s="233" t="s">
        <v>265</v>
      </c>
      <c r="C109" s="250" t="s">
        <v>266</v>
      </c>
      <c r="D109" s="234" t="s">
        <v>149</v>
      </c>
      <c r="E109" s="235">
        <v>978</v>
      </c>
      <c r="F109" s="236"/>
      <c r="G109" s="237">
        <f>ROUND(E109*F109,2)</f>
        <v>0</v>
      </c>
      <c r="H109" s="236"/>
      <c r="I109" s="237">
        <f>ROUND(E109*H109,2)</f>
        <v>0</v>
      </c>
      <c r="J109" s="236"/>
      <c r="K109" s="237">
        <f>ROUND(E109*J109,2)</f>
        <v>0</v>
      </c>
      <c r="L109" s="237">
        <v>21</v>
      </c>
      <c r="M109" s="237">
        <f>G109*(1+L109/100)</f>
        <v>0</v>
      </c>
      <c r="N109" s="237">
        <v>1E-4</v>
      </c>
      <c r="O109" s="237">
        <f>ROUND(E109*N109,2)</f>
        <v>0.1</v>
      </c>
      <c r="P109" s="237">
        <v>0</v>
      </c>
      <c r="Q109" s="237">
        <f>ROUND(E109*P109,2)</f>
        <v>0</v>
      </c>
      <c r="R109" s="237" t="s">
        <v>236</v>
      </c>
      <c r="S109" s="237" t="s">
        <v>117</v>
      </c>
      <c r="T109" s="238" t="s">
        <v>117</v>
      </c>
      <c r="U109" s="222">
        <v>0.11899999999999999</v>
      </c>
      <c r="V109" s="222">
        <f>ROUND(E109*U109,2)</f>
        <v>116.38</v>
      </c>
      <c r="W109" s="222"/>
      <c r="X109" s="222" t="s">
        <v>118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119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20"/>
      <c r="B110" s="221"/>
      <c r="C110" s="252" t="s">
        <v>241</v>
      </c>
      <c r="D110" s="240"/>
      <c r="E110" s="240"/>
      <c r="F110" s="240"/>
      <c r="G110" s="240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137</v>
      </c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32">
        <v>44</v>
      </c>
      <c r="B111" s="233" t="s">
        <v>267</v>
      </c>
      <c r="C111" s="250" t="s">
        <v>268</v>
      </c>
      <c r="D111" s="234" t="s">
        <v>149</v>
      </c>
      <c r="E111" s="235">
        <v>5</v>
      </c>
      <c r="F111" s="236"/>
      <c r="G111" s="237">
        <f>ROUND(E111*F111,2)</f>
        <v>0</v>
      </c>
      <c r="H111" s="236"/>
      <c r="I111" s="237">
        <f>ROUND(E111*H111,2)</f>
        <v>0</v>
      </c>
      <c r="J111" s="236"/>
      <c r="K111" s="237">
        <f>ROUND(E111*J111,2)</f>
        <v>0</v>
      </c>
      <c r="L111" s="237">
        <v>21</v>
      </c>
      <c r="M111" s="237">
        <f>G111*(1+L111/100)</f>
        <v>0</v>
      </c>
      <c r="N111" s="237">
        <v>1.0000000000000001E-5</v>
      </c>
      <c r="O111" s="237">
        <f>ROUND(E111*N111,2)</f>
        <v>0</v>
      </c>
      <c r="P111" s="237">
        <v>0</v>
      </c>
      <c r="Q111" s="237">
        <f>ROUND(E111*P111,2)</f>
        <v>0</v>
      </c>
      <c r="R111" s="237" t="s">
        <v>236</v>
      </c>
      <c r="S111" s="237" t="s">
        <v>117</v>
      </c>
      <c r="T111" s="238" t="s">
        <v>117</v>
      </c>
      <c r="U111" s="222">
        <v>0.08</v>
      </c>
      <c r="V111" s="222">
        <f>ROUND(E111*U111,2)</f>
        <v>0.4</v>
      </c>
      <c r="W111" s="222"/>
      <c r="X111" s="222" t="s">
        <v>118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119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2" t="s">
        <v>269</v>
      </c>
      <c r="D112" s="240"/>
      <c r="E112" s="240"/>
      <c r="F112" s="240"/>
      <c r="G112" s="240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137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22.5" outlineLevel="1" x14ac:dyDescent="0.2">
      <c r="A113" s="232">
        <v>45</v>
      </c>
      <c r="B113" s="233" t="s">
        <v>270</v>
      </c>
      <c r="C113" s="250" t="s">
        <v>271</v>
      </c>
      <c r="D113" s="234" t="s">
        <v>272</v>
      </c>
      <c r="E113" s="235">
        <v>83</v>
      </c>
      <c r="F113" s="236"/>
      <c r="G113" s="237">
        <f>ROUND(E113*F113,2)</f>
        <v>0</v>
      </c>
      <c r="H113" s="236"/>
      <c r="I113" s="237">
        <f>ROUND(E113*H113,2)</f>
        <v>0</v>
      </c>
      <c r="J113" s="236"/>
      <c r="K113" s="237">
        <f>ROUND(E113*J113,2)</f>
        <v>0</v>
      </c>
      <c r="L113" s="237">
        <v>21</v>
      </c>
      <c r="M113" s="237">
        <f>G113*(1+L113/100)</f>
        <v>0</v>
      </c>
      <c r="N113" s="237">
        <v>1.0000000000000001E-5</v>
      </c>
      <c r="O113" s="237">
        <f>ROUND(E113*N113,2)</f>
        <v>0</v>
      </c>
      <c r="P113" s="237">
        <v>0</v>
      </c>
      <c r="Q113" s="237">
        <f>ROUND(E113*P113,2)</f>
        <v>0</v>
      </c>
      <c r="R113" s="237" t="s">
        <v>236</v>
      </c>
      <c r="S113" s="237" t="s">
        <v>117</v>
      </c>
      <c r="T113" s="238" t="s">
        <v>117</v>
      </c>
      <c r="U113" s="222">
        <v>0.17599999999999999</v>
      </c>
      <c r="V113" s="222">
        <f>ROUND(E113*U113,2)</f>
        <v>14.61</v>
      </c>
      <c r="W113" s="222"/>
      <c r="X113" s="222" t="s">
        <v>118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119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20"/>
      <c r="B114" s="221"/>
      <c r="C114" s="252" t="s">
        <v>241</v>
      </c>
      <c r="D114" s="240"/>
      <c r="E114" s="240"/>
      <c r="F114" s="240"/>
      <c r="G114" s="240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137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ht="22.5" outlineLevel="1" x14ac:dyDescent="0.2">
      <c r="A115" s="232">
        <v>46</v>
      </c>
      <c r="B115" s="233" t="s">
        <v>273</v>
      </c>
      <c r="C115" s="250" t="s">
        <v>274</v>
      </c>
      <c r="D115" s="234" t="s">
        <v>272</v>
      </c>
      <c r="E115" s="235">
        <v>83</v>
      </c>
      <c r="F115" s="236"/>
      <c r="G115" s="237">
        <f>ROUND(E115*F115,2)</f>
        <v>0</v>
      </c>
      <c r="H115" s="236"/>
      <c r="I115" s="237">
        <f>ROUND(E115*H115,2)</f>
        <v>0</v>
      </c>
      <c r="J115" s="236"/>
      <c r="K115" s="237">
        <f>ROUND(E115*J115,2)</f>
        <v>0</v>
      </c>
      <c r="L115" s="237">
        <v>21</v>
      </c>
      <c r="M115" s="237">
        <f>G115*(1+L115/100)</f>
        <v>0</v>
      </c>
      <c r="N115" s="237">
        <v>1.0000000000000001E-5</v>
      </c>
      <c r="O115" s="237">
        <f>ROUND(E115*N115,2)</f>
        <v>0</v>
      </c>
      <c r="P115" s="237">
        <v>0</v>
      </c>
      <c r="Q115" s="237">
        <f>ROUND(E115*P115,2)</f>
        <v>0</v>
      </c>
      <c r="R115" s="237" t="s">
        <v>236</v>
      </c>
      <c r="S115" s="237" t="s">
        <v>117</v>
      </c>
      <c r="T115" s="238" t="s">
        <v>117</v>
      </c>
      <c r="U115" s="222">
        <v>0.15840000000000001</v>
      </c>
      <c r="V115" s="222">
        <f>ROUND(E115*U115,2)</f>
        <v>13.15</v>
      </c>
      <c r="W115" s="222"/>
      <c r="X115" s="222" t="s">
        <v>118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119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20"/>
      <c r="B116" s="221"/>
      <c r="C116" s="252" t="s">
        <v>241</v>
      </c>
      <c r="D116" s="240"/>
      <c r="E116" s="240"/>
      <c r="F116" s="240"/>
      <c r="G116" s="240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13"/>
      <c r="Z116" s="213"/>
      <c r="AA116" s="213"/>
      <c r="AB116" s="213"/>
      <c r="AC116" s="213"/>
      <c r="AD116" s="213"/>
      <c r="AE116" s="213"/>
      <c r="AF116" s="213"/>
      <c r="AG116" s="213" t="s">
        <v>137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ht="22.5" outlineLevel="1" x14ac:dyDescent="0.2">
      <c r="A117" s="232">
        <v>47</v>
      </c>
      <c r="B117" s="233" t="s">
        <v>275</v>
      </c>
      <c r="C117" s="250" t="s">
        <v>276</v>
      </c>
      <c r="D117" s="234" t="s">
        <v>149</v>
      </c>
      <c r="E117" s="235">
        <v>983</v>
      </c>
      <c r="F117" s="236"/>
      <c r="G117" s="237">
        <f>ROUND(E117*F117,2)</f>
        <v>0</v>
      </c>
      <c r="H117" s="236"/>
      <c r="I117" s="237">
        <f>ROUND(E117*H117,2)</f>
        <v>0</v>
      </c>
      <c r="J117" s="236"/>
      <c r="K117" s="237">
        <f>ROUND(E117*J117,2)</f>
        <v>0</v>
      </c>
      <c r="L117" s="237">
        <v>21</v>
      </c>
      <c r="M117" s="237">
        <f>G117*(1+L117/100)</f>
        <v>0</v>
      </c>
      <c r="N117" s="237">
        <v>0</v>
      </c>
      <c r="O117" s="237">
        <f>ROUND(E117*N117,2)</f>
        <v>0</v>
      </c>
      <c r="P117" s="237">
        <v>0</v>
      </c>
      <c r="Q117" s="237">
        <f>ROUND(E117*P117,2)</f>
        <v>0</v>
      </c>
      <c r="R117" s="237" t="s">
        <v>236</v>
      </c>
      <c r="S117" s="237" t="s">
        <v>117</v>
      </c>
      <c r="T117" s="238" t="s">
        <v>117</v>
      </c>
      <c r="U117" s="222">
        <v>5.8999999999999997E-2</v>
      </c>
      <c r="V117" s="222">
        <f>ROUND(E117*U117,2)</f>
        <v>58</v>
      </c>
      <c r="W117" s="222"/>
      <c r="X117" s="222" t="s">
        <v>118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277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20"/>
      <c r="B118" s="221"/>
      <c r="C118" s="252" t="s">
        <v>278</v>
      </c>
      <c r="D118" s="240"/>
      <c r="E118" s="240"/>
      <c r="F118" s="240"/>
      <c r="G118" s="240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137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20"/>
      <c r="B119" s="221"/>
      <c r="C119" s="251" t="s">
        <v>279</v>
      </c>
      <c r="D119" s="223"/>
      <c r="E119" s="224">
        <v>983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121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ht="33.75" outlineLevel="1" x14ac:dyDescent="0.2">
      <c r="A120" s="232">
        <v>48</v>
      </c>
      <c r="B120" s="233" t="s">
        <v>280</v>
      </c>
      <c r="C120" s="250" t="s">
        <v>281</v>
      </c>
      <c r="D120" s="234" t="s">
        <v>282</v>
      </c>
      <c r="E120" s="235">
        <v>82</v>
      </c>
      <c r="F120" s="236"/>
      <c r="G120" s="237">
        <f>ROUND(E120*F120,2)</f>
        <v>0</v>
      </c>
      <c r="H120" s="236"/>
      <c r="I120" s="237">
        <f>ROUND(E120*H120,2)</f>
        <v>0</v>
      </c>
      <c r="J120" s="236"/>
      <c r="K120" s="237">
        <f>ROUND(E120*J120,2)</f>
        <v>0</v>
      </c>
      <c r="L120" s="237">
        <v>21</v>
      </c>
      <c r="M120" s="237">
        <f>G120*(1+L120/100)</f>
        <v>0</v>
      </c>
      <c r="N120" s="237">
        <v>0</v>
      </c>
      <c r="O120" s="237">
        <f>ROUND(E120*N120,2)</f>
        <v>0</v>
      </c>
      <c r="P120" s="237">
        <v>0</v>
      </c>
      <c r="Q120" s="237">
        <f>ROUND(E120*P120,2)</f>
        <v>0</v>
      </c>
      <c r="R120" s="237" t="s">
        <v>236</v>
      </c>
      <c r="S120" s="237" t="s">
        <v>117</v>
      </c>
      <c r="T120" s="238" t="s">
        <v>117</v>
      </c>
      <c r="U120" s="222">
        <v>6.2</v>
      </c>
      <c r="V120" s="222">
        <f>ROUND(E120*U120,2)</f>
        <v>508.4</v>
      </c>
      <c r="W120" s="222"/>
      <c r="X120" s="222" t="s">
        <v>118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277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52" t="s">
        <v>278</v>
      </c>
      <c r="D121" s="240"/>
      <c r="E121" s="240"/>
      <c r="F121" s="240"/>
      <c r="G121" s="240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137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20"/>
      <c r="B122" s="221"/>
      <c r="C122" s="251" t="s">
        <v>283</v>
      </c>
      <c r="D122" s="223"/>
      <c r="E122" s="224">
        <v>82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121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32">
        <v>49</v>
      </c>
      <c r="B123" s="233" t="s">
        <v>284</v>
      </c>
      <c r="C123" s="250" t="s">
        <v>285</v>
      </c>
      <c r="D123" s="234" t="s">
        <v>272</v>
      </c>
      <c r="E123" s="235">
        <v>82</v>
      </c>
      <c r="F123" s="236"/>
      <c r="G123" s="237">
        <f>ROUND(E123*F123,2)</f>
        <v>0</v>
      </c>
      <c r="H123" s="236"/>
      <c r="I123" s="237">
        <f>ROUND(E123*H123,2)</f>
        <v>0</v>
      </c>
      <c r="J123" s="236"/>
      <c r="K123" s="237">
        <f>ROUND(E123*J123,2)</f>
        <v>0</v>
      </c>
      <c r="L123" s="237">
        <v>21</v>
      </c>
      <c r="M123" s="237">
        <f>G123*(1+L123/100)</f>
        <v>0</v>
      </c>
      <c r="N123" s="237">
        <v>0</v>
      </c>
      <c r="O123" s="237">
        <f>ROUND(E123*N123,2)</f>
        <v>0</v>
      </c>
      <c r="P123" s="237">
        <v>0</v>
      </c>
      <c r="Q123" s="237">
        <f>ROUND(E123*P123,2)</f>
        <v>0</v>
      </c>
      <c r="R123" s="237" t="s">
        <v>236</v>
      </c>
      <c r="S123" s="237" t="s">
        <v>117</v>
      </c>
      <c r="T123" s="238" t="s">
        <v>117</v>
      </c>
      <c r="U123" s="222">
        <v>0.65</v>
      </c>
      <c r="V123" s="222">
        <f>ROUND(E123*U123,2)</f>
        <v>53.3</v>
      </c>
      <c r="W123" s="222"/>
      <c r="X123" s="222" t="s">
        <v>118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119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/>
      <c r="B124" s="221"/>
      <c r="C124" s="251" t="s">
        <v>283</v>
      </c>
      <c r="D124" s="223"/>
      <c r="E124" s="224">
        <v>82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121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41">
        <v>50</v>
      </c>
      <c r="B125" s="242" t="s">
        <v>286</v>
      </c>
      <c r="C125" s="253" t="s">
        <v>287</v>
      </c>
      <c r="D125" s="243" t="s">
        <v>272</v>
      </c>
      <c r="E125" s="244">
        <v>82</v>
      </c>
      <c r="F125" s="245"/>
      <c r="G125" s="246">
        <f>ROUND(E125*F125,2)</f>
        <v>0</v>
      </c>
      <c r="H125" s="245"/>
      <c r="I125" s="246">
        <f>ROUND(E125*H125,2)</f>
        <v>0</v>
      </c>
      <c r="J125" s="245"/>
      <c r="K125" s="246">
        <f>ROUND(E125*J125,2)</f>
        <v>0</v>
      </c>
      <c r="L125" s="246">
        <v>21</v>
      </c>
      <c r="M125" s="246">
        <f>G125*(1+L125/100)</f>
        <v>0</v>
      </c>
      <c r="N125" s="246">
        <v>4.6800000000000001E-3</v>
      </c>
      <c r="O125" s="246">
        <f>ROUND(E125*N125,2)</f>
        <v>0.38</v>
      </c>
      <c r="P125" s="246">
        <v>0</v>
      </c>
      <c r="Q125" s="246">
        <f>ROUND(E125*P125,2)</f>
        <v>0</v>
      </c>
      <c r="R125" s="246" t="s">
        <v>236</v>
      </c>
      <c r="S125" s="246" t="s">
        <v>117</v>
      </c>
      <c r="T125" s="247" t="s">
        <v>117</v>
      </c>
      <c r="U125" s="222">
        <v>0.68</v>
      </c>
      <c r="V125" s="222">
        <f>ROUND(E125*U125,2)</f>
        <v>55.76</v>
      </c>
      <c r="W125" s="222"/>
      <c r="X125" s="222" t="s">
        <v>118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119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41">
        <v>51</v>
      </c>
      <c r="B126" s="242" t="s">
        <v>288</v>
      </c>
      <c r="C126" s="253" t="s">
        <v>289</v>
      </c>
      <c r="D126" s="243" t="s">
        <v>149</v>
      </c>
      <c r="E126" s="244">
        <v>1023</v>
      </c>
      <c r="F126" s="245"/>
      <c r="G126" s="246">
        <f>ROUND(E126*F126,2)</f>
        <v>0</v>
      </c>
      <c r="H126" s="245"/>
      <c r="I126" s="246">
        <f>ROUND(E126*H126,2)</f>
        <v>0</v>
      </c>
      <c r="J126" s="245"/>
      <c r="K126" s="246">
        <f>ROUND(E126*J126,2)</f>
        <v>0</v>
      </c>
      <c r="L126" s="246">
        <v>21</v>
      </c>
      <c r="M126" s="246">
        <f>G126*(1+L126/100)</f>
        <v>0</v>
      </c>
      <c r="N126" s="246">
        <v>0</v>
      </c>
      <c r="O126" s="246">
        <f>ROUND(E126*N126,2)</f>
        <v>0</v>
      </c>
      <c r="P126" s="246">
        <v>0</v>
      </c>
      <c r="Q126" s="246">
        <f>ROUND(E126*P126,2)</f>
        <v>0</v>
      </c>
      <c r="R126" s="246" t="s">
        <v>236</v>
      </c>
      <c r="S126" s="246" t="s">
        <v>117</v>
      </c>
      <c r="T126" s="247" t="s">
        <v>117</v>
      </c>
      <c r="U126" s="222">
        <v>2.5999999999999999E-2</v>
      </c>
      <c r="V126" s="222">
        <f>ROUND(E126*U126,2)</f>
        <v>26.6</v>
      </c>
      <c r="W126" s="222"/>
      <c r="X126" s="222" t="s">
        <v>118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119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32">
        <v>52</v>
      </c>
      <c r="B127" s="233" t="s">
        <v>290</v>
      </c>
      <c r="C127" s="250" t="s">
        <v>291</v>
      </c>
      <c r="D127" s="234" t="s">
        <v>149</v>
      </c>
      <c r="E127" s="235">
        <v>48</v>
      </c>
      <c r="F127" s="236"/>
      <c r="G127" s="237">
        <f>ROUND(E127*F127,2)</f>
        <v>0</v>
      </c>
      <c r="H127" s="236"/>
      <c r="I127" s="237">
        <f>ROUND(E127*H127,2)</f>
        <v>0</v>
      </c>
      <c r="J127" s="236"/>
      <c r="K127" s="237">
        <f>ROUND(E127*J127,2)</f>
        <v>0</v>
      </c>
      <c r="L127" s="237">
        <v>21</v>
      </c>
      <c r="M127" s="237">
        <f>G127*(1+L127/100)</f>
        <v>0</v>
      </c>
      <c r="N127" s="237">
        <v>8.0000000000000007E-5</v>
      </c>
      <c r="O127" s="237">
        <f>ROUND(E127*N127,2)</f>
        <v>0</v>
      </c>
      <c r="P127" s="237">
        <v>0</v>
      </c>
      <c r="Q127" s="237">
        <f>ROUND(E127*P127,2)</f>
        <v>0</v>
      </c>
      <c r="R127" s="237" t="s">
        <v>236</v>
      </c>
      <c r="S127" s="237" t="s">
        <v>117</v>
      </c>
      <c r="T127" s="238" t="s">
        <v>117</v>
      </c>
      <c r="U127" s="222">
        <v>3.4000000000000002E-2</v>
      </c>
      <c r="V127" s="222">
        <f>ROUND(E127*U127,2)</f>
        <v>1.63</v>
      </c>
      <c r="W127" s="222"/>
      <c r="X127" s="222" t="s">
        <v>118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119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20"/>
      <c r="B128" s="221"/>
      <c r="C128" s="251" t="s">
        <v>292</v>
      </c>
      <c r="D128" s="223"/>
      <c r="E128" s="224">
        <v>48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121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41">
        <v>53</v>
      </c>
      <c r="B129" s="242" t="s">
        <v>293</v>
      </c>
      <c r="C129" s="253" t="s">
        <v>294</v>
      </c>
      <c r="D129" s="243" t="s">
        <v>149</v>
      </c>
      <c r="E129" s="244">
        <v>40</v>
      </c>
      <c r="F129" s="245"/>
      <c r="G129" s="246">
        <f>ROUND(E129*F129,2)</f>
        <v>0</v>
      </c>
      <c r="H129" s="245"/>
      <c r="I129" s="246">
        <f>ROUND(E129*H129,2)</f>
        <v>0</v>
      </c>
      <c r="J129" s="245"/>
      <c r="K129" s="246">
        <f>ROUND(E129*J129,2)</f>
        <v>0</v>
      </c>
      <c r="L129" s="246">
        <v>21</v>
      </c>
      <c r="M129" s="246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6"/>
      <c r="S129" s="246" t="s">
        <v>117</v>
      </c>
      <c r="T129" s="247" t="s">
        <v>117</v>
      </c>
      <c r="U129" s="222">
        <v>0</v>
      </c>
      <c r="V129" s="222">
        <f>ROUND(E129*U129,2)</f>
        <v>0</v>
      </c>
      <c r="W129" s="222"/>
      <c r="X129" s="222" t="s">
        <v>118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119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41">
        <v>54</v>
      </c>
      <c r="B130" s="242" t="s">
        <v>295</v>
      </c>
      <c r="C130" s="253" t="s">
        <v>296</v>
      </c>
      <c r="D130" s="243" t="s">
        <v>297</v>
      </c>
      <c r="E130" s="244">
        <v>1</v>
      </c>
      <c r="F130" s="245"/>
      <c r="G130" s="246">
        <f>ROUND(E130*F130,2)</f>
        <v>0</v>
      </c>
      <c r="H130" s="245"/>
      <c r="I130" s="246">
        <f>ROUND(E130*H130,2)</f>
        <v>0</v>
      </c>
      <c r="J130" s="245"/>
      <c r="K130" s="246">
        <f>ROUND(E130*J130,2)</f>
        <v>0</v>
      </c>
      <c r="L130" s="246">
        <v>21</v>
      </c>
      <c r="M130" s="246">
        <f>G130*(1+L130/100)</f>
        <v>0</v>
      </c>
      <c r="N130" s="246">
        <v>0</v>
      </c>
      <c r="O130" s="246">
        <f>ROUND(E130*N130,2)</f>
        <v>0</v>
      </c>
      <c r="P130" s="246">
        <v>0</v>
      </c>
      <c r="Q130" s="246">
        <f>ROUND(E130*P130,2)</f>
        <v>0</v>
      </c>
      <c r="R130" s="246"/>
      <c r="S130" s="246" t="s">
        <v>298</v>
      </c>
      <c r="T130" s="247" t="s">
        <v>299</v>
      </c>
      <c r="U130" s="222">
        <v>0</v>
      </c>
      <c r="V130" s="222">
        <f>ROUND(E130*U130,2)</f>
        <v>0</v>
      </c>
      <c r="W130" s="222"/>
      <c r="X130" s="222" t="s">
        <v>118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119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ht="22.5" outlineLevel="1" x14ac:dyDescent="0.2">
      <c r="A131" s="232">
        <v>55</v>
      </c>
      <c r="B131" s="233" t="s">
        <v>300</v>
      </c>
      <c r="C131" s="250" t="s">
        <v>301</v>
      </c>
      <c r="D131" s="234" t="s">
        <v>272</v>
      </c>
      <c r="E131" s="235">
        <v>215.16</v>
      </c>
      <c r="F131" s="236"/>
      <c r="G131" s="237">
        <f>ROUND(E131*F131,2)</f>
        <v>0</v>
      </c>
      <c r="H131" s="236"/>
      <c r="I131" s="237">
        <f>ROUND(E131*H131,2)</f>
        <v>0</v>
      </c>
      <c r="J131" s="236"/>
      <c r="K131" s="237">
        <f>ROUND(E131*J131,2)</f>
        <v>0</v>
      </c>
      <c r="L131" s="237">
        <v>21</v>
      </c>
      <c r="M131" s="237">
        <f>G131*(1+L131/100)</f>
        <v>0</v>
      </c>
      <c r="N131" s="237">
        <v>1.6049999999999998E-2</v>
      </c>
      <c r="O131" s="237">
        <f>ROUND(E131*N131,2)</f>
        <v>3.45</v>
      </c>
      <c r="P131" s="237">
        <v>0</v>
      </c>
      <c r="Q131" s="237">
        <f>ROUND(E131*P131,2)</f>
        <v>0</v>
      </c>
      <c r="R131" s="237" t="s">
        <v>223</v>
      </c>
      <c r="S131" s="237" t="s">
        <v>117</v>
      </c>
      <c r="T131" s="238" t="s">
        <v>117</v>
      </c>
      <c r="U131" s="222">
        <v>0</v>
      </c>
      <c r="V131" s="222">
        <f>ROUND(E131*U131,2)</f>
        <v>0</v>
      </c>
      <c r="W131" s="222"/>
      <c r="X131" s="222" t="s">
        <v>224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225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51" t="s">
        <v>302</v>
      </c>
      <c r="D132" s="223"/>
      <c r="E132" s="224">
        <v>215.16</v>
      </c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121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ht="22.5" outlineLevel="1" x14ac:dyDescent="0.2">
      <c r="A133" s="232">
        <v>56</v>
      </c>
      <c r="B133" s="233" t="s">
        <v>303</v>
      </c>
      <c r="C133" s="250" t="s">
        <v>304</v>
      </c>
      <c r="D133" s="234" t="s">
        <v>272</v>
      </c>
      <c r="E133" s="235">
        <v>1.1000000000000001</v>
      </c>
      <c r="F133" s="236"/>
      <c r="G133" s="237">
        <f>ROUND(E133*F133,2)</f>
        <v>0</v>
      </c>
      <c r="H133" s="236"/>
      <c r="I133" s="237">
        <f>ROUND(E133*H133,2)</f>
        <v>0</v>
      </c>
      <c r="J133" s="236"/>
      <c r="K133" s="237">
        <f>ROUND(E133*J133,2)</f>
        <v>0</v>
      </c>
      <c r="L133" s="237">
        <v>21</v>
      </c>
      <c r="M133" s="237">
        <f>G133*(1+L133/100)</f>
        <v>0</v>
      </c>
      <c r="N133" s="237">
        <v>2.52E-2</v>
      </c>
      <c r="O133" s="237">
        <f>ROUND(E133*N133,2)</f>
        <v>0.03</v>
      </c>
      <c r="P133" s="237">
        <v>0</v>
      </c>
      <c r="Q133" s="237">
        <f>ROUND(E133*P133,2)</f>
        <v>0</v>
      </c>
      <c r="R133" s="237" t="s">
        <v>223</v>
      </c>
      <c r="S133" s="237" t="s">
        <v>117</v>
      </c>
      <c r="T133" s="238" t="s">
        <v>117</v>
      </c>
      <c r="U133" s="222">
        <v>0</v>
      </c>
      <c r="V133" s="222">
        <f>ROUND(E133*U133,2)</f>
        <v>0</v>
      </c>
      <c r="W133" s="222"/>
      <c r="X133" s="222" t="s">
        <v>224</v>
      </c>
      <c r="Y133" s="213"/>
      <c r="Z133" s="213"/>
      <c r="AA133" s="213"/>
      <c r="AB133" s="213"/>
      <c r="AC133" s="213"/>
      <c r="AD133" s="213"/>
      <c r="AE133" s="213"/>
      <c r="AF133" s="213"/>
      <c r="AG133" s="213" t="s">
        <v>225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20"/>
      <c r="B134" s="221"/>
      <c r="C134" s="251" t="s">
        <v>305</v>
      </c>
      <c r="D134" s="223"/>
      <c r="E134" s="224">
        <v>1.1000000000000001</v>
      </c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121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32">
        <v>57</v>
      </c>
      <c r="B135" s="233" t="s">
        <v>306</v>
      </c>
      <c r="C135" s="250" t="s">
        <v>307</v>
      </c>
      <c r="D135" s="234" t="s">
        <v>149</v>
      </c>
      <c r="E135" s="235">
        <v>44</v>
      </c>
      <c r="F135" s="236"/>
      <c r="G135" s="237">
        <f>ROUND(E135*F135,2)</f>
        <v>0</v>
      </c>
      <c r="H135" s="236"/>
      <c r="I135" s="237">
        <f>ROUND(E135*H135,2)</f>
        <v>0</v>
      </c>
      <c r="J135" s="236"/>
      <c r="K135" s="237">
        <f>ROUND(E135*J135,2)</f>
        <v>0</v>
      </c>
      <c r="L135" s="237">
        <v>21</v>
      </c>
      <c r="M135" s="237">
        <f>G135*(1+L135/100)</f>
        <v>0</v>
      </c>
      <c r="N135" s="237">
        <v>2.4000000000000001E-4</v>
      </c>
      <c r="O135" s="237">
        <f>ROUND(E135*N135,2)</f>
        <v>0.01</v>
      </c>
      <c r="P135" s="237">
        <v>0</v>
      </c>
      <c r="Q135" s="237">
        <f>ROUND(E135*P135,2)</f>
        <v>0</v>
      </c>
      <c r="R135" s="237" t="s">
        <v>223</v>
      </c>
      <c r="S135" s="237" t="s">
        <v>117</v>
      </c>
      <c r="T135" s="238" t="s">
        <v>117</v>
      </c>
      <c r="U135" s="222">
        <v>0</v>
      </c>
      <c r="V135" s="222">
        <f>ROUND(E135*U135,2)</f>
        <v>0</v>
      </c>
      <c r="W135" s="222"/>
      <c r="X135" s="222" t="s">
        <v>224</v>
      </c>
      <c r="Y135" s="213"/>
      <c r="Z135" s="213"/>
      <c r="AA135" s="213"/>
      <c r="AB135" s="213"/>
      <c r="AC135" s="213"/>
      <c r="AD135" s="213"/>
      <c r="AE135" s="213"/>
      <c r="AF135" s="213"/>
      <c r="AG135" s="213" t="s">
        <v>225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51" t="s">
        <v>308</v>
      </c>
      <c r="D136" s="223"/>
      <c r="E136" s="224">
        <v>44</v>
      </c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121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41">
        <v>58</v>
      </c>
      <c r="B137" s="242" t="s">
        <v>309</v>
      </c>
      <c r="C137" s="253" t="s">
        <v>310</v>
      </c>
      <c r="D137" s="243" t="s">
        <v>272</v>
      </c>
      <c r="E137" s="244">
        <v>83</v>
      </c>
      <c r="F137" s="245"/>
      <c r="G137" s="246">
        <f>ROUND(E137*F137,2)</f>
        <v>0</v>
      </c>
      <c r="H137" s="245"/>
      <c r="I137" s="246">
        <f>ROUND(E137*H137,2)</f>
        <v>0</v>
      </c>
      <c r="J137" s="245"/>
      <c r="K137" s="246">
        <f>ROUND(E137*J137,2)</f>
        <v>0</v>
      </c>
      <c r="L137" s="246">
        <v>21</v>
      </c>
      <c r="M137" s="246">
        <f>G137*(1+L137/100)</f>
        <v>0</v>
      </c>
      <c r="N137" s="246">
        <v>6.6E-4</v>
      </c>
      <c r="O137" s="246">
        <f>ROUND(E137*N137,2)</f>
        <v>0.05</v>
      </c>
      <c r="P137" s="246">
        <v>0</v>
      </c>
      <c r="Q137" s="246">
        <f>ROUND(E137*P137,2)</f>
        <v>0</v>
      </c>
      <c r="R137" s="246" t="s">
        <v>223</v>
      </c>
      <c r="S137" s="246" t="s">
        <v>117</v>
      </c>
      <c r="T137" s="247" t="s">
        <v>117</v>
      </c>
      <c r="U137" s="222">
        <v>0</v>
      </c>
      <c r="V137" s="222">
        <f>ROUND(E137*U137,2)</f>
        <v>0</v>
      </c>
      <c r="W137" s="222"/>
      <c r="X137" s="222" t="s">
        <v>224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225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41">
        <v>59</v>
      </c>
      <c r="B138" s="242" t="s">
        <v>311</v>
      </c>
      <c r="C138" s="253" t="s">
        <v>312</v>
      </c>
      <c r="D138" s="243" t="s">
        <v>272</v>
      </c>
      <c r="E138" s="244">
        <v>83</v>
      </c>
      <c r="F138" s="245"/>
      <c r="G138" s="246">
        <f>ROUND(E138*F138,2)</f>
        <v>0</v>
      </c>
      <c r="H138" s="245"/>
      <c r="I138" s="246">
        <f>ROUND(E138*H138,2)</f>
        <v>0</v>
      </c>
      <c r="J138" s="245"/>
      <c r="K138" s="246">
        <f>ROUND(E138*J138,2)</f>
        <v>0</v>
      </c>
      <c r="L138" s="246">
        <v>21</v>
      </c>
      <c r="M138" s="246">
        <f>G138*(1+L138/100)</f>
        <v>0</v>
      </c>
      <c r="N138" s="246">
        <v>2.5000000000000001E-4</v>
      </c>
      <c r="O138" s="246">
        <f>ROUND(E138*N138,2)</f>
        <v>0.02</v>
      </c>
      <c r="P138" s="246">
        <v>0</v>
      </c>
      <c r="Q138" s="246">
        <f>ROUND(E138*P138,2)</f>
        <v>0</v>
      </c>
      <c r="R138" s="246" t="s">
        <v>223</v>
      </c>
      <c r="S138" s="246" t="s">
        <v>117</v>
      </c>
      <c r="T138" s="247" t="s">
        <v>117</v>
      </c>
      <c r="U138" s="222">
        <v>0</v>
      </c>
      <c r="V138" s="222">
        <f>ROUND(E138*U138,2)</f>
        <v>0</v>
      </c>
      <c r="W138" s="222"/>
      <c r="X138" s="222" t="s">
        <v>224</v>
      </c>
      <c r="Y138" s="213"/>
      <c r="Z138" s="213"/>
      <c r="AA138" s="213"/>
      <c r="AB138" s="213"/>
      <c r="AC138" s="213"/>
      <c r="AD138" s="213"/>
      <c r="AE138" s="213"/>
      <c r="AF138" s="213"/>
      <c r="AG138" s="213" t="s">
        <v>225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ht="22.5" outlineLevel="1" x14ac:dyDescent="0.2">
      <c r="A139" s="241">
        <v>60</v>
      </c>
      <c r="B139" s="242" t="s">
        <v>313</v>
      </c>
      <c r="C139" s="253" t="s">
        <v>314</v>
      </c>
      <c r="D139" s="243" t="s">
        <v>272</v>
      </c>
      <c r="E139" s="244">
        <v>81</v>
      </c>
      <c r="F139" s="245"/>
      <c r="G139" s="246">
        <f>ROUND(E139*F139,2)</f>
        <v>0</v>
      </c>
      <c r="H139" s="245"/>
      <c r="I139" s="246">
        <f>ROUND(E139*H139,2)</f>
        <v>0</v>
      </c>
      <c r="J139" s="245"/>
      <c r="K139" s="246">
        <f>ROUND(E139*J139,2)</f>
        <v>0</v>
      </c>
      <c r="L139" s="246">
        <v>21</v>
      </c>
      <c r="M139" s="246">
        <f>G139*(1+L139/100)</f>
        <v>0</v>
      </c>
      <c r="N139" s="246">
        <v>7.1999999999999995E-2</v>
      </c>
      <c r="O139" s="246">
        <f>ROUND(E139*N139,2)</f>
        <v>5.83</v>
      </c>
      <c r="P139" s="246">
        <v>0</v>
      </c>
      <c r="Q139" s="246">
        <f>ROUND(E139*P139,2)</f>
        <v>0</v>
      </c>
      <c r="R139" s="246" t="s">
        <v>223</v>
      </c>
      <c r="S139" s="246" t="s">
        <v>117</v>
      </c>
      <c r="T139" s="247" t="s">
        <v>117</v>
      </c>
      <c r="U139" s="222">
        <v>0</v>
      </c>
      <c r="V139" s="222">
        <f>ROUND(E139*U139,2)</f>
        <v>0</v>
      </c>
      <c r="W139" s="222"/>
      <c r="X139" s="222" t="s">
        <v>224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225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ht="22.5" outlineLevel="1" x14ac:dyDescent="0.2">
      <c r="A140" s="241">
        <v>61</v>
      </c>
      <c r="B140" s="242" t="s">
        <v>315</v>
      </c>
      <c r="C140" s="253" t="s">
        <v>316</v>
      </c>
      <c r="D140" s="243" t="s">
        <v>272</v>
      </c>
      <c r="E140" s="244">
        <v>1</v>
      </c>
      <c r="F140" s="245"/>
      <c r="G140" s="246">
        <f>ROUND(E140*F140,2)</f>
        <v>0</v>
      </c>
      <c r="H140" s="245"/>
      <c r="I140" s="246">
        <f>ROUND(E140*H140,2)</f>
        <v>0</v>
      </c>
      <c r="J140" s="245"/>
      <c r="K140" s="246">
        <f>ROUND(E140*J140,2)</f>
        <v>0</v>
      </c>
      <c r="L140" s="246">
        <v>21</v>
      </c>
      <c r="M140" s="246">
        <f>G140*(1+L140/100)</f>
        <v>0</v>
      </c>
      <c r="N140" s="246">
        <v>0.08</v>
      </c>
      <c r="O140" s="246">
        <f>ROUND(E140*N140,2)</f>
        <v>0.08</v>
      </c>
      <c r="P140" s="246">
        <v>0</v>
      </c>
      <c r="Q140" s="246">
        <f>ROUND(E140*P140,2)</f>
        <v>0</v>
      </c>
      <c r="R140" s="246" t="s">
        <v>223</v>
      </c>
      <c r="S140" s="246" t="s">
        <v>117</v>
      </c>
      <c r="T140" s="247" t="s">
        <v>117</v>
      </c>
      <c r="U140" s="222">
        <v>0</v>
      </c>
      <c r="V140" s="222">
        <f>ROUND(E140*U140,2)</f>
        <v>0</v>
      </c>
      <c r="W140" s="222"/>
      <c r="X140" s="222" t="s">
        <v>224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225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x14ac:dyDescent="0.2">
      <c r="A141" s="226" t="s">
        <v>111</v>
      </c>
      <c r="B141" s="227" t="s">
        <v>75</v>
      </c>
      <c r="C141" s="249" t="s">
        <v>76</v>
      </c>
      <c r="D141" s="228"/>
      <c r="E141" s="229"/>
      <c r="F141" s="230"/>
      <c r="G141" s="230">
        <f>SUMIF(AG142:AG147,"&lt;&gt;NOR",G142:G147)</f>
        <v>0</v>
      </c>
      <c r="H141" s="230"/>
      <c r="I141" s="230">
        <f>SUM(I142:I147)</f>
        <v>0</v>
      </c>
      <c r="J141" s="230"/>
      <c r="K141" s="230">
        <f>SUM(K142:K147)</f>
        <v>0</v>
      </c>
      <c r="L141" s="230"/>
      <c r="M141" s="230">
        <f>SUM(M142:M147)</f>
        <v>0</v>
      </c>
      <c r="N141" s="230"/>
      <c r="O141" s="230">
        <f>SUM(O142:O147)</f>
        <v>0.94</v>
      </c>
      <c r="P141" s="230"/>
      <c r="Q141" s="230">
        <f>SUM(Q142:Q147)</f>
        <v>0</v>
      </c>
      <c r="R141" s="230"/>
      <c r="S141" s="230"/>
      <c r="T141" s="231"/>
      <c r="U141" s="225"/>
      <c r="V141" s="225">
        <f>SUM(V142:V147)</f>
        <v>113.78999999999999</v>
      </c>
      <c r="W141" s="225"/>
      <c r="X141" s="225"/>
      <c r="AG141" t="s">
        <v>112</v>
      </c>
    </row>
    <row r="142" spans="1:60" outlineLevel="1" x14ac:dyDescent="0.2">
      <c r="A142" s="232">
        <v>62</v>
      </c>
      <c r="B142" s="233" t="s">
        <v>317</v>
      </c>
      <c r="C142" s="250" t="s">
        <v>318</v>
      </c>
      <c r="D142" s="234" t="s">
        <v>149</v>
      </c>
      <c r="E142" s="235">
        <v>218</v>
      </c>
      <c r="F142" s="236"/>
      <c r="G142" s="237">
        <f>ROUND(E142*F142,2)</f>
        <v>0</v>
      </c>
      <c r="H142" s="236"/>
      <c r="I142" s="237">
        <f>ROUND(E142*H142,2)</f>
        <v>0</v>
      </c>
      <c r="J142" s="236"/>
      <c r="K142" s="237">
        <f>ROUND(E142*J142,2)</f>
        <v>0</v>
      </c>
      <c r="L142" s="237">
        <v>21</v>
      </c>
      <c r="M142" s="237">
        <f>G142*(1+L142/100)</f>
        <v>0</v>
      </c>
      <c r="N142" s="237">
        <v>4.3E-3</v>
      </c>
      <c r="O142" s="237">
        <f>ROUND(E142*N142,2)</f>
        <v>0.94</v>
      </c>
      <c r="P142" s="237">
        <v>0</v>
      </c>
      <c r="Q142" s="237">
        <f>ROUND(E142*P142,2)</f>
        <v>0</v>
      </c>
      <c r="R142" s="237" t="s">
        <v>116</v>
      </c>
      <c r="S142" s="237" t="s">
        <v>117</v>
      </c>
      <c r="T142" s="238" t="s">
        <v>117</v>
      </c>
      <c r="U142" s="222">
        <v>0.20799999999999999</v>
      </c>
      <c r="V142" s="222">
        <f>ROUND(E142*U142,2)</f>
        <v>45.34</v>
      </c>
      <c r="W142" s="222"/>
      <c r="X142" s="222" t="s">
        <v>118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119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52" t="s">
        <v>319</v>
      </c>
      <c r="D143" s="240"/>
      <c r="E143" s="240"/>
      <c r="F143" s="240"/>
      <c r="G143" s="240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137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32">
        <v>63</v>
      </c>
      <c r="B144" s="233" t="s">
        <v>320</v>
      </c>
      <c r="C144" s="250" t="s">
        <v>321</v>
      </c>
      <c r="D144" s="234" t="s">
        <v>149</v>
      </c>
      <c r="E144" s="235">
        <v>436</v>
      </c>
      <c r="F144" s="236"/>
      <c r="G144" s="237">
        <f>ROUND(E144*F144,2)</f>
        <v>0</v>
      </c>
      <c r="H144" s="236"/>
      <c r="I144" s="237">
        <f>ROUND(E144*H144,2)</f>
        <v>0</v>
      </c>
      <c r="J144" s="236"/>
      <c r="K144" s="237">
        <f>ROUND(E144*J144,2)</f>
        <v>0</v>
      </c>
      <c r="L144" s="237">
        <v>21</v>
      </c>
      <c r="M144" s="237">
        <f>G144*(1+L144/100)</f>
        <v>0</v>
      </c>
      <c r="N144" s="237">
        <v>0</v>
      </c>
      <c r="O144" s="237">
        <f>ROUND(E144*N144,2)</f>
        <v>0</v>
      </c>
      <c r="P144" s="237">
        <v>0</v>
      </c>
      <c r="Q144" s="237">
        <f>ROUND(E144*P144,2)</f>
        <v>0</v>
      </c>
      <c r="R144" s="237" t="s">
        <v>116</v>
      </c>
      <c r="S144" s="237" t="s">
        <v>117</v>
      </c>
      <c r="T144" s="238" t="s">
        <v>117</v>
      </c>
      <c r="U144" s="222">
        <v>0.12</v>
      </c>
      <c r="V144" s="222">
        <f>ROUND(E144*U144,2)</f>
        <v>52.32</v>
      </c>
      <c r="W144" s="222"/>
      <c r="X144" s="222" t="s">
        <v>118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119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20"/>
      <c r="B145" s="221"/>
      <c r="C145" s="252" t="s">
        <v>322</v>
      </c>
      <c r="D145" s="240"/>
      <c r="E145" s="240"/>
      <c r="F145" s="240"/>
      <c r="G145" s="240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137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32">
        <v>64</v>
      </c>
      <c r="B146" s="233" t="s">
        <v>323</v>
      </c>
      <c r="C146" s="250" t="s">
        <v>324</v>
      </c>
      <c r="D146" s="234" t="s">
        <v>149</v>
      </c>
      <c r="E146" s="235">
        <v>436</v>
      </c>
      <c r="F146" s="236"/>
      <c r="G146" s="237">
        <f>ROUND(E146*F146,2)</f>
        <v>0</v>
      </c>
      <c r="H146" s="236"/>
      <c r="I146" s="237">
        <f>ROUND(E146*H146,2)</f>
        <v>0</v>
      </c>
      <c r="J146" s="236"/>
      <c r="K146" s="237">
        <f>ROUND(E146*J146,2)</f>
        <v>0</v>
      </c>
      <c r="L146" s="237">
        <v>21</v>
      </c>
      <c r="M146" s="237">
        <f>G146*(1+L146/100)</f>
        <v>0</v>
      </c>
      <c r="N146" s="237">
        <v>0</v>
      </c>
      <c r="O146" s="237">
        <f>ROUND(E146*N146,2)</f>
        <v>0</v>
      </c>
      <c r="P146" s="237">
        <v>0</v>
      </c>
      <c r="Q146" s="237">
        <f>ROUND(E146*P146,2)</f>
        <v>0</v>
      </c>
      <c r="R146" s="237" t="s">
        <v>116</v>
      </c>
      <c r="S146" s="237" t="s">
        <v>117</v>
      </c>
      <c r="T146" s="238" t="s">
        <v>117</v>
      </c>
      <c r="U146" s="222">
        <v>3.6999999999999998E-2</v>
      </c>
      <c r="V146" s="222">
        <f>ROUND(E146*U146,2)</f>
        <v>16.13</v>
      </c>
      <c r="W146" s="222"/>
      <c r="X146" s="222" t="s">
        <v>118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119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52" t="s">
        <v>325</v>
      </c>
      <c r="D147" s="240"/>
      <c r="E147" s="240"/>
      <c r="F147" s="240"/>
      <c r="G147" s="240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137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x14ac:dyDescent="0.2">
      <c r="A148" s="226" t="s">
        <v>111</v>
      </c>
      <c r="B148" s="227" t="s">
        <v>77</v>
      </c>
      <c r="C148" s="249" t="s">
        <v>78</v>
      </c>
      <c r="D148" s="228"/>
      <c r="E148" s="229"/>
      <c r="F148" s="230"/>
      <c r="G148" s="230">
        <f>SUMIF(AG149:AG150,"&lt;&gt;NOR",G149:G150)</f>
        <v>0</v>
      </c>
      <c r="H148" s="230"/>
      <c r="I148" s="230">
        <f>SUM(I149:I150)</f>
        <v>0</v>
      </c>
      <c r="J148" s="230"/>
      <c r="K148" s="230">
        <f>SUM(K149:K150)</f>
        <v>0</v>
      </c>
      <c r="L148" s="230"/>
      <c r="M148" s="230">
        <f>SUM(M149:M150)</f>
        <v>0</v>
      </c>
      <c r="N148" s="230"/>
      <c r="O148" s="230">
        <f>SUM(O149:O150)</f>
        <v>0</v>
      </c>
      <c r="P148" s="230"/>
      <c r="Q148" s="230">
        <f>SUM(Q149:Q150)</f>
        <v>0</v>
      </c>
      <c r="R148" s="230"/>
      <c r="S148" s="230"/>
      <c r="T148" s="231"/>
      <c r="U148" s="225"/>
      <c r="V148" s="225">
        <f>SUM(V149:V150)</f>
        <v>747.9</v>
      </c>
      <c r="W148" s="225"/>
      <c r="X148" s="225"/>
      <c r="AG148" t="s">
        <v>112</v>
      </c>
    </row>
    <row r="149" spans="1:60" ht="22.5" outlineLevel="1" x14ac:dyDescent="0.2">
      <c r="A149" s="232">
        <v>65</v>
      </c>
      <c r="B149" s="233" t="s">
        <v>326</v>
      </c>
      <c r="C149" s="250" t="s">
        <v>327</v>
      </c>
      <c r="D149" s="234" t="s">
        <v>229</v>
      </c>
      <c r="E149" s="235">
        <v>3536.1619000000001</v>
      </c>
      <c r="F149" s="236"/>
      <c r="G149" s="237">
        <f>ROUND(E149*F149,2)</f>
        <v>0</v>
      </c>
      <c r="H149" s="236"/>
      <c r="I149" s="237">
        <f>ROUND(E149*H149,2)</f>
        <v>0</v>
      </c>
      <c r="J149" s="236"/>
      <c r="K149" s="237">
        <f>ROUND(E149*J149,2)</f>
        <v>0</v>
      </c>
      <c r="L149" s="237">
        <v>21</v>
      </c>
      <c r="M149" s="237">
        <f>G149*(1+L149/100)</f>
        <v>0</v>
      </c>
      <c r="N149" s="237">
        <v>0</v>
      </c>
      <c r="O149" s="237">
        <f>ROUND(E149*N149,2)</f>
        <v>0</v>
      </c>
      <c r="P149" s="237">
        <v>0</v>
      </c>
      <c r="Q149" s="237">
        <f>ROUND(E149*P149,2)</f>
        <v>0</v>
      </c>
      <c r="R149" s="237" t="s">
        <v>236</v>
      </c>
      <c r="S149" s="237" t="s">
        <v>117</v>
      </c>
      <c r="T149" s="238" t="s">
        <v>117</v>
      </c>
      <c r="U149" s="222">
        <v>0.21149999999999999</v>
      </c>
      <c r="V149" s="222">
        <f>ROUND(E149*U149,2)</f>
        <v>747.9</v>
      </c>
      <c r="W149" s="222"/>
      <c r="X149" s="222" t="s">
        <v>328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329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20"/>
      <c r="B150" s="221"/>
      <c r="C150" s="252" t="s">
        <v>330</v>
      </c>
      <c r="D150" s="240"/>
      <c r="E150" s="240"/>
      <c r="F150" s="240"/>
      <c r="G150" s="240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137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x14ac:dyDescent="0.2">
      <c r="A151" s="226" t="s">
        <v>111</v>
      </c>
      <c r="B151" s="227" t="s">
        <v>79</v>
      </c>
      <c r="C151" s="249" t="s">
        <v>80</v>
      </c>
      <c r="D151" s="228"/>
      <c r="E151" s="229"/>
      <c r="F151" s="230"/>
      <c r="G151" s="230">
        <f>SUMIF(AG152:AG165,"&lt;&gt;NOR",G152:G165)</f>
        <v>0</v>
      </c>
      <c r="H151" s="230"/>
      <c r="I151" s="230">
        <f>SUM(I152:I165)</f>
        <v>0</v>
      </c>
      <c r="J151" s="230"/>
      <c r="K151" s="230">
        <f>SUM(K152:K165)</f>
        <v>0</v>
      </c>
      <c r="L151" s="230"/>
      <c r="M151" s="230">
        <f>SUM(M152:M165)</f>
        <v>0</v>
      </c>
      <c r="N151" s="230"/>
      <c r="O151" s="230">
        <f>SUM(O152:O165)</f>
        <v>0</v>
      </c>
      <c r="P151" s="230"/>
      <c r="Q151" s="230">
        <f>SUM(Q152:Q165)</f>
        <v>0</v>
      </c>
      <c r="R151" s="230"/>
      <c r="S151" s="230"/>
      <c r="T151" s="231"/>
      <c r="U151" s="225"/>
      <c r="V151" s="225">
        <f>SUM(V152:V165)</f>
        <v>110</v>
      </c>
      <c r="W151" s="225"/>
      <c r="X151" s="225"/>
      <c r="AG151" t="s">
        <v>112</v>
      </c>
    </row>
    <row r="152" spans="1:60" outlineLevel="1" x14ac:dyDescent="0.2">
      <c r="A152" s="232">
        <v>66</v>
      </c>
      <c r="B152" s="233" t="s">
        <v>331</v>
      </c>
      <c r="C152" s="250" t="s">
        <v>332</v>
      </c>
      <c r="D152" s="234" t="s">
        <v>229</v>
      </c>
      <c r="E152" s="235">
        <v>441.82278000000002</v>
      </c>
      <c r="F152" s="236"/>
      <c r="G152" s="237">
        <f>ROUND(E152*F152,2)</f>
        <v>0</v>
      </c>
      <c r="H152" s="236"/>
      <c r="I152" s="237">
        <f>ROUND(E152*H152,2)</f>
        <v>0</v>
      </c>
      <c r="J152" s="236"/>
      <c r="K152" s="237">
        <f>ROUND(E152*J152,2)</f>
        <v>0</v>
      </c>
      <c r="L152" s="237">
        <v>21</v>
      </c>
      <c r="M152" s="237">
        <f>G152*(1+L152/100)</f>
        <v>0</v>
      </c>
      <c r="N152" s="237">
        <v>0</v>
      </c>
      <c r="O152" s="237">
        <f>ROUND(E152*N152,2)</f>
        <v>0</v>
      </c>
      <c r="P152" s="237">
        <v>0</v>
      </c>
      <c r="Q152" s="237">
        <f>ROUND(E152*P152,2)</f>
        <v>0</v>
      </c>
      <c r="R152" s="237" t="s">
        <v>333</v>
      </c>
      <c r="S152" s="237" t="s">
        <v>117</v>
      </c>
      <c r="T152" s="238" t="s">
        <v>117</v>
      </c>
      <c r="U152" s="222">
        <v>0</v>
      </c>
      <c r="V152" s="222">
        <f>ROUND(E152*U152,2)</f>
        <v>0</v>
      </c>
      <c r="W152" s="222"/>
      <c r="X152" s="222" t="s">
        <v>118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119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51" t="s">
        <v>334</v>
      </c>
      <c r="D153" s="223"/>
      <c r="E153" s="224">
        <v>441.82278000000002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121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32">
        <v>67</v>
      </c>
      <c r="B154" s="233" t="s">
        <v>335</v>
      </c>
      <c r="C154" s="250" t="s">
        <v>336</v>
      </c>
      <c r="D154" s="234" t="s">
        <v>229</v>
      </c>
      <c r="E154" s="235">
        <v>205.2688</v>
      </c>
      <c r="F154" s="236"/>
      <c r="G154" s="237">
        <f>ROUND(E154*F154,2)</f>
        <v>0</v>
      </c>
      <c r="H154" s="236"/>
      <c r="I154" s="237">
        <f>ROUND(E154*H154,2)</f>
        <v>0</v>
      </c>
      <c r="J154" s="236"/>
      <c r="K154" s="237">
        <f>ROUND(E154*J154,2)</f>
        <v>0</v>
      </c>
      <c r="L154" s="237">
        <v>21</v>
      </c>
      <c r="M154" s="237">
        <f>G154*(1+L154/100)</f>
        <v>0</v>
      </c>
      <c r="N154" s="237">
        <v>0</v>
      </c>
      <c r="O154" s="237">
        <f>ROUND(E154*N154,2)</f>
        <v>0</v>
      </c>
      <c r="P154" s="237">
        <v>0</v>
      </c>
      <c r="Q154" s="237">
        <f>ROUND(E154*P154,2)</f>
        <v>0</v>
      </c>
      <c r="R154" s="237" t="s">
        <v>333</v>
      </c>
      <c r="S154" s="237" t="s">
        <v>117</v>
      </c>
      <c r="T154" s="238" t="s">
        <v>117</v>
      </c>
      <c r="U154" s="222">
        <v>0</v>
      </c>
      <c r="V154" s="222">
        <f>ROUND(E154*U154,2)</f>
        <v>0</v>
      </c>
      <c r="W154" s="222"/>
      <c r="X154" s="222" t="s">
        <v>118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119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51" t="s">
        <v>337</v>
      </c>
      <c r="D155" s="223"/>
      <c r="E155" s="224">
        <v>55.154000000000003</v>
      </c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121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20"/>
      <c r="B156" s="221"/>
      <c r="C156" s="251" t="s">
        <v>338</v>
      </c>
      <c r="D156" s="223"/>
      <c r="E156" s="224">
        <v>77.215599999999995</v>
      </c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3"/>
      <c r="Z156" s="213"/>
      <c r="AA156" s="213"/>
      <c r="AB156" s="213"/>
      <c r="AC156" s="213"/>
      <c r="AD156" s="213"/>
      <c r="AE156" s="213"/>
      <c r="AF156" s="213"/>
      <c r="AG156" s="213" t="s">
        <v>121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51" t="s">
        <v>339</v>
      </c>
      <c r="D157" s="223"/>
      <c r="E157" s="224">
        <v>72.899199999999993</v>
      </c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121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ht="33.75" outlineLevel="1" x14ac:dyDescent="0.2">
      <c r="A158" s="232">
        <v>68</v>
      </c>
      <c r="B158" s="233" t="s">
        <v>340</v>
      </c>
      <c r="C158" s="250" t="s">
        <v>341</v>
      </c>
      <c r="D158" s="234" t="s">
        <v>229</v>
      </c>
      <c r="E158" s="235">
        <v>647.09158000000002</v>
      </c>
      <c r="F158" s="236"/>
      <c r="G158" s="237">
        <f>ROUND(E158*F158,2)</f>
        <v>0</v>
      </c>
      <c r="H158" s="236"/>
      <c r="I158" s="237">
        <f>ROUND(E158*H158,2)</f>
        <v>0</v>
      </c>
      <c r="J158" s="236"/>
      <c r="K158" s="237">
        <f>ROUND(E158*J158,2)</f>
        <v>0</v>
      </c>
      <c r="L158" s="237">
        <v>21</v>
      </c>
      <c r="M158" s="237">
        <f>G158*(1+L158/100)</f>
        <v>0</v>
      </c>
      <c r="N158" s="237">
        <v>0</v>
      </c>
      <c r="O158" s="237">
        <f>ROUND(E158*N158,2)</f>
        <v>0</v>
      </c>
      <c r="P158" s="237">
        <v>0</v>
      </c>
      <c r="Q158" s="237">
        <f>ROUND(E158*P158,2)</f>
        <v>0</v>
      </c>
      <c r="R158" s="237" t="s">
        <v>342</v>
      </c>
      <c r="S158" s="237" t="s">
        <v>117</v>
      </c>
      <c r="T158" s="238" t="s">
        <v>117</v>
      </c>
      <c r="U158" s="222">
        <v>0</v>
      </c>
      <c r="V158" s="222">
        <f>ROUND(E158*U158,2)</f>
        <v>0</v>
      </c>
      <c r="W158" s="222"/>
      <c r="X158" s="222" t="s">
        <v>343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344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52" t="s">
        <v>345</v>
      </c>
      <c r="D159" s="240"/>
      <c r="E159" s="240"/>
      <c r="F159" s="240"/>
      <c r="G159" s="240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137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ht="33.75" outlineLevel="1" x14ac:dyDescent="0.2">
      <c r="A160" s="232">
        <v>69</v>
      </c>
      <c r="B160" s="233" t="s">
        <v>346</v>
      </c>
      <c r="C160" s="250" t="s">
        <v>347</v>
      </c>
      <c r="D160" s="234" t="s">
        <v>229</v>
      </c>
      <c r="E160" s="235">
        <v>29119.1211</v>
      </c>
      <c r="F160" s="236"/>
      <c r="G160" s="237">
        <f>ROUND(E160*F160,2)</f>
        <v>0</v>
      </c>
      <c r="H160" s="236"/>
      <c r="I160" s="237">
        <f>ROUND(E160*H160,2)</f>
        <v>0</v>
      </c>
      <c r="J160" s="236"/>
      <c r="K160" s="237">
        <f>ROUND(E160*J160,2)</f>
        <v>0</v>
      </c>
      <c r="L160" s="237">
        <v>21</v>
      </c>
      <c r="M160" s="237">
        <f>G160*(1+L160/100)</f>
        <v>0</v>
      </c>
      <c r="N160" s="237">
        <v>0</v>
      </c>
      <c r="O160" s="237">
        <f>ROUND(E160*N160,2)</f>
        <v>0</v>
      </c>
      <c r="P160" s="237">
        <v>0</v>
      </c>
      <c r="Q160" s="237">
        <f>ROUND(E160*P160,2)</f>
        <v>0</v>
      </c>
      <c r="R160" s="237" t="s">
        <v>342</v>
      </c>
      <c r="S160" s="237" t="s">
        <v>117</v>
      </c>
      <c r="T160" s="238" t="s">
        <v>117</v>
      </c>
      <c r="U160" s="222">
        <v>0</v>
      </c>
      <c r="V160" s="222">
        <f>ROUND(E160*U160,2)</f>
        <v>0</v>
      </c>
      <c r="W160" s="222"/>
      <c r="X160" s="222" t="s">
        <v>343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344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52" t="s">
        <v>345</v>
      </c>
      <c r="D161" s="240"/>
      <c r="E161" s="240"/>
      <c r="F161" s="240"/>
      <c r="G161" s="240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137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32">
        <v>70</v>
      </c>
      <c r="B162" s="233" t="s">
        <v>348</v>
      </c>
      <c r="C162" s="250" t="s">
        <v>349</v>
      </c>
      <c r="D162" s="234" t="s">
        <v>229</v>
      </c>
      <c r="E162" s="235">
        <v>647.09158000000002</v>
      </c>
      <c r="F162" s="236"/>
      <c r="G162" s="237">
        <f>ROUND(E162*F162,2)</f>
        <v>0</v>
      </c>
      <c r="H162" s="236"/>
      <c r="I162" s="237">
        <f>ROUND(E162*H162,2)</f>
        <v>0</v>
      </c>
      <c r="J162" s="236"/>
      <c r="K162" s="237">
        <f>ROUND(E162*J162,2)</f>
        <v>0</v>
      </c>
      <c r="L162" s="237">
        <v>21</v>
      </c>
      <c r="M162" s="237">
        <f>G162*(1+L162/100)</f>
        <v>0</v>
      </c>
      <c r="N162" s="237">
        <v>0</v>
      </c>
      <c r="O162" s="237">
        <f>ROUND(E162*N162,2)</f>
        <v>0</v>
      </c>
      <c r="P162" s="237">
        <v>0</v>
      </c>
      <c r="Q162" s="237">
        <f>ROUND(E162*P162,2)</f>
        <v>0</v>
      </c>
      <c r="R162" s="237" t="s">
        <v>350</v>
      </c>
      <c r="S162" s="237" t="s">
        <v>117</v>
      </c>
      <c r="T162" s="238" t="s">
        <v>117</v>
      </c>
      <c r="U162" s="222">
        <v>0.16400000000000001</v>
      </c>
      <c r="V162" s="222">
        <f>ROUND(E162*U162,2)</f>
        <v>106.12</v>
      </c>
      <c r="W162" s="222"/>
      <c r="X162" s="222" t="s">
        <v>343</v>
      </c>
      <c r="Y162" s="213"/>
      <c r="Z162" s="213"/>
      <c r="AA162" s="213"/>
      <c r="AB162" s="213"/>
      <c r="AC162" s="213"/>
      <c r="AD162" s="213"/>
      <c r="AE162" s="213"/>
      <c r="AF162" s="213"/>
      <c r="AG162" s="213" t="s">
        <v>344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ht="22.5" outlineLevel="1" x14ac:dyDescent="0.2">
      <c r="A163" s="220"/>
      <c r="B163" s="221"/>
      <c r="C163" s="252" t="s">
        <v>351</v>
      </c>
      <c r="D163" s="240"/>
      <c r="E163" s="240"/>
      <c r="F163" s="240"/>
      <c r="G163" s="240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137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39" t="str">
        <f>C163</f>
        <v>se složením a hrubým urovnáním nebo s přeložením na jiný dopravní prostředek kromě lodi, vč. příplatku za každých dalších i započatých 1000 m přes 1000 m,</v>
      </c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32">
        <v>71</v>
      </c>
      <c r="B164" s="233" t="s">
        <v>352</v>
      </c>
      <c r="C164" s="250" t="s">
        <v>353</v>
      </c>
      <c r="D164" s="234" t="s">
        <v>229</v>
      </c>
      <c r="E164" s="235">
        <v>647.09158000000002</v>
      </c>
      <c r="F164" s="236"/>
      <c r="G164" s="237">
        <f>ROUND(E164*F164,2)</f>
        <v>0</v>
      </c>
      <c r="H164" s="236"/>
      <c r="I164" s="237">
        <f>ROUND(E164*H164,2)</f>
        <v>0</v>
      </c>
      <c r="J164" s="236"/>
      <c r="K164" s="237">
        <f>ROUND(E164*J164,2)</f>
        <v>0</v>
      </c>
      <c r="L164" s="237">
        <v>21</v>
      </c>
      <c r="M164" s="237">
        <f>G164*(1+L164/100)</f>
        <v>0</v>
      </c>
      <c r="N164" s="237">
        <v>0</v>
      </c>
      <c r="O164" s="237">
        <f>ROUND(E164*N164,2)</f>
        <v>0</v>
      </c>
      <c r="P164" s="237">
        <v>0</v>
      </c>
      <c r="Q164" s="237">
        <f>ROUND(E164*P164,2)</f>
        <v>0</v>
      </c>
      <c r="R164" s="237" t="s">
        <v>354</v>
      </c>
      <c r="S164" s="237" t="s">
        <v>117</v>
      </c>
      <c r="T164" s="238" t="s">
        <v>117</v>
      </c>
      <c r="U164" s="222">
        <v>6.0000000000000001E-3</v>
      </c>
      <c r="V164" s="222">
        <f>ROUND(E164*U164,2)</f>
        <v>3.88</v>
      </c>
      <c r="W164" s="222"/>
      <c r="X164" s="222" t="s">
        <v>343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344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52" t="s">
        <v>355</v>
      </c>
      <c r="D165" s="240"/>
      <c r="E165" s="240"/>
      <c r="F165" s="240"/>
      <c r="G165" s="240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137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x14ac:dyDescent="0.2">
      <c r="A166" s="3"/>
      <c r="B166" s="4"/>
      <c r="C166" s="254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AE166">
        <v>15</v>
      </c>
      <c r="AF166">
        <v>21</v>
      </c>
      <c r="AG166" t="s">
        <v>98</v>
      </c>
    </row>
    <row r="167" spans="1:60" x14ac:dyDescent="0.2">
      <c r="A167" s="216"/>
      <c r="B167" s="217" t="s">
        <v>29</v>
      </c>
      <c r="C167" s="255"/>
      <c r="D167" s="218"/>
      <c r="E167" s="219"/>
      <c r="F167" s="219"/>
      <c r="G167" s="248">
        <f>G8+G87+G90+G94+G106+G141+G148+G151</f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AE167">
        <f>SUMIF(L7:L165,AE166,G7:G165)</f>
        <v>0</v>
      </c>
      <c r="AF167">
        <f>SUMIF(L7:L165,AF166,G7:G165)</f>
        <v>0</v>
      </c>
      <c r="AG167" t="s">
        <v>356</v>
      </c>
    </row>
    <row r="168" spans="1:60" x14ac:dyDescent="0.2">
      <c r="C168" s="256"/>
      <c r="D168" s="10"/>
      <c r="AG168" t="s">
        <v>357</v>
      </c>
    </row>
    <row r="169" spans="1:60" x14ac:dyDescent="0.2">
      <c r="D169" s="10"/>
    </row>
    <row r="170" spans="1:60" x14ac:dyDescent="0.2">
      <c r="D170" s="10"/>
    </row>
    <row r="171" spans="1:60" x14ac:dyDescent="0.2">
      <c r="D171" s="10"/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71F" sheet="1"/>
  <mergeCells count="43">
    <mergeCell ref="C165:G165"/>
    <mergeCell ref="C145:G145"/>
    <mergeCell ref="C147:G147"/>
    <mergeCell ref="C150:G150"/>
    <mergeCell ref="C159:G159"/>
    <mergeCell ref="C161:G161"/>
    <mergeCell ref="C163:G163"/>
    <mergeCell ref="C112:G112"/>
    <mergeCell ref="C114:G114"/>
    <mergeCell ref="C116:G116"/>
    <mergeCell ref="C118:G118"/>
    <mergeCell ref="C121:G121"/>
    <mergeCell ref="C143:G143"/>
    <mergeCell ref="C89:G89"/>
    <mergeCell ref="C92:G92"/>
    <mergeCell ref="C99:G99"/>
    <mergeCell ref="C101:G101"/>
    <mergeCell ref="C108:G108"/>
    <mergeCell ref="C110:G110"/>
    <mergeCell ref="C59:G59"/>
    <mergeCell ref="C61:G61"/>
    <mergeCell ref="C67:G67"/>
    <mergeCell ref="C71:G71"/>
    <mergeCell ref="C76:G76"/>
    <mergeCell ref="C78:G78"/>
    <mergeCell ref="C42:G42"/>
    <mergeCell ref="C45:G45"/>
    <mergeCell ref="C48:G48"/>
    <mergeCell ref="C51:G51"/>
    <mergeCell ref="C54:G54"/>
    <mergeCell ref="C56:G56"/>
    <mergeCell ref="C25:G25"/>
    <mergeCell ref="C27:G27"/>
    <mergeCell ref="C30:G30"/>
    <mergeCell ref="C33:G33"/>
    <mergeCell ref="C36:G36"/>
    <mergeCell ref="C39:G39"/>
    <mergeCell ref="A1:G1"/>
    <mergeCell ref="C2:G2"/>
    <mergeCell ref="C3:G3"/>
    <mergeCell ref="C4:G4"/>
    <mergeCell ref="C20:G20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84</v>
      </c>
      <c r="B1" s="198"/>
      <c r="C1" s="198"/>
      <c r="D1" s="198"/>
      <c r="E1" s="198"/>
      <c r="F1" s="198"/>
      <c r="G1" s="198"/>
      <c r="AG1" t="s">
        <v>85</v>
      </c>
    </row>
    <row r="2" spans="1:60" ht="24.95" customHeight="1" x14ac:dyDescent="0.2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86</v>
      </c>
    </row>
    <row r="3" spans="1:60" ht="24.95" customHeight="1" x14ac:dyDescent="0.2">
      <c r="A3" s="199" t="s">
        <v>8</v>
      </c>
      <c r="B3" s="48" t="s">
        <v>59</v>
      </c>
      <c r="C3" s="202" t="s">
        <v>60</v>
      </c>
      <c r="D3" s="200"/>
      <c r="E3" s="200"/>
      <c r="F3" s="200"/>
      <c r="G3" s="201"/>
      <c r="AC3" s="178" t="s">
        <v>87</v>
      </c>
      <c r="AG3" t="s">
        <v>88</v>
      </c>
    </row>
    <row r="4" spans="1:60" ht="24.95" customHeight="1" x14ac:dyDescent="0.2">
      <c r="A4" s="203" t="s">
        <v>9</v>
      </c>
      <c r="B4" s="204" t="s">
        <v>61</v>
      </c>
      <c r="C4" s="205" t="s">
        <v>62</v>
      </c>
      <c r="D4" s="206"/>
      <c r="E4" s="206"/>
      <c r="F4" s="206"/>
      <c r="G4" s="207"/>
      <c r="AG4" t="s">
        <v>89</v>
      </c>
    </row>
    <row r="5" spans="1:60" x14ac:dyDescent="0.2">
      <c r="D5" s="10"/>
    </row>
    <row r="6" spans="1:60" ht="38.25" x14ac:dyDescent="0.2">
      <c r="A6" s="209" t="s">
        <v>90</v>
      </c>
      <c r="B6" s="211" t="s">
        <v>91</v>
      </c>
      <c r="C6" s="211" t="s">
        <v>92</v>
      </c>
      <c r="D6" s="210" t="s">
        <v>93</v>
      </c>
      <c r="E6" s="209" t="s">
        <v>94</v>
      </c>
      <c r="F6" s="208" t="s">
        <v>95</v>
      </c>
      <c r="G6" s="209" t="s">
        <v>29</v>
      </c>
      <c r="H6" s="212" t="s">
        <v>30</v>
      </c>
      <c r="I6" s="212" t="s">
        <v>96</v>
      </c>
      <c r="J6" s="212" t="s">
        <v>31</v>
      </c>
      <c r="K6" s="212" t="s">
        <v>97</v>
      </c>
      <c r="L6" s="212" t="s">
        <v>98</v>
      </c>
      <c r="M6" s="212" t="s">
        <v>99</v>
      </c>
      <c r="N6" s="212" t="s">
        <v>100</v>
      </c>
      <c r="O6" s="212" t="s">
        <v>101</v>
      </c>
      <c r="P6" s="212" t="s">
        <v>102</v>
      </c>
      <c r="Q6" s="212" t="s">
        <v>103</v>
      </c>
      <c r="R6" s="212" t="s">
        <v>104</v>
      </c>
      <c r="S6" s="212" t="s">
        <v>105</v>
      </c>
      <c r="T6" s="212" t="s">
        <v>106</v>
      </c>
      <c r="U6" s="212" t="s">
        <v>107</v>
      </c>
      <c r="V6" s="212" t="s">
        <v>108</v>
      </c>
      <c r="W6" s="212" t="s">
        <v>109</v>
      </c>
      <c r="X6" s="212" t="s">
        <v>110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111</v>
      </c>
      <c r="B8" s="227" t="s">
        <v>82</v>
      </c>
      <c r="C8" s="249" t="s">
        <v>27</v>
      </c>
      <c r="D8" s="228"/>
      <c r="E8" s="229"/>
      <c r="F8" s="230"/>
      <c r="G8" s="230">
        <f>SUMIF(AG9:AG18,"&lt;&gt;NOR",G9:G18)</f>
        <v>0</v>
      </c>
      <c r="H8" s="230"/>
      <c r="I8" s="230">
        <f>SUM(I9:I18)</f>
        <v>0</v>
      </c>
      <c r="J8" s="230"/>
      <c r="K8" s="230">
        <f>SUM(K9:K18)</f>
        <v>0</v>
      </c>
      <c r="L8" s="230"/>
      <c r="M8" s="230">
        <f>SUM(M9:M18)</f>
        <v>0</v>
      </c>
      <c r="N8" s="230"/>
      <c r="O8" s="230">
        <f>SUM(O9:O18)</f>
        <v>0</v>
      </c>
      <c r="P8" s="230"/>
      <c r="Q8" s="230">
        <f>SUM(Q9:Q18)</f>
        <v>0</v>
      </c>
      <c r="R8" s="230"/>
      <c r="S8" s="230"/>
      <c r="T8" s="231"/>
      <c r="U8" s="225"/>
      <c r="V8" s="225">
        <f>SUM(V9:V18)</f>
        <v>0</v>
      </c>
      <c r="W8" s="225"/>
      <c r="X8" s="225"/>
      <c r="AG8" t="s">
        <v>112</v>
      </c>
    </row>
    <row r="9" spans="1:60" outlineLevel="1" x14ac:dyDescent="0.2">
      <c r="A9" s="232">
        <v>1</v>
      </c>
      <c r="B9" s="233" t="s">
        <v>358</v>
      </c>
      <c r="C9" s="250" t="s">
        <v>359</v>
      </c>
      <c r="D9" s="234" t="s">
        <v>360</v>
      </c>
      <c r="E9" s="235">
        <v>1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/>
      <c r="S9" s="237" t="s">
        <v>117</v>
      </c>
      <c r="T9" s="238" t="s">
        <v>299</v>
      </c>
      <c r="U9" s="222">
        <v>0</v>
      </c>
      <c r="V9" s="222">
        <f>ROUND(E9*U9,2)</f>
        <v>0</v>
      </c>
      <c r="W9" s="222"/>
      <c r="X9" s="222" t="s">
        <v>361</v>
      </c>
      <c r="Y9" s="213"/>
      <c r="Z9" s="213"/>
      <c r="AA9" s="213"/>
      <c r="AB9" s="213"/>
      <c r="AC9" s="213"/>
      <c r="AD9" s="213"/>
      <c r="AE9" s="213"/>
      <c r="AF9" s="213"/>
      <c r="AG9" s="213" t="s">
        <v>362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1" t="s">
        <v>59</v>
      </c>
      <c r="D10" s="223"/>
      <c r="E10" s="224">
        <v>1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121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32">
        <v>2</v>
      </c>
      <c r="B11" s="233" t="s">
        <v>363</v>
      </c>
      <c r="C11" s="250" t="s">
        <v>364</v>
      </c>
      <c r="D11" s="234" t="s">
        <v>360</v>
      </c>
      <c r="E11" s="235">
        <v>1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/>
      <c r="S11" s="237" t="s">
        <v>117</v>
      </c>
      <c r="T11" s="238" t="s">
        <v>299</v>
      </c>
      <c r="U11" s="222">
        <v>0</v>
      </c>
      <c r="V11" s="222">
        <f>ROUND(E11*U11,2)</f>
        <v>0</v>
      </c>
      <c r="W11" s="222"/>
      <c r="X11" s="222" t="s">
        <v>361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362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1" t="s">
        <v>59</v>
      </c>
      <c r="D12" s="223"/>
      <c r="E12" s="224">
        <v>1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121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2">
        <v>3</v>
      </c>
      <c r="B13" s="233" t="s">
        <v>365</v>
      </c>
      <c r="C13" s="250" t="s">
        <v>366</v>
      </c>
      <c r="D13" s="234" t="s">
        <v>360</v>
      </c>
      <c r="E13" s="235">
        <v>1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0</v>
      </c>
      <c r="O13" s="237">
        <f>ROUND(E13*N13,2)</f>
        <v>0</v>
      </c>
      <c r="P13" s="237">
        <v>0</v>
      </c>
      <c r="Q13" s="237">
        <f>ROUND(E13*P13,2)</f>
        <v>0</v>
      </c>
      <c r="R13" s="237"/>
      <c r="S13" s="237" t="s">
        <v>117</v>
      </c>
      <c r="T13" s="238" t="s">
        <v>299</v>
      </c>
      <c r="U13" s="222">
        <v>0</v>
      </c>
      <c r="V13" s="222">
        <f>ROUND(E13*U13,2)</f>
        <v>0</v>
      </c>
      <c r="W13" s="222"/>
      <c r="X13" s="222" t="s">
        <v>361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362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1" t="s">
        <v>59</v>
      </c>
      <c r="D14" s="223"/>
      <c r="E14" s="224">
        <v>1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121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32">
        <v>4</v>
      </c>
      <c r="B15" s="233" t="s">
        <v>367</v>
      </c>
      <c r="C15" s="250" t="s">
        <v>368</v>
      </c>
      <c r="D15" s="234" t="s">
        <v>360</v>
      </c>
      <c r="E15" s="235">
        <v>1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21</v>
      </c>
      <c r="M15" s="237">
        <f>G15*(1+L15/100)</f>
        <v>0</v>
      </c>
      <c r="N15" s="237">
        <v>0</v>
      </c>
      <c r="O15" s="237">
        <f>ROUND(E15*N15,2)</f>
        <v>0</v>
      </c>
      <c r="P15" s="237">
        <v>0</v>
      </c>
      <c r="Q15" s="237">
        <f>ROUND(E15*P15,2)</f>
        <v>0</v>
      </c>
      <c r="R15" s="237"/>
      <c r="S15" s="237" t="s">
        <v>117</v>
      </c>
      <c r="T15" s="238" t="s">
        <v>299</v>
      </c>
      <c r="U15" s="222">
        <v>0</v>
      </c>
      <c r="V15" s="222">
        <f>ROUND(E15*U15,2)</f>
        <v>0</v>
      </c>
      <c r="W15" s="222"/>
      <c r="X15" s="222" t="s">
        <v>361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362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51" t="s">
        <v>59</v>
      </c>
      <c r="D16" s="223"/>
      <c r="E16" s="224">
        <v>1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121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32">
        <v>5</v>
      </c>
      <c r="B17" s="233" t="s">
        <v>369</v>
      </c>
      <c r="C17" s="250" t="s">
        <v>370</v>
      </c>
      <c r="D17" s="234" t="s">
        <v>360</v>
      </c>
      <c r="E17" s="235">
        <v>1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21</v>
      </c>
      <c r="M17" s="237">
        <f>G17*(1+L17/100)</f>
        <v>0</v>
      </c>
      <c r="N17" s="237">
        <v>0</v>
      </c>
      <c r="O17" s="237">
        <f>ROUND(E17*N17,2)</f>
        <v>0</v>
      </c>
      <c r="P17" s="237">
        <v>0</v>
      </c>
      <c r="Q17" s="237">
        <f>ROUND(E17*P17,2)</f>
        <v>0</v>
      </c>
      <c r="R17" s="237"/>
      <c r="S17" s="237" t="s">
        <v>117</v>
      </c>
      <c r="T17" s="238" t="s">
        <v>299</v>
      </c>
      <c r="U17" s="222">
        <v>0</v>
      </c>
      <c r="V17" s="222">
        <f>ROUND(E17*U17,2)</f>
        <v>0</v>
      </c>
      <c r="W17" s="222"/>
      <c r="X17" s="222" t="s">
        <v>361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362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1" t="s">
        <v>59</v>
      </c>
      <c r="D18" s="223"/>
      <c r="E18" s="224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121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6" t="s">
        <v>111</v>
      </c>
      <c r="B19" s="227" t="s">
        <v>83</v>
      </c>
      <c r="C19" s="249" t="s">
        <v>28</v>
      </c>
      <c r="D19" s="228"/>
      <c r="E19" s="229"/>
      <c r="F19" s="230"/>
      <c r="G19" s="230">
        <f>SUMIF(AG20:AG37,"&lt;&gt;NOR",G20:G37)</f>
        <v>0</v>
      </c>
      <c r="H19" s="230"/>
      <c r="I19" s="230">
        <f>SUM(I20:I37)</f>
        <v>0</v>
      </c>
      <c r="J19" s="230"/>
      <c r="K19" s="230">
        <f>SUM(K20:K37)</f>
        <v>0</v>
      </c>
      <c r="L19" s="230"/>
      <c r="M19" s="230">
        <f>SUM(M20:M37)</f>
        <v>0</v>
      </c>
      <c r="N19" s="230"/>
      <c r="O19" s="230">
        <f>SUM(O20:O37)</f>
        <v>0</v>
      </c>
      <c r="P19" s="230"/>
      <c r="Q19" s="230">
        <f>SUM(Q20:Q37)</f>
        <v>0</v>
      </c>
      <c r="R19" s="230"/>
      <c r="S19" s="230"/>
      <c r="T19" s="231"/>
      <c r="U19" s="225"/>
      <c r="V19" s="225">
        <f>SUM(V20:V37)</f>
        <v>0</v>
      </c>
      <c r="W19" s="225"/>
      <c r="X19" s="225"/>
      <c r="AG19" t="s">
        <v>112</v>
      </c>
    </row>
    <row r="20" spans="1:60" outlineLevel="1" x14ac:dyDescent="0.2">
      <c r="A20" s="232">
        <v>6</v>
      </c>
      <c r="B20" s="233" t="s">
        <v>371</v>
      </c>
      <c r="C20" s="250" t="s">
        <v>372</v>
      </c>
      <c r="D20" s="234" t="s">
        <v>360</v>
      </c>
      <c r="E20" s="235">
        <v>1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21</v>
      </c>
      <c r="M20" s="237">
        <f>G20*(1+L20/100)</f>
        <v>0</v>
      </c>
      <c r="N20" s="237">
        <v>0</v>
      </c>
      <c r="O20" s="237">
        <f>ROUND(E20*N20,2)</f>
        <v>0</v>
      </c>
      <c r="P20" s="237">
        <v>0</v>
      </c>
      <c r="Q20" s="237">
        <f>ROUND(E20*P20,2)</f>
        <v>0</v>
      </c>
      <c r="R20" s="237"/>
      <c r="S20" s="237" t="s">
        <v>117</v>
      </c>
      <c r="T20" s="238" t="s">
        <v>299</v>
      </c>
      <c r="U20" s="222">
        <v>0</v>
      </c>
      <c r="V20" s="222">
        <f>ROUND(E20*U20,2)</f>
        <v>0</v>
      </c>
      <c r="W20" s="222"/>
      <c r="X20" s="222" t="s">
        <v>361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362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1" t="s">
        <v>59</v>
      </c>
      <c r="D21" s="223"/>
      <c r="E21" s="224">
        <v>1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121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2">
        <v>7</v>
      </c>
      <c r="B22" s="233" t="s">
        <v>373</v>
      </c>
      <c r="C22" s="250" t="s">
        <v>374</v>
      </c>
      <c r="D22" s="234" t="s">
        <v>360</v>
      </c>
      <c r="E22" s="235">
        <v>1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0</v>
      </c>
      <c r="Q22" s="237">
        <f>ROUND(E22*P22,2)</f>
        <v>0</v>
      </c>
      <c r="R22" s="237"/>
      <c r="S22" s="237" t="s">
        <v>117</v>
      </c>
      <c r="T22" s="238" t="s">
        <v>299</v>
      </c>
      <c r="U22" s="222">
        <v>0</v>
      </c>
      <c r="V22" s="222">
        <f>ROUND(E22*U22,2)</f>
        <v>0</v>
      </c>
      <c r="W22" s="222"/>
      <c r="X22" s="222" t="s">
        <v>361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362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1" t="s">
        <v>59</v>
      </c>
      <c r="D23" s="223"/>
      <c r="E23" s="224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121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2">
        <v>8</v>
      </c>
      <c r="B24" s="233" t="s">
        <v>375</v>
      </c>
      <c r="C24" s="250" t="s">
        <v>376</v>
      </c>
      <c r="D24" s="234" t="s">
        <v>360</v>
      </c>
      <c r="E24" s="235">
        <v>1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/>
      <c r="S24" s="237" t="s">
        <v>117</v>
      </c>
      <c r="T24" s="238" t="s">
        <v>299</v>
      </c>
      <c r="U24" s="222">
        <v>0</v>
      </c>
      <c r="V24" s="222">
        <f>ROUND(E24*U24,2)</f>
        <v>0</v>
      </c>
      <c r="W24" s="222"/>
      <c r="X24" s="222" t="s">
        <v>361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362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1" t="s">
        <v>59</v>
      </c>
      <c r="D25" s="223"/>
      <c r="E25" s="224">
        <v>1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121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32">
        <v>9</v>
      </c>
      <c r="B26" s="233" t="s">
        <v>377</v>
      </c>
      <c r="C26" s="250" t="s">
        <v>378</v>
      </c>
      <c r="D26" s="234" t="s">
        <v>360</v>
      </c>
      <c r="E26" s="235">
        <v>1</v>
      </c>
      <c r="F26" s="236"/>
      <c r="G26" s="237">
        <f>ROUND(E26*F26,2)</f>
        <v>0</v>
      </c>
      <c r="H26" s="236"/>
      <c r="I26" s="237">
        <f>ROUND(E26*H26,2)</f>
        <v>0</v>
      </c>
      <c r="J26" s="236"/>
      <c r="K26" s="237">
        <f>ROUND(E26*J26,2)</f>
        <v>0</v>
      </c>
      <c r="L26" s="237">
        <v>21</v>
      </c>
      <c r="M26" s="237">
        <f>G26*(1+L26/100)</f>
        <v>0</v>
      </c>
      <c r="N26" s="237">
        <v>0</v>
      </c>
      <c r="O26" s="237">
        <f>ROUND(E26*N26,2)</f>
        <v>0</v>
      </c>
      <c r="P26" s="237">
        <v>0</v>
      </c>
      <c r="Q26" s="237">
        <f>ROUND(E26*P26,2)</f>
        <v>0</v>
      </c>
      <c r="R26" s="237"/>
      <c r="S26" s="237" t="s">
        <v>117</v>
      </c>
      <c r="T26" s="238" t="s">
        <v>299</v>
      </c>
      <c r="U26" s="222">
        <v>0</v>
      </c>
      <c r="V26" s="222">
        <f>ROUND(E26*U26,2)</f>
        <v>0</v>
      </c>
      <c r="W26" s="222"/>
      <c r="X26" s="222" t="s">
        <v>361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362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1" t="s">
        <v>59</v>
      </c>
      <c r="D27" s="223"/>
      <c r="E27" s="224">
        <v>1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121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2">
        <v>10</v>
      </c>
      <c r="B28" s="233" t="s">
        <v>379</v>
      </c>
      <c r="C28" s="250" t="s">
        <v>380</v>
      </c>
      <c r="D28" s="234" t="s">
        <v>360</v>
      </c>
      <c r="E28" s="235">
        <v>1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/>
      <c r="S28" s="237" t="s">
        <v>117</v>
      </c>
      <c r="T28" s="238" t="s">
        <v>299</v>
      </c>
      <c r="U28" s="222">
        <v>0</v>
      </c>
      <c r="V28" s="222">
        <f>ROUND(E28*U28,2)</f>
        <v>0</v>
      </c>
      <c r="W28" s="222"/>
      <c r="X28" s="222" t="s">
        <v>361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362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1" t="s">
        <v>59</v>
      </c>
      <c r="D29" s="223"/>
      <c r="E29" s="224">
        <v>1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121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2">
        <v>11</v>
      </c>
      <c r="B30" s="233" t="s">
        <v>381</v>
      </c>
      <c r="C30" s="250" t="s">
        <v>382</v>
      </c>
      <c r="D30" s="234" t="s">
        <v>360</v>
      </c>
      <c r="E30" s="235">
        <v>1</v>
      </c>
      <c r="F30" s="236"/>
      <c r="G30" s="237">
        <f>ROUND(E30*F30,2)</f>
        <v>0</v>
      </c>
      <c r="H30" s="236"/>
      <c r="I30" s="237">
        <f>ROUND(E30*H30,2)</f>
        <v>0</v>
      </c>
      <c r="J30" s="236"/>
      <c r="K30" s="237">
        <f>ROUND(E30*J30,2)</f>
        <v>0</v>
      </c>
      <c r="L30" s="237">
        <v>21</v>
      </c>
      <c r="M30" s="237">
        <f>G30*(1+L30/100)</f>
        <v>0</v>
      </c>
      <c r="N30" s="237">
        <v>0</v>
      </c>
      <c r="O30" s="237">
        <f>ROUND(E30*N30,2)</f>
        <v>0</v>
      </c>
      <c r="P30" s="237">
        <v>0</v>
      </c>
      <c r="Q30" s="237">
        <f>ROUND(E30*P30,2)</f>
        <v>0</v>
      </c>
      <c r="R30" s="237"/>
      <c r="S30" s="237" t="s">
        <v>117</v>
      </c>
      <c r="T30" s="238" t="s">
        <v>299</v>
      </c>
      <c r="U30" s="222">
        <v>0</v>
      </c>
      <c r="V30" s="222">
        <f>ROUND(E30*U30,2)</f>
        <v>0</v>
      </c>
      <c r="W30" s="222"/>
      <c r="X30" s="222" t="s">
        <v>361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362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1" t="s">
        <v>59</v>
      </c>
      <c r="D31" s="223"/>
      <c r="E31" s="224">
        <v>1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121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2">
        <v>12</v>
      </c>
      <c r="B32" s="233" t="s">
        <v>383</v>
      </c>
      <c r="C32" s="250" t="s">
        <v>384</v>
      </c>
      <c r="D32" s="234" t="s">
        <v>360</v>
      </c>
      <c r="E32" s="235">
        <v>1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21</v>
      </c>
      <c r="M32" s="237">
        <f>G32*(1+L32/100)</f>
        <v>0</v>
      </c>
      <c r="N32" s="237">
        <v>0</v>
      </c>
      <c r="O32" s="237">
        <f>ROUND(E32*N32,2)</f>
        <v>0</v>
      </c>
      <c r="P32" s="237">
        <v>0</v>
      </c>
      <c r="Q32" s="237">
        <f>ROUND(E32*P32,2)</f>
        <v>0</v>
      </c>
      <c r="R32" s="237"/>
      <c r="S32" s="237" t="s">
        <v>117</v>
      </c>
      <c r="T32" s="238" t="s">
        <v>299</v>
      </c>
      <c r="U32" s="222">
        <v>0</v>
      </c>
      <c r="V32" s="222">
        <f>ROUND(E32*U32,2)</f>
        <v>0</v>
      </c>
      <c r="W32" s="222"/>
      <c r="X32" s="222" t="s">
        <v>361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362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8" t="s">
        <v>385</v>
      </c>
      <c r="D33" s="257"/>
      <c r="E33" s="257"/>
      <c r="F33" s="257"/>
      <c r="G33" s="257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386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1" t="s">
        <v>59</v>
      </c>
      <c r="D34" s="223"/>
      <c r="E34" s="224">
        <v>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121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32">
        <v>13</v>
      </c>
      <c r="B35" s="233" t="s">
        <v>387</v>
      </c>
      <c r="C35" s="250" t="s">
        <v>388</v>
      </c>
      <c r="D35" s="234" t="s">
        <v>360</v>
      </c>
      <c r="E35" s="235">
        <v>1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0</v>
      </c>
      <c r="O35" s="237">
        <f>ROUND(E35*N35,2)</f>
        <v>0</v>
      </c>
      <c r="P35" s="237">
        <v>0</v>
      </c>
      <c r="Q35" s="237">
        <f>ROUND(E35*P35,2)</f>
        <v>0</v>
      </c>
      <c r="R35" s="237"/>
      <c r="S35" s="237" t="s">
        <v>117</v>
      </c>
      <c r="T35" s="238" t="s">
        <v>299</v>
      </c>
      <c r="U35" s="222">
        <v>0</v>
      </c>
      <c r="V35" s="222">
        <f>ROUND(E35*U35,2)</f>
        <v>0</v>
      </c>
      <c r="W35" s="222"/>
      <c r="X35" s="222" t="s">
        <v>361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362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2.5" outlineLevel="1" x14ac:dyDescent="0.2">
      <c r="A36" s="220"/>
      <c r="B36" s="221"/>
      <c r="C36" s="258" t="s">
        <v>389</v>
      </c>
      <c r="D36" s="257"/>
      <c r="E36" s="257"/>
      <c r="F36" s="257"/>
      <c r="G36" s="257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386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39" t="str">
        <f>C36</f>
        <v>Náklady spojené s povinnou publicitou, pokud ji objednatel požaduje. Zahrnuje zejména náklady na propagační a informační billboardy, tabule, internetovou propagaci, tiskoviny apod.</v>
      </c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1" t="s">
        <v>59</v>
      </c>
      <c r="D37" s="223"/>
      <c r="E37" s="224">
        <v>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121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x14ac:dyDescent="0.2">
      <c r="A38" s="3"/>
      <c r="B38" s="4"/>
      <c r="C38" s="254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98</v>
      </c>
    </row>
    <row r="39" spans="1:60" x14ac:dyDescent="0.2">
      <c r="A39" s="216"/>
      <c r="B39" s="217" t="s">
        <v>29</v>
      </c>
      <c r="C39" s="255"/>
      <c r="D39" s="218"/>
      <c r="E39" s="219"/>
      <c r="F39" s="219"/>
      <c r="G39" s="248">
        <f>G8+G19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356</v>
      </c>
    </row>
    <row r="40" spans="1:60" x14ac:dyDescent="0.2">
      <c r="C40" s="256"/>
      <c r="D40" s="10"/>
      <c r="AG40" t="s">
        <v>357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71F" sheet="1"/>
  <mergeCells count="6">
    <mergeCell ref="A1:G1"/>
    <mergeCell ref="C2:G2"/>
    <mergeCell ref="C3:G3"/>
    <mergeCell ref="C4:G4"/>
    <mergeCell ref="C33:G33"/>
    <mergeCell ref="C36:G3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1 1 Pol</vt:lpstr>
      <vt:lpstr>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oadresa</vt:lpstr>
      <vt:lpstr>Stavba!Objednatel</vt:lpstr>
      <vt:lpstr>Stavba!Objekt</vt:lpstr>
      <vt:lpstr>'1 1 Pol'!Oblast_tisku</vt:lpstr>
      <vt:lpstr>'1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2019-03-19T12:27:02Z</cp:lastPrinted>
  <dcterms:created xsi:type="dcterms:W3CDTF">2009-04-08T07:15:50Z</dcterms:created>
  <dcterms:modified xsi:type="dcterms:W3CDTF">2020-02-21T09:40:51Z</dcterms:modified>
</cp:coreProperties>
</file>