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5440" windowHeight="15840" activeTab="1"/>
  </bookViews>
  <sheets>
    <sheet name="Pokyny pro vyplnění" sheetId="11" r:id="rId1"/>
    <sheet name="Stavba" sheetId="1" r:id="rId2"/>
    <sheet name="VzorPolozky" sheetId="10" state="hidden" r:id="rId3"/>
    <sheet name="1 1 Pol" sheetId="12" r:id="rId4"/>
    <sheet name="1 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_xlnm.Print_Titles" localSheetId="4">'1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Pol'!$A$1:$X$178</definedName>
    <definedName name="_xlnm.Print_Area" localSheetId="4">'1 2 Pol'!$A$1:$X$40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I52" i="1"/>
  <c r="I51" i="1"/>
  <c r="G43" i="1"/>
  <c r="F43" i="1"/>
  <c r="G42" i="1"/>
  <c r="F42" i="1"/>
  <c r="G41" i="1"/>
  <c r="F41" i="1"/>
  <c r="G39" i="1"/>
  <c r="F39" i="1"/>
  <c r="G39" i="13"/>
  <c r="BA36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3" i="13"/>
  <c r="I13" i="13"/>
  <c r="K13" i="13"/>
  <c r="M13" i="13"/>
  <c r="O13" i="13"/>
  <c r="Q13" i="13"/>
  <c r="V13" i="13"/>
  <c r="G15" i="13"/>
  <c r="M15" i="13" s="1"/>
  <c r="I15" i="13"/>
  <c r="K15" i="13"/>
  <c r="O15" i="13"/>
  <c r="O8" i="13" s="1"/>
  <c r="Q15" i="13"/>
  <c r="V15" i="13"/>
  <c r="G17" i="13"/>
  <c r="M17" i="13" s="1"/>
  <c r="I17" i="13"/>
  <c r="K17" i="13"/>
  <c r="O17" i="13"/>
  <c r="Q17" i="13"/>
  <c r="V17" i="13"/>
  <c r="G20" i="13"/>
  <c r="I20" i="13"/>
  <c r="I19" i="13" s="1"/>
  <c r="K20" i="13"/>
  <c r="M20" i="13"/>
  <c r="O20" i="13"/>
  <c r="Q20" i="13"/>
  <c r="Q19" i="13" s="1"/>
  <c r="V20" i="13"/>
  <c r="G22" i="13"/>
  <c r="M22" i="13" s="1"/>
  <c r="I22" i="13"/>
  <c r="K22" i="13"/>
  <c r="O22" i="13"/>
  <c r="O19" i="13" s="1"/>
  <c r="Q22" i="13"/>
  <c r="V22" i="13"/>
  <c r="G24" i="13"/>
  <c r="I24" i="13"/>
  <c r="K24" i="13"/>
  <c r="M24" i="13"/>
  <c r="O24" i="13"/>
  <c r="Q24" i="13"/>
  <c r="V24" i="13"/>
  <c r="G26" i="13"/>
  <c r="M26" i="13" s="1"/>
  <c r="I26" i="13"/>
  <c r="K26" i="13"/>
  <c r="K19" i="13" s="1"/>
  <c r="O26" i="13"/>
  <c r="Q26" i="13"/>
  <c r="V26" i="13"/>
  <c r="V19" i="13" s="1"/>
  <c r="G28" i="13"/>
  <c r="I28" i="13"/>
  <c r="K28" i="13"/>
  <c r="M28" i="13"/>
  <c r="O28" i="13"/>
  <c r="Q28" i="13"/>
  <c r="V28" i="13"/>
  <c r="G30" i="13"/>
  <c r="M30" i="13" s="1"/>
  <c r="I30" i="13"/>
  <c r="K30" i="13"/>
  <c r="O30" i="13"/>
  <c r="Q30" i="13"/>
  <c r="V30" i="13"/>
  <c r="G32" i="13"/>
  <c r="I32" i="13"/>
  <c r="K32" i="13"/>
  <c r="M32" i="13"/>
  <c r="O32" i="13"/>
  <c r="Q32" i="13"/>
  <c r="V32" i="13"/>
  <c r="G35" i="13"/>
  <c r="M35" i="13" s="1"/>
  <c r="I35" i="13"/>
  <c r="K35" i="13"/>
  <c r="O35" i="13"/>
  <c r="Q35" i="13"/>
  <c r="V35" i="13"/>
  <c r="AE39" i="13"/>
  <c r="AF39" i="13"/>
  <c r="G177" i="12"/>
  <c r="BA173" i="12"/>
  <c r="BA91" i="12"/>
  <c r="BA80" i="12"/>
  <c r="BA72" i="12"/>
  <c r="BA57" i="12"/>
  <c r="BA49" i="12"/>
  <c r="BA46" i="12"/>
  <c r="BA43" i="12"/>
  <c r="BA40" i="12"/>
  <c r="BA37" i="12"/>
  <c r="BA34" i="12"/>
  <c r="BA31" i="12"/>
  <c r="BA28" i="12"/>
  <c r="BA26" i="12"/>
  <c r="BA24" i="12"/>
  <c r="BA20" i="12"/>
  <c r="G9" i="12"/>
  <c r="I9" i="12"/>
  <c r="I8" i="12" s="1"/>
  <c r="K9" i="12"/>
  <c r="M9" i="12"/>
  <c r="O9" i="12"/>
  <c r="Q9" i="12"/>
  <c r="Q8" i="12" s="1"/>
  <c r="V9" i="12"/>
  <c r="G11" i="12"/>
  <c r="M11" i="12" s="1"/>
  <c r="I11" i="12"/>
  <c r="K11" i="12"/>
  <c r="K8" i="12" s="1"/>
  <c r="O11" i="12"/>
  <c r="Q11" i="12"/>
  <c r="V11" i="12"/>
  <c r="V8" i="12" s="1"/>
  <c r="G13" i="12"/>
  <c r="I13" i="12"/>
  <c r="K13" i="12"/>
  <c r="M13" i="12"/>
  <c r="O13" i="12"/>
  <c r="Q13" i="12"/>
  <c r="V13" i="12"/>
  <c r="G15" i="12"/>
  <c r="G8" i="12" s="1"/>
  <c r="I15" i="12"/>
  <c r="K15" i="12"/>
  <c r="O15" i="12"/>
  <c r="O8" i="12" s="1"/>
  <c r="Q15" i="12"/>
  <c r="V15" i="12"/>
  <c r="G17" i="12"/>
  <c r="I17" i="12"/>
  <c r="K17" i="12"/>
  <c r="M17" i="12"/>
  <c r="O17" i="12"/>
  <c r="Q17" i="12"/>
  <c r="V17" i="12"/>
  <c r="G19" i="12"/>
  <c r="M19" i="12" s="1"/>
  <c r="I19" i="12"/>
  <c r="K19" i="12"/>
  <c r="O19" i="12"/>
  <c r="Q19" i="12"/>
  <c r="V19" i="12"/>
  <c r="G23" i="12"/>
  <c r="I23" i="12"/>
  <c r="K23" i="12"/>
  <c r="M23" i="12"/>
  <c r="O23" i="12"/>
  <c r="Q23" i="12"/>
  <c r="V23" i="12"/>
  <c r="G25" i="12"/>
  <c r="M25" i="12" s="1"/>
  <c r="I25" i="12"/>
  <c r="K25" i="12"/>
  <c r="O25" i="12"/>
  <c r="Q25" i="12"/>
  <c r="V25" i="12"/>
  <c r="G27" i="12"/>
  <c r="I27" i="12"/>
  <c r="K27" i="12"/>
  <c r="M27" i="12"/>
  <c r="O27" i="12"/>
  <c r="Q27" i="12"/>
  <c r="V27" i="12"/>
  <c r="G30" i="12"/>
  <c r="M30" i="12" s="1"/>
  <c r="I30" i="12"/>
  <c r="K30" i="12"/>
  <c r="O30" i="12"/>
  <c r="Q30" i="12"/>
  <c r="V30" i="12"/>
  <c r="G33" i="12"/>
  <c r="I33" i="12"/>
  <c r="K33" i="12"/>
  <c r="M33" i="12"/>
  <c r="O33" i="12"/>
  <c r="Q33" i="12"/>
  <c r="V33" i="12"/>
  <c r="G36" i="12"/>
  <c r="M36" i="12" s="1"/>
  <c r="I36" i="12"/>
  <c r="K36" i="12"/>
  <c r="O36" i="12"/>
  <c r="Q36" i="12"/>
  <c r="V36" i="12"/>
  <c r="G39" i="12"/>
  <c r="I39" i="12"/>
  <c r="K39" i="12"/>
  <c r="M39" i="12"/>
  <c r="O39" i="12"/>
  <c r="Q39" i="12"/>
  <c r="V39" i="12"/>
  <c r="G42" i="12"/>
  <c r="M42" i="12" s="1"/>
  <c r="I42" i="12"/>
  <c r="K42" i="12"/>
  <c r="O42" i="12"/>
  <c r="Q42" i="12"/>
  <c r="V42" i="12"/>
  <c r="G45" i="12"/>
  <c r="I45" i="12"/>
  <c r="K45" i="12"/>
  <c r="M45" i="12"/>
  <c r="O45" i="12"/>
  <c r="Q45" i="12"/>
  <c r="V45" i="12"/>
  <c r="G48" i="12"/>
  <c r="M48" i="12" s="1"/>
  <c r="I48" i="12"/>
  <c r="K48" i="12"/>
  <c r="O48" i="12"/>
  <c r="Q48" i="12"/>
  <c r="V48" i="12"/>
  <c r="G51" i="12"/>
  <c r="I51" i="12"/>
  <c r="K51" i="12"/>
  <c r="M51" i="12"/>
  <c r="O51" i="12"/>
  <c r="Q51" i="12"/>
  <c r="V51" i="12"/>
  <c r="G54" i="12"/>
  <c r="M54" i="12" s="1"/>
  <c r="I54" i="12"/>
  <c r="K54" i="12"/>
  <c r="O54" i="12"/>
  <c r="Q54" i="12"/>
  <c r="V54" i="12"/>
  <c r="G56" i="12"/>
  <c r="I56" i="12"/>
  <c r="K56" i="12"/>
  <c r="M56" i="12"/>
  <c r="O56" i="12"/>
  <c r="Q56" i="12"/>
  <c r="V56" i="12"/>
  <c r="G59" i="12"/>
  <c r="M59" i="12" s="1"/>
  <c r="I59" i="12"/>
  <c r="K59" i="12"/>
  <c r="O59" i="12"/>
  <c r="Q59" i="12"/>
  <c r="V59" i="12"/>
  <c r="G61" i="12"/>
  <c r="I61" i="12"/>
  <c r="K61" i="12"/>
  <c r="M61" i="12"/>
  <c r="O61" i="12"/>
  <c r="Q61" i="12"/>
  <c r="V61" i="12"/>
  <c r="G64" i="12"/>
  <c r="M64" i="12" s="1"/>
  <c r="I64" i="12"/>
  <c r="K64" i="12"/>
  <c r="O64" i="12"/>
  <c r="Q64" i="12"/>
  <c r="V64" i="12"/>
  <c r="G67" i="12"/>
  <c r="I67" i="12"/>
  <c r="K67" i="12"/>
  <c r="M67" i="12"/>
  <c r="O67" i="12"/>
  <c r="Q67" i="12"/>
  <c r="V67" i="12"/>
  <c r="G71" i="12"/>
  <c r="M71" i="12" s="1"/>
  <c r="I71" i="12"/>
  <c r="K71" i="12"/>
  <c r="O71" i="12"/>
  <c r="Q71" i="12"/>
  <c r="V71" i="12"/>
  <c r="G77" i="12"/>
  <c r="I77" i="12"/>
  <c r="K77" i="12"/>
  <c r="M77" i="12"/>
  <c r="O77" i="12"/>
  <c r="Q77" i="12"/>
  <c r="V77" i="12"/>
  <c r="G79" i="12"/>
  <c r="M79" i="12" s="1"/>
  <c r="I79" i="12"/>
  <c r="K79" i="12"/>
  <c r="O79" i="12"/>
  <c r="Q79" i="12"/>
  <c r="V79" i="12"/>
  <c r="G82" i="12"/>
  <c r="I82" i="12"/>
  <c r="K82" i="12"/>
  <c r="M82" i="12"/>
  <c r="O82" i="12"/>
  <c r="Q82" i="12"/>
  <c r="V82" i="12"/>
  <c r="G83" i="12"/>
  <c r="M83" i="12" s="1"/>
  <c r="I83" i="12"/>
  <c r="K83" i="12"/>
  <c r="O83" i="12"/>
  <c r="Q83" i="12"/>
  <c r="V83" i="12"/>
  <c r="G85" i="12"/>
  <c r="I85" i="12"/>
  <c r="K85" i="12"/>
  <c r="M85" i="12"/>
  <c r="O85" i="12"/>
  <c r="Q85" i="12"/>
  <c r="V85" i="12"/>
  <c r="G87" i="12"/>
  <c r="M87" i="12" s="1"/>
  <c r="I87" i="12"/>
  <c r="K87" i="12"/>
  <c r="O87" i="12"/>
  <c r="Q87" i="12"/>
  <c r="V87" i="12"/>
  <c r="G90" i="12"/>
  <c r="G89" i="12" s="1"/>
  <c r="I90" i="12"/>
  <c r="I89" i="12" s="1"/>
  <c r="K90" i="12"/>
  <c r="K89" i="12" s="1"/>
  <c r="O90" i="12"/>
  <c r="O89" i="12" s="1"/>
  <c r="Q90" i="12"/>
  <c r="Q89" i="12" s="1"/>
  <c r="V90" i="12"/>
  <c r="V89" i="12" s="1"/>
  <c r="G92" i="12"/>
  <c r="I92" i="12"/>
  <c r="O92" i="12"/>
  <c r="Q92" i="12"/>
  <c r="G93" i="12"/>
  <c r="I93" i="12"/>
  <c r="K93" i="12"/>
  <c r="K92" i="12" s="1"/>
  <c r="M93" i="12"/>
  <c r="M92" i="12" s="1"/>
  <c r="O93" i="12"/>
  <c r="Q93" i="12"/>
  <c r="V93" i="12"/>
  <c r="V92" i="12" s="1"/>
  <c r="G97" i="12"/>
  <c r="G96" i="12" s="1"/>
  <c r="I97" i="12"/>
  <c r="I96" i="12" s="1"/>
  <c r="K97" i="12"/>
  <c r="O97" i="12"/>
  <c r="O96" i="12" s="1"/>
  <c r="Q97" i="12"/>
  <c r="Q96" i="12" s="1"/>
  <c r="V97" i="12"/>
  <c r="G98" i="12"/>
  <c r="M98" i="12" s="1"/>
  <c r="I98" i="12"/>
  <c r="K98" i="12"/>
  <c r="K96" i="12" s="1"/>
  <c r="O98" i="12"/>
  <c r="Q98" i="12"/>
  <c r="V98" i="12"/>
  <c r="V96" i="12" s="1"/>
  <c r="G99" i="12"/>
  <c r="I99" i="12"/>
  <c r="K99" i="12"/>
  <c r="M99" i="12"/>
  <c r="O99" i="12"/>
  <c r="Q99" i="12"/>
  <c r="V99" i="12"/>
  <c r="G100" i="12"/>
  <c r="I100" i="12"/>
  <c r="K100" i="12"/>
  <c r="M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I105" i="12"/>
  <c r="K105" i="12"/>
  <c r="M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I109" i="12"/>
  <c r="I108" i="12" s="1"/>
  <c r="K109" i="12"/>
  <c r="K108" i="12" s="1"/>
  <c r="M109" i="12"/>
  <c r="O109" i="12"/>
  <c r="Q109" i="12"/>
  <c r="Q108" i="12" s="1"/>
  <c r="V109" i="12"/>
  <c r="V108" i="12" s="1"/>
  <c r="G111" i="12"/>
  <c r="M111" i="12" s="1"/>
  <c r="I111" i="12"/>
  <c r="K111" i="12"/>
  <c r="O111" i="12"/>
  <c r="O108" i="12" s="1"/>
  <c r="Q111" i="12"/>
  <c r="V111" i="12"/>
  <c r="G113" i="12"/>
  <c r="M113" i="12" s="1"/>
  <c r="I113" i="12"/>
  <c r="K113" i="12"/>
  <c r="O113" i="12"/>
  <c r="Q113" i="12"/>
  <c r="V113" i="12"/>
  <c r="G115" i="12"/>
  <c r="K115" i="12"/>
  <c r="O115" i="12"/>
  <c r="V115" i="12"/>
  <c r="G116" i="12"/>
  <c r="I116" i="12"/>
  <c r="I115" i="12" s="1"/>
  <c r="K116" i="12"/>
  <c r="M116" i="12"/>
  <c r="M115" i="12" s="1"/>
  <c r="O116" i="12"/>
  <c r="Q116" i="12"/>
  <c r="Q115" i="12" s="1"/>
  <c r="V116" i="12"/>
  <c r="G119" i="12"/>
  <c r="I119" i="12"/>
  <c r="I118" i="12" s="1"/>
  <c r="K119" i="12"/>
  <c r="M119" i="12"/>
  <c r="O119" i="12"/>
  <c r="Q119" i="12"/>
  <c r="Q118" i="12" s="1"/>
  <c r="V119" i="12"/>
  <c r="G121" i="12"/>
  <c r="M121" i="12" s="1"/>
  <c r="I121" i="12"/>
  <c r="K121" i="12"/>
  <c r="K118" i="12" s="1"/>
  <c r="O121" i="12"/>
  <c r="Q121" i="12"/>
  <c r="V121" i="12"/>
  <c r="V118" i="12" s="1"/>
  <c r="G123" i="12"/>
  <c r="I123" i="12"/>
  <c r="K123" i="12"/>
  <c r="M123" i="12"/>
  <c r="O123" i="12"/>
  <c r="Q123" i="12"/>
  <c r="V123" i="12"/>
  <c r="G125" i="12"/>
  <c r="M125" i="12" s="1"/>
  <c r="I125" i="12"/>
  <c r="K125" i="12"/>
  <c r="O125" i="12"/>
  <c r="O118" i="12" s="1"/>
  <c r="Q125" i="12"/>
  <c r="V125" i="12"/>
  <c r="G127" i="12"/>
  <c r="I127" i="12"/>
  <c r="K127" i="12"/>
  <c r="M127" i="12"/>
  <c r="O127" i="12"/>
  <c r="Q127" i="12"/>
  <c r="V127" i="12"/>
  <c r="G129" i="12"/>
  <c r="M129" i="12" s="1"/>
  <c r="I129" i="12"/>
  <c r="K129" i="12"/>
  <c r="O129" i="12"/>
  <c r="Q129" i="12"/>
  <c r="V129" i="12"/>
  <c r="G131" i="12"/>
  <c r="I131" i="12"/>
  <c r="K131" i="12"/>
  <c r="M131" i="12"/>
  <c r="O131" i="12"/>
  <c r="Q131" i="12"/>
  <c r="V131" i="12"/>
  <c r="G134" i="12"/>
  <c r="M134" i="12" s="1"/>
  <c r="I134" i="12"/>
  <c r="K134" i="12"/>
  <c r="O134" i="12"/>
  <c r="Q134" i="12"/>
  <c r="V134" i="12"/>
  <c r="G136" i="12"/>
  <c r="I136" i="12"/>
  <c r="K136" i="12"/>
  <c r="M136" i="12"/>
  <c r="O136" i="12"/>
  <c r="Q136" i="12"/>
  <c r="V136" i="12"/>
  <c r="G139" i="12"/>
  <c r="M139" i="12" s="1"/>
  <c r="I139" i="12"/>
  <c r="K139" i="12"/>
  <c r="O139" i="12"/>
  <c r="Q139" i="12"/>
  <c r="V139" i="12"/>
  <c r="G141" i="12"/>
  <c r="I141" i="12"/>
  <c r="K141" i="12"/>
  <c r="M141" i="12"/>
  <c r="O141" i="12"/>
  <c r="Q141" i="12"/>
  <c r="V141" i="12"/>
  <c r="G143" i="12"/>
  <c r="M143" i="12" s="1"/>
  <c r="I143" i="12"/>
  <c r="K143" i="12"/>
  <c r="O143" i="12"/>
  <c r="Q143" i="12"/>
  <c r="V143" i="12"/>
  <c r="G144" i="12"/>
  <c r="I144" i="12"/>
  <c r="K144" i="12"/>
  <c r="M144" i="12"/>
  <c r="O144" i="12"/>
  <c r="Q144" i="12"/>
  <c r="V144" i="12"/>
  <c r="G145" i="12"/>
  <c r="M145" i="12" s="1"/>
  <c r="I145" i="12"/>
  <c r="K145" i="12"/>
  <c r="O145" i="12"/>
  <c r="Q145" i="12"/>
  <c r="V145" i="12"/>
  <c r="G147" i="12"/>
  <c r="I147" i="12"/>
  <c r="K147" i="12"/>
  <c r="M147" i="12"/>
  <c r="O147" i="12"/>
  <c r="Q147" i="12"/>
  <c r="V147" i="12"/>
  <c r="G148" i="12"/>
  <c r="M148" i="12" s="1"/>
  <c r="I148" i="12"/>
  <c r="K148" i="12"/>
  <c r="O148" i="12"/>
  <c r="Q148" i="12"/>
  <c r="V148" i="12"/>
  <c r="G149" i="12"/>
  <c r="I149" i="12"/>
  <c r="K149" i="12"/>
  <c r="M149" i="12"/>
  <c r="O149" i="12"/>
  <c r="Q149" i="12"/>
  <c r="V149" i="12"/>
  <c r="G151" i="12"/>
  <c r="M151" i="12" s="1"/>
  <c r="I151" i="12"/>
  <c r="K151" i="12"/>
  <c r="O151" i="12"/>
  <c r="Q151" i="12"/>
  <c r="V151" i="12"/>
  <c r="G153" i="12"/>
  <c r="I153" i="12"/>
  <c r="K153" i="12"/>
  <c r="M153" i="12"/>
  <c r="O153" i="12"/>
  <c r="Q153" i="12"/>
  <c r="V153" i="12"/>
  <c r="G155" i="12"/>
  <c r="M155" i="12" s="1"/>
  <c r="I155" i="12"/>
  <c r="K155" i="12"/>
  <c r="O155" i="12"/>
  <c r="Q155" i="12"/>
  <c r="V155" i="12"/>
  <c r="G157" i="12"/>
  <c r="I157" i="12"/>
  <c r="K157" i="12"/>
  <c r="M157" i="12"/>
  <c r="O157" i="12"/>
  <c r="Q157" i="12"/>
  <c r="V157" i="12"/>
  <c r="G158" i="12"/>
  <c r="M158" i="12" s="1"/>
  <c r="I158" i="12"/>
  <c r="K158" i="12"/>
  <c r="O158" i="12"/>
  <c r="Q158" i="12"/>
  <c r="V158" i="12"/>
  <c r="G159" i="12"/>
  <c r="I159" i="12"/>
  <c r="K159" i="12"/>
  <c r="M159" i="12"/>
  <c r="O159" i="12"/>
  <c r="Q159" i="12"/>
  <c r="V159" i="12"/>
  <c r="G160" i="12"/>
  <c r="M160" i="12" s="1"/>
  <c r="I160" i="12"/>
  <c r="K160" i="12"/>
  <c r="O160" i="12"/>
  <c r="Q160" i="12"/>
  <c r="V160" i="12"/>
  <c r="G162" i="12"/>
  <c r="G161" i="12" s="1"/>
  <c r="I162" i="12"/>
  <c r="K162" i="12"/>
  <c r="K161" i="12" s="1"/>
  <c r="O162" i="12"/>
  <c r="O161" i="12" s="1"/>
  <c r="Q162" i="12"/>
  <c r="V162" i="12"/>
  <c r="V161" i="12" s="1"/>
  <c r="G164" i="12"/>
  <c r="I164" i="12"/>
  <c r="K164" i="12"/>
  <c r="M164" i="12"/>
  <c r="O164" i="12"/>
  <c r="Q164" i="12"/>
  <c r="V164" i="12"/>
  <c r="G168" i="12"/>
  <c r="M168" i="12" s="1"/>
  <c r="I168" i="12"/>
  <c r="K168" i="12"/>
  <c r="O168" i="12"/>
  <c r="Q168" i="12"/>
  <c r="V168" i="12"/>
  <c r="G170" i="12"/>
  <c r="M170" i="12" s="1"/>
  <c r="I170" i="12"/>
  <c r="I161" i="12" s="1"/>
  <c r="K170" i="12"/>
  <c r="O170" i="12"/>
  <c r="Q170" i="12"/>
  <c r="Q161" i="12" s="1"/>
  <c r="V170" i="12"/>
  <c r="G172" i="12"/>
  <c r="M172" i="12" s="1"/>
  <c r="I172" i="12"/>
  <c r="K172" i="12"/>
  <c r="O172" i="12"/>
  <c r="Q172" i="12"/>
  <c r="V172" i="12"/>
  <c r="G174" i="12"/>
  <c r="I174" i="12"/>
  <c r="K174" i="12"/>
  <c r="M174" i="12"/>
  <c r="O174" i="12"/>
  <c r="Q174" i="12"/>
  <c r="V174" i="12"/>
  <c r="AE177" i="12"/>
  <c r="AF177" i="12"/>
  <c r="I20" i="1"/>
  <c r="I19" i="1"/>
  <c r="I18" i="1"/>
  <c r="I17" i="1"/>
  <c r="I16" i="1"/>
  <c r="I61" i="1"/>
  <c r="J59" i="1" s="1"/>
  <c r="F44" i="1"/>
  <c r="G23" i="1" s="1"/>
  <c r="G44" i="1"/>
  <c r="G25" i="1" s="1"/>
  <c r="H44" i="1"/>
  <c r="I43" i="1"/>
  <c r="I42" i="1"/>
  <c r="I41" i="1"/>
  <c r="I40" i="1"/>
  <c r="I39" i="1"/>
  <c r="I44" i="1" s="1"/>
  <c r="J52" i="1" l="1"/>
  <c r="J54" i="1"/>
  <c r="J56" i="1"/>
  <c r="J58" i="1"/>
  <c r="J60" i="1"/>
  <c r="J51" i="1"/>
  <c r="J53" i="1"/>
  <c r="J55" i="1"/>
  <c r="J57" i="1"/>
  <c r="A27" i="1"/>
  <c r="M8" i="13"/>
  <c r="M19" i="13"/>
  <c r="G19" i="13"/>
  <c r="G8" i="13"/>
  <c r="M118" i="12"/>
  <c r="M108" i="12"/>
  <c r="G108" i="12"/>
  <c r="M97" i="12"/>
  <c r="M96" i="12" s="1"/>
  <c r="M90" i="12"/>
  <c r="M89" i="12" s="1"/>
  <c r="M15" i="12"/>
  <c r="M8" i="12" s="1"/>
  <c r="M162" i="12"/>
  <c r="M161" i="12" s="1"/>
  <c r="G118" i="12"/>
  <c r="J41" i="1"/>
  <c r="J42" i="1"/>
  <c r="J40" i="1"/>
  <c r="J43" i="1"/>
  <c r="J39" i="1"/>
  <c r="J44" i="1" s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61" i="1" l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Lenka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Lenka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<sst xmlns="http://schemas.openxmlformats.org/spreadsheetml/2006/main" count="1131" uniqueCount="403">
  <si>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</si>
  <si>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</si>
  <si>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</si>
  <si>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</si>
  <si>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</si>
  <si>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</si>
  <si>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</si>
  <si>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</si>
  <si>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</si>
  <si>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</si>
  <si>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</si>
  <si>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</si>
  <si>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</si>
  <si>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</si>
  <si>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</si>
  <si>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</si>
  <si>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</si>
  <si>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</si>
  <si>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</si>
  <si>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</si>
  <si>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</si>
  <si>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</si>
  <si>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</si>
  <si>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</si>
  <si>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</si>
  <si>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</si>
  <si>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</si>
  <si>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</si>
  <si>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</si>
  <si>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</si>
  <si>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</si>
  <si>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</si>
  <si>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</si>
  <si>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</si>
  <si>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</si>
  <si>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</si>
  <si>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</si>
  <si>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</si>
  <si>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</si>
  <si>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</si>
  <si>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</si>
  <si>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</si>
  <si>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</si>
  <si>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K.20.02.21.</t>
  </si>
  <si>
    <t>Kanalizační přípojky Křešice</t>
  </si>
  <si>
    <t>Město Libáň</t>
  </si>
  <si>
    <t>náměstí Svobody 36</t>
  </si>
  <si>
    <t>Libáň</t>
  </si>
  <si>
    <t>50723</t>
  </si>
  <si>
    <t>00271748</t>
  </si>
  <si>
    <t>CZ00271748</t>
  </si>
  <si>
    <t>PROIS, a.s.</t>
  </si>
  <si>
    <t>Veverkova 1343/1</t>
  </si>
  <si>
    <t>Hradec Králové-Pražské Předměstí</t>
  </si>
  <si>
    <t>50002</t>
  </si>
  <si>
    <t>25943022</t>
  </si>
  <si>
    <t>CZ25943022</t>
  </si>
  <si>
    <t>Stavba</t>
  </si>
  <si>
    <t>Inženýrský objekt</t>
  </si>
  <si>
    <t>1</t>
  </si>
  <si>
    <t>Kanalizační přípojky</t>
  </si>
  <si>
    <t>2</t>
  </si>
  <si>
    <t>Ostatní a vedlější náklady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</si>
  <si>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</si>
  <si>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</si>
  <si>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</si>
  <si>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</si>
  <si>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</si>
  <si>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</si>
  <si>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4</t>
  </si>
  <si>
    <t>Vodorovné konstrukce</t>
  </si>
  <si>
    <t>5</t>
  </si>
  <si>
    <t>Komunikace</t>
  </si>
  <si>
    <t>91</t>
  </si>
  <si>
    <t>Doplňující práce na komunikaci</t>
  </si>
  <si>
    <t>99</t>
  </si>
  <si>
    <t>Staveništní přesun hmot</t>
  </si>
  <si>
    <t>8</t>
  </si>
  <si>
    <t>Montáže potrubí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</si>
  <si>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</si>
  <si>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</si>
  <si>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</si>
  <si>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</si>
  <si>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</si>
  <si>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</si>
  <si>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</si>
  <si>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</si>
  <si>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ING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</si>
  <si>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</si>
  <si>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</si>
  <si>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</si>
  <si>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</si>
  <si>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</si>
  <si>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</si>
  <si>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</si>
  <si>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</si>
  <si>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</si>
  <si>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</si>
  <si>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</si>
  <si>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</si>
  <si>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</si>
  <si>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</si>
  <si>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</si>
  <si>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</si>
  <si>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</si>
  <si>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</si>
  <si>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</si>
  <si>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</si>
  <si>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</si>
  <si>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</si>
  <si>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</si>
  <si>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</si>
  <si>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</si>
  <si>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113107625R00</t>
  </si>
  <si>
    <t>Odstranění podkladů nebo krytů z kameniva hrubého drceného, v ploše jednotlivě nad 50 m2, tloušťka vrstvy 250 mm</t>
  </si>
  <si>
    <t>m2</t>
  </si>
  <si>
    <t>822-1</t>
  </si>
  <si>
    <t>RTS 20/ I</t>
  </si>
  <si>
    <t>Práce</t>
  </si>
  <si>
    <t>POL1_</t>
  </si>
  <si>
    <t>1,1*225</t>
  </si>
  <si>
    <t>VV</t>
  </si>
  <si>
    <t>113107635R00</t>
  </si>
  <si>
    <t>Odstranění podkladů nebo krytů z kameniva hrubého drceného, v ploše jednotlivě nad 50 m2, tloušťka vrstvy 350 mm</t>
  </si>
  <si>
    <t>provizorní zásyp : 1,1*225</t>
  </si>
  <si>
    <t>113108407R00</t>
  </si>
  <si>
    <t>Odstranění podkladů nebo krytů živičných, v ploše jednotlivě nad 50 m2, tloušťka vrstvy 70 mm</t>
  </si>
  <si>
    <t>(0,6+1,1+0,6)*225</t>
  </si>
  <si>
    <t>113108408R00</t>
  </si>
  <si>
    <t>Odstranění podkladů nebo krytů živičných, v ploše jednotlivě nad 50 m2, tloušťka vrstvy 80 mm</t>
  </si>
  <si>
    <t>(0,4+1,1+0,4)*225</t>
  </si>
  <si>
    <t>113111215R00</t>
  </si>
  <si>
    <t>Odstranění podkladů nebo krytů z kameniva zpevněného cementem, v ploše jednotlivě nad 50 m2, tloušťka vrstvy 150 mm</t>
  </si>
  <si>
    <t>(0,2+1,1+0,2)*225</t>
  </si>
  <si>
    <t>113151214R00</t>
  </si>
  <si>
    <t>Odstranění podkladu, krytu frézováním povrch živičný, plochy přes 500 m2 na jednom objektu nebo při provádění pruhu šířky přes  750 mm bez překážek v trase, tloušťky 50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</si>
  <si>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</si>
  <si>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SPI</t>
  </si>
  <si>
    <t>(0,6+1,1+0,6)*(142+42)</t>
  </si>
  <si>
    <t>3*41</t>
  </si>
  <si>
    <t>115101201R00</t>
  </si>
  <si>
    <t>Čerpání vody na dopravní výšku do 10 m_x000D_
 s uvažovaným průměrným přítokem do 500 l/min</t>
  </si>
  <si>
    <t>h</t>
  </si>
  <si>
    <t>800-1</t>
  </si>
  <si>
    <t>na vzdálenost od hladiny vody v jímce po výšku roviny proložené osou nejvyššího bodu výtlačného potrubí. Včetně odpadní potrubí v délce do 20 m.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</si>
  <si>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</si>
  <si>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</si>
  <si>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</si>
  <si>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</si>
  <si>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119001411R00</t>
  </si>
  <si>
    <t>Dočasné zajištění podzemního potrubí nebo vedení betonového potrubí_x000D_
 DN  do 200 mm</t>
  </si>
  <si>
    <t>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</si>
  <si>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</si>
  <si>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64*1,1</t>
  </si>
  <si>
    <t>119001422R00</t>
  </si>
  <si>
    <t>Dočasné zajištění podzemního potrubí nebo vedení kabelů přes 3 do 6 kabelů</t>
  </si>
  <si>
    <t>58*1,1</t>
  </si>
  <si>
    <t>121101101R00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</si>
  <si>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</si>
  <si>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</si>
  <si>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</si>
  <si>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2*0,2*665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</si>
  <si>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</si>
  <si>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</si>
  <si>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</si>
  <si>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1,1*2*(64+58)</t>
  </si>
  <si>
    <t>132201213R00</t>
  </si>
  <si>
    <t xml:space="preserve">Hloubení rýh šířky přes 60 do 200 cm do 10000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</si>
  <si>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</si>
  <si>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60% výkopu : 1,1*2*890*0,6</t>
  </si>
  <si>
    <t>132201219R00</t>
  </si>
  <si>
    <t xml:space="preserve">Hloubení rýh šířky přes 60 do 200 cm příplatek za lepivost, v hornině 3,  </t>
  </si>
  <si>
    <t>1174,8*0,3</t>
  </si>
  <si>
    <t>132301212R00</t>
  </si>
  <si>
    <t xml:space="preserve">Hloubení rýh šířky přes 60 do 200 cm do 1000 m3, v hornině 4, hloubení strojně </t>
  </si>
  <si>
    <t>40% výkopu : 1,1*2*890*0,4</t>
  </si>
  <si>
    <t>132301219R00</t>
  </si>
  <si>
    <t xml:space="preserve">Hloubení rýh šířky přes 60 do 200 cm příplatek za lepivost, v hornině 4,  </t>
  </si>
  <si>
    <t>783,2*0,3</t>
  </si>
  <si>
    <t>151201101R00</t>
  </si>
  <si>
    <t>Zřízení pažení a rozepření stěn rýh zátažné, hloubky do 2 m</t>
  </si>
  <si>
    <t>pro podzemní vedení pro všechny šířky rýhy,</t>
  </si>
  <si>
    <t>2*2*890</t>
  </si>
  <si>
    <t>151201111R00</t>
  </si>
  <si>
    <t>Odstranění pažení a rozepření rýh zátažné, hloubky do 2 m</t>
  </si>
  <si>
    <t>pro podzemní vedení s uložením materiálu na vzdálenost do 3 m od kraje výkopu,</t>
  </si>
  <si>
    <t>161101101R00</t>
  </si>
  <si>
    <t>Svislé přemístění výkopku z horniny 1 až 4, při hloubce výkopu přes 1 do 2,5 m</t>
  </si>
  <si>
    <t>Kalkul</t>
  </si>
  <si>
    <t>bez naložení do dopravní nádoby, ale s vyprázdněním dopravní nádoby na hromadu nebo na dopravní prostředek,</t>
  </si>
  <si>
    <t>(1174,8+783,2)*0,55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</si>
  <si>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</si>
  <si>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</si>
  <si>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</si>
  <si>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</si>
  <si>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m_x000D_
 z horniny 1 až 4</t>
  </si>
  <si>
    <t>skládka do 50 km : 40*1246,2725</t>
  </si>
  <si>
    <t>171201201R00</t>
  </si>
  <si>
    <t>Uložení sypaniny na dočasnou skládku tak, že na 1 m2 plochy připadá přes 2 m3 výkopku nebo ornice</t>
  </si>
  <si>
    <t>lože a obsyp : 97,9+436,645</t>
  </si>
  <si>
    <t>výměna 50% zásypu : 0,5*1423,455</t>
  </si>
  <si>
    <t>174101101R00</t>
  </si>
  <si>
    <t>Zásyp sypaninou se zhutněním jam, šachet, rýh nebo kolem objektů v těchto vykopávkách</t>
  </si>
  <si>
    <t>z jakékoliv horniny s uložením výkopku po vrstvách,</t>
  </si>
  <si>
    <t>1174,8+783,2</t>
  </si>
  <si>
    <t>-97,9-436,645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</si>
  <si>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</si>
  <si>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</si>
  <si>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</si>
  <si>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1,1*(0,3+0,3)*57</t>
  </si>
  <si>
    <t>1,1*(0,3+0,2)*42</t>
  </si>
  <si>
    <t>1,1*(0,3+0,15)*649</t>
  </si>
  <si>
    <t>1,1*(0,3+0,05)*142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</si>
  <si>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</si>
  <si>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</si>
  <si>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</si>
  <si>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</si>
  <si>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181301113R00</t>
  </si>
  <si>
    <t>Rozprostření a urovnání ornice v rovině v souvislé ploše přes 500 m2, tloušťka vrstvy přes 150 do 200 mm</t>
  </si>
  <si>
    <t>s případným nutným přemístěním hromad nebo dočasných skládek na místo potřeby ze vzdálenosti do 30 m, v rovině nebo ve svahu do 1 : 5,</t>
  </si>
  <si>
    <t>2*665</t>
  </si>
  <si>
    <t>199000002R00</t>
  </si>
  <si>
    <t>Poplatky za skládku horniny 1- 4, skupina 17 05 04 z Katalogu odpadů</t>
  </si>
  <si>
    <t>00572410R</t>
  </si>
  <si>
    <t>směs travní parková, pro mírnou zátěž</t>
  </si>
  <si>
    <t>kg</t>
  </si>
  <si>
    <t>SPCM</t>
  </si>
  <si>
    <t>Specifikace</t>
  </si>
  <si>
    <t>POL3_</t>
  </si>
  <si>
    <t>1330*0,025</t>
  </si>
  <si>
    <t>58344154R</t>
  </si>
  <si>
    <t>štěrkodrť frakce 0,0 až 22,0 mm; třída A</t>
  </si>
  <si>
    <t>t</t>
  </si>
  <si>
    <t>436,645*1,8</t>
  </si>
  <si>
    <t>58344197R</t>
  </si>
  <si>
    <t>štěrkodrť frakce 0,0 až 63,0 mm; třída A</t>
  </si>
  <si>
    <t>výměna 50% zásypu : 1423,455*0,5*1,8</t>
  </si>
  <si>
    <t>212752112R00</t>
  </si>
  <si>
    <t>Trativody z drenážních trubek DN od 80 do 100 mm</t>
  </si>
  <si>
    <t>827-1</t>
  </si>
  <si>
    <t>RTS 18/ I</t>
  </si>
  <si>
    <t>se zřízením štěrkopískového lože pod trubky a s jejich obsypem v průměrném celkovém množství do 0,15 m3/m v otevřeném příkopu,</t>
  </si>
  <si>
    <t>451573111R00</t>
  </si>
  <si>
    <t>Lože pod potrubí, stoky a drobné objekty z písku a štěrkopísku  do 65 mm</t>
  </si>
  <si>
    <t>v otevřeném výkopu,</t>
  </si>
  <si>
    <t>1,1*0,1*890</t>
  </si>
  <si>
    <t>564851111R00</t>
  </si>
  <si>
    <t>Podklad ze štěrkodrti s rozprostřením a zhutněním frakce 0-63 mm, tloušťka po zhutnění 150 mm</t>
  </si>
  <si>
    <t>564861111R00</t>
  </si>
  <si>
    <t>Podklad ze štěrkodrti s rozprostřením a zhutněním frakce 0-63 mm, tloušťka po zhutnění 200 mm</t>
  </si>
  <si>
    <t>564871111R00</t>
  </si>
  <si>
    <t>Podklad ze štěrkodrti s rozprostřením a zhutněním frakce 0-63 mm, tloušťka po zhutnění 250 mm</t>
  </si>
  <si>
    <t>565161111R00</t>
  </si>
  <si>
    <t>Podklad z kameniva obaleného asfaltem ACP 16+ až ACP 22+, v pruhu šířky do 3 m, třídy 1, tloušťka po zhutnění 80 mm</t>
  </si>
  <si>
    <t>s rozprostřením a zhutněním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</si>
  <si>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</si>
  <si>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</si>
  <si>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</si>
  <si>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573211111R00</t>
  </si>
  <si>
    <t>Postřik živičný spojovací bez posypu kamenivem z asfaltu silničního, v množství od 0,5 do 0,7 kg/m2</t>
  </si>
  <si>
    <t>573231110R00</t>
  </si>
  <si>
    <t>Postřik živičný spojovací bez posypu kamenivem z emulze, v množství od 0,3 do 0,5 kg/m2</t>
  </si>
  <si>
    <t>577141112RT2</t>
  </si>
  <si>
    <t>Beton asfaltový s rozprostřením a zhutněním v pruhu šířky do 3 m, ACO 11+ nebo ACO 16+, tloušťky 50 mm, plochy od 201 do 1000 m2</t>
  </si>
  <si>
    <t>577161224R00</t>
  </si>
  <si>
    <t>Beton asfaltový s rozprostřením a zhutněním v pruhu šířky do 3 m, ACL 22, tloušťky 70 mm, plochy přes 1000 m2</t>
  </si>
  <si>
    <t>919721211R00</t>
  </si>
  <si>
    <t>Dilatační spáry vkládané vyplněné asfaltovou zálivkou</t>
  </si>
  <si>
    <t>v cementobetonovém krytu s odstraněním vložek, s vyčištěním a vyplněním spár</t>
  </si>
  <si>
    <t>919731123R00</t>
  </si>
  <si>
    <t>Zarovnání styčné plochy podkladu nebo krytu živičné, tloušťky přes 100 do 200 mm</t>
  </si>
  <si>
    <t>podél vybourané části komunikace nebo zpevněné plochy</t>
  </si>
  <si>
    <t>919735112R00</t>
  </si>
  <si>
    <t>Řezání stávajících krytů nebo podkladů živičných, hloubky přes 50 do 100 mm</t>
  </si>
  <si>
    <t>včetně spotřeby vody</t>
  </si>
  <si>
    <t>998276101R00</t>
  </si>
  <si>
    <t>Přesun hmot pro trubní vedení z trub plastových nebo sklolaminátových v otevřeném výkopu</t>
  </si>
  <si>
    <t>Přesun hmot</t>
  </si>
  <si>
    <t>POL7_</t>
  </si>
  <si>
    <t>vodovodu nebo kanalizace ražené nebo hloubené (827 1.1, 827 1.9, 827 2.1, 827 2.9), drobných objektů</t>
  </si>
  <si>
    <t>871171121R00</t>
  </si>
  <si>
    <t>Montáž potrubí z plastických hmot z tlakových trubek polyetylenových, vnějšího průměru 40 mm</t>
  </si>
  <si>
    <t>871311111R00</t>
  </si>
  <si>
    <t>Montáž potrubí z plastických hmot z tlakových trubek z tvrdého PVC těsněných gumovým kroužkem, vnějšího průměru 160 mm</t>
  </si>
  <si>
    <t>871353121R00</t>
  </si>
  <si>
    <t>Montáž potrubí z trub z plastů těsněných gumovým kroužkem  DN 200 mm</t>
  </si>
  <si>
    <t>v otevřeném výkopu ve sklonu do 20 %,</t>
  </si>
  <si>
    <t>871373121R00</t>
  </si>
  <si>
    <t>Montáž potrubí z trub z plastů těsněných gumovým kroužkem  DN 300 mm</t>
  </si>
  <si>
    <t>877313123R00</t>
  </si>
  <si>
    <t>Montáž tvarovek na potrubí z trub z plastů těsněných gumovým kroužkem jednoosých DN 150 mm</t>
  </si>
  <si>
    <t>kus</t>
  </si>
  <si>
    <t>877313126R00</t>
  </si>
  <si>
    <t>Montáž tvarovek na potrubí z trub z plastů těsněných gumovým kroužkem víček, zátek DN 150</t>
  </si>
  <si>
    <t>892571111R00</t>
  </si>
  <si>
    <t>Zkoušky těsnosti kanalizačního potrubí zkouška těsnosti kanalizačního potrubí vodou_x000D_
 do DN 200 mm</t>
  </si>
  <si>
    <t>POL1_1</t>
  </si>
  <si>
    <t>vodou nebo vzduchem,</t>
  </si>
  <si>
    <t>649+42</t>
  </si>
  <si>
    <t>892581111R00</t>
  </si>
  <si>
    <t>Zkoušky těsnosti kanalizačního potrubí zkouška těsnosti kanalizačního potrubí vodou_x000D_
 do DN 300 mm</t>
  </si>
  <si>
    <t>892573111R00</t>
  </si>
  <si>
    <t>Zkoušky těsnosti kanalizačního potrubí zabezpečení konců kanalizačního potrubí při tlakových zkouškách vodou_x000D_
 do DN 200 mm</t>
  </si>
  <si>
    <t>úsek</t>
  </si>
  <si>
    <t>56+2</t>
  </si>
  <si>
    <t>892583111R00</t>
  </si>
  <si>
    <t>Zkoušky těsnosti kanalizačního potrubí zabezpečení konců kanalizačního potrubí při tlakových zkouškách vodou_x000D_
 do DN 300 mm</t>
  </si>
  <si>
    <t>894432112R00</t>
  </si>
  <si>
    <t>Osazení plastových šachet revizních průměr 425 mm</t>
  </si>
  <si>
    <t>59+2</t>
  </si>
  <si>
    <t>899101111R00</t>
  </si>
  <si>
    <t>Osazení poklopů litinových a ocelových o hmotnost jednotlivě do 50 kg</t>
  </si>
  <si>
    <t>899711122R00</t>
  </si>
  <si>
    <t>Výstražné fólie výstražná fólie pro kanalizaci, šířka 30 cm</t>
  </si>
  <si>
    <t>899731114R00</t>
  </si>
  <si>
    <t>Signalizační vodič CYY, 6 mm2</t>
  </si>
  <si>
    <t>142*1,2</t>
  </si>
  <si>
    <t>230320122R00</t>
  </si>
  <si>
    <t>Tlaková zkouška</t>
  </si>
  <si>
    <t>88998899</t>
  </si>
  <si>
    <t>D+M čerpací jímka, pr. 800, v. 1700, vč. technologie</t>
  </si>
  <si>
    <t>ks</t>
  </si>
  <si>
    <t>Vlastní</t>
  </si>
  <si>
    <t>Indiv</t>
  </si>
  <si>
    <t>28611262.AR</t>
  </si>
  <si>
    <t>trubka plastová kanalizační PVC; hladká, s hrdlem; Sn 8 kN/m2; D = 160,0 mm; s = 4,70 mm; l = 5000,0 mm</t>
  </si>
  <si>
    <t>649*1,1/5</t>
  </si>
  <si>
    <t>28611265.AR</t>
  </si>
  <si>
    <t>trubka plastová kanalizační PVC; hladká, s hrdlem; Sn 8 kN/m2; D = 200,0 mm; s = 5,90 mm; l = 5000,0 mm</t>
  </si>
  <si>
    <t>42*1,1/5</t>
  </si>
  <si>
    <t>28613910.AR</t>
  </si>
  <si>
    <t>trubka plastová kanalizační HDPE; hladká; D = 40,0 mm; s = 3,00 mm; l = 5000,0 mm</t>
  </si>
  <si>
    <t>142*1,1</t>
  </si>
  <si>
    <t>28614241R</t>
  </si>
  <si>
    <t>trubka plastová kanalizační PP; s hrdlem, plné žebro (DIN 16961); Sn 16 kN/m2; D = 335,0 mm; l = 5 000,0 mm</t>
  </si>
  <si>
    <t>57*1,1/5</t>
  </si>
  <si>
    <t>28651662.AR</t>
  </si>
  <si>
    <t>koleno PVC; 45,0 °; D = 160,0 mm; s 1 hrdlem</t>
  </si>
  <si>
    <t>28651832.AR</t>
  </si>
  <si>
    <t>zátka hrdlová DN 150,0 mm; PVC</t>
  </si>
  <si>
    <t>28695815R</t>
  </si>
  <si>
    <t>šachta kanalizační tvar kruhový; dno sběrné; DN 400,0 mm; průtok DN 150 mm; materiál PP; výškový rozsah h = 1 200 až 1 900 mm</t>
  </si>
  <si>
    <t>28695824R</t>
  </si>
  <si>
    <t>šachta kanalizační tvar kruhový; dno sběrné; DN 400,0 mm; průtok DN 200 mm; materiál PP; výškový rozsah h = 1 200 až 1 900 mm</t>
  </si>
  <si>
    <t>979990001R00</t>
  </si>
  <si>
    <t>Poplatek za skládku stavební suti, skupina 17 09 04 z Katalogu odpadů</t>
  </si>
  <si>
    <t>801-3</t>
  </si>
  <si>
    <t>671,02675-215,017</t>
  </si>
  <si>
    <t>979990113R00</t>
  </si>
  <si>
    <t>Poplatek za skládku obalovaný asfalt , skupina 17 09 04 z Katalogu odpadů</t>
  </si>
  <si>
    <t>0,11*546,2</t>
  </si>
  <si>
    <t>0,154*517,5</t>
  </si>
  <si>
    <t>0,176*427,5</t>
  </si>
  <si>
    <t>979082317R00</t>
  </si>
  <si>
    <t xml:space="preserve">Vodorovná doprava suti a vybouraných hmot vodorovná doprava suti a vybouraných hmot bez naložení, s vyložením a hrubým urovnáním po suchu, vzdálenost přes 4000 do 5000 m,  </t>
  </si>
  <si>
    <t>832-1</t>
  </si>
  <si>
    <t>Přesun suti</t>
  </si>
  <si>
    <t>POL8_</t>
  </si>
  <si>
    <t>bez naložení, s vyložením a hrubým urovnáním</t>
  </si>
  <si>
    <t>979082319R00</t>
  </si>
  <si>
    <t>Vodorovná doprava suti a vybouraných hmot vodorovná doprava suti a vybouraných hmot bez naložení, s vyložením a hrubým urovnáním po suchu,  , příplatek za každých dalších i započatých 1000 m</t>
  </si>
  <si>
    <t>979087112R00</t>
  </si>
  <si>
    <t xml:space="preserve">Vodorovná doprava suti a vybouraných hmot nakládání suti na dopravní prostředky,  </t>
  </si>
  <si>
    <t>821-1</t>
  </si>
  <si>
    <t>se složením a hrubým urovnáním nebo s přeložením na jiný dopravní prostředek kromě lodi, vč. příplatku za každých dalších i započatých 1000 m přes 1000 m,</t>
  </si>
  <si>
    <t>979093111R00</t>
  </si>
  <si>
    <t>Uložení suti na skládku bez zhutnění</t>
  </si>
  <si>
    <t>800-6</t>
  </si>
  <si>
    <t>s hrubým urovnáním,</t>
  </si>
  <si>
    <t>SUM</t>
  </si>
  <si>
    <t>END</t>
  </si>
  <si>
    <t>005111020R</t>
  </si>
  <si>
    <t>Vytyčení stavby</t>
  </si>
  <si>
    <t>Soubor</t>
  </si>
  <si>
    <t>VRN</t>
  </si>
  <si>
    <t>POL99_8</t>
  </si>
  <si>
    <t>005111021R</t>
  </si>
  <si>
    <t>Vytyčení inženýrských sítí</t>
  </si>
  <si>
    <t>005121 R</t>
  </si>
  <si>
    <t>Zařízení staveniště</t>
  </si>
  <si>
    <t>005121030R</t>
  </si>
  <si>
    <t>Odstranění zařízení staveniště</t>
  </si>
  <si>
    <t>005124010R</t>
  </si>
  <si>
    <t>Koordinační činnost</t>
  </si>
  <si>
    <t>005211030R</t>
  </si>
  <si>
    <t xml:space="preserve">Dočasná dopravní opatření </t>
  </si>
  <si>
    <t>005211040R</t>
  </si>
  <si>
    <t xml:space="preserve">Užívání veřejných ploch a prostranství  </t>
  </si>
  <si>
    <t>00523  R</t>
  </si>
  <si>
    <t>Zkoušky a revize</t>
  </si>
  <si>
    <t>00524 R</t>
  </si>
  <si>
    <t>Předání a převzetí díla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</si>
  <si>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</si>
  <si>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</si>
  <si>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</si>
  <si>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</si>
  <si>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00528 R</t>
  </si>
  <si>
    <t>Podmínky dotačních programů</t>
  </si>
  <si>
    <t>Náklady zhotovitele, které vznikají v souvislosti se specifickými obchodními podmínkami objednatele.</t>
  </si>
  <si>
    <t>POP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</si>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</sst>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18" xfId="0" applyNumberFormat="1" applyFont="1" applyBorder="1" applyAlignment="1">
      <alignment vertical="top" wrapText="1"/>
    </xf>
    <xf numFmtId="0" fontId="20" fillId="0" borderId="18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2" t="s">
        <v>39</v>
      </c>
      <c r="B2" s="72"/>
      <c r="C2" s="72"/>
      <c r="D2" s="72"/>
      <c r="E2" s="72"/>
      <c r="F2" s="72"/>
      <c r="G2" s="72"/>
    </row>
  </sheetData>
  <sheetProtection password="C71F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42</v>
      </c>
      <c r="D5" s="120" t="s">
        <v>45</v>
      </c>
      <c r="E5" s="87"/>
      <c r="F5" s="87"/>
      <c r="G5" s="87"/>
      <c r="H5" s="18" t="s">
        <v>40</v>
      </c>
      <c r="I5" s="124" t="s">
        <v>49</v>
      </c>
      <c r="J5" s="8"/>
    </row>
    <row r="6" spans="1:15" ht="15.75" customHeight="1" x14ac:dyDescent="0.2">
      <c r="A6" s="2"/>
      <c r="B6" s="27"/>
      <c r="C6" s="52"/>
      <c r="D6" s="121" t="s">
        <v>46</v>
      </c>
      <c r="E6" s="88"/>
      <c r="F6" s="88"/>
      <c r="G6" s="88"/>
      <c r="H6" s="18" t="s">
        <v>34</v>
      </c>
      <c r="I6" s="124" t="s">
        <v>50</v>
      </c>
      <c r="J6" s="8"/>
    </row>
    <row r="7" spans="1:15" ht="15.75" customHeight="1" x14ac:dyDescent="0.2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125" t="s">
        <v>51</v>
      </c>
      <c r="H8" s="18" t="s">
        <v>40</v>
      </c>
      <c r="I8" s="124" t="s">
        <v>55</v>
      </c>
      <c r="J8" s="8"/>
    </row>
    <row r="9" spans="1:15" ht="15.75" hidden="1" customHeight="1" x14ac:dyDescent="0.2">
      <c r="A9" s="2"/>
      <c r="B9" s="2"/>
      <c r="D9" s="125" t="s">
        <v>52</v>
      </c>
      <c r="H9" s="18" t="s">
        <v>34</v>
      </c>
      <c r="I9" s="124" t="s">
        <v>56</v>
      </c>
      <c r="J9" s="8"/>
    </row>
    <row r="10" spans="1:15" ht="15.75" hidden="1" customHeight="1" x14ac:dyDescent="0.2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">
      <c r="A16" s="197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SUMIF(F51:F60,A16,I51:I60)+SUMIF(F51:F60,"PSU",I51:I60)</f>
        <v>0</v>
      </c>
      <c r="J16" s="81"/>
    </row>
    <row r="17" spans="1:10" ht="23.25" customHeight="1" x14ac:dyDescent="0.2">
      <c r="A17" s="197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SUMIF(F51:F60,A17,I51:I60)</f>
        <v>0</v>
      </c>
      <c r="J17" s="81"/>
    </row>
    <row r="18" spans="1:10" ht="23.25" customHeight="1" x14ac:dyDescent="0.2">
      <c r="A18" s="197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SUMIF(F51:F60,A18,I51:I60)</f>
        <v>0</v>
      </c>
      <c r="J18" s="81"/>
    </row>
    <row r="19" spans="1:10" ht="23.25" customHeight="1" x14ac:dyDescent="0.2">
      <c r="A19" s="197" t="s">
        <v>82</v>
      </c>
      <c r="B19" s="37" t="s">
        <v>27</v>
      </c>
      <c r="C19" s="58"/>
      <c r="D19" s="59"/>
      <c r="E19" s="79"/>
      <c r="F19" s="80"/>
      <c r="G19" s="79"/>
      <c r="H19" s="80"/>
      <c r="I19" s="79">
        <f>SUMIF(F51:F60,A19,I51:I60)</f>
        <v>0</v>
      </c>
      <c r="J19" s="81"/>
    </row>
    <row r="20" spans="1:10" ht="23.25" customHeight="1" x14ac:dyDescent="0.2">
      <c r="A20" s="197" t="s">
        <v>83</v>
      </c>
      <c r="B20" s="37" t="s">
        <v>28</v>
      </c>
      <c r="C20" s="58"/>
      <c r="D20" s="59"/>
      <c r="E20" s="79"/>
      <c r="F20" s="80"/>
      <c r="G20" s="79"/>
      <c r="H20" s="80"/>
      <c r="I20" s="79">
        <f>SUMIF(F51:F60,A20,I51:I60)</f>
        <v>0</v>
      </c>
      <c r="J20" s="81"/>
    </row>
    <row r="21" spans="1:10" ht="23.25" customHeight="1" x14ac:dyDescent="0.2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/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hidden="1" customHeight="1" x14ac:dyDescent="0.2">
      <c r="A24" s="2"/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I23*E23/100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/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hidden="1" customHeight="1" x14ac:dyDescent="0.2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I25*E25/100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78">
        <f>CenaCelkemBezDPH-(ZakladDPHSni+ZakladDPHZakl)</f>
        <v>0</v>
      </c>
      <c r="H27" s="78"/>
      <c r="I27" s="78"/>
      <c r="J27" s="40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57</v>
      </c>
      <c r="C39" s="147"/>
      <c r="D39" s="147"/>
      <c r="E39" s="147"/>
      <c r="F39" s="148">
        <f>'1 1 Pol'!AE177+'1 2 Pol'!AE39</f>
        <v>0</v>
      </c>
      <c r="G39" s="149">
        <f>'1 1 Pol'!AF177+'1 2 Pol'!AF39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58</v>
      </c>
      <c r="D40" s="154"/>
      <c r="E40" s="154"/>
      <c r="F40" s="155"/>
      <c r="G40" s="156"/>
      <c r="H40" s="156"/>
      <c r="I40" s="157">
        <f>F40+G40+H40</f>
        <v>0</v>
      </c>
      <c r="J40" s="158" t="str">
        <f>IF(CenaCelkemVypocet=0,"",I40/CenaCelkemVypocet*100)</f>
        <v/>
      </c>
    </row>
    <row r="41" spans="1:10" ht="25.5" customHeight="1" x14ac:dyDescent="0.2">
      <c r="A41" s="135">
        <v>2</v>
      </c>
      <c r="B41" s="153" t="s">
        <v>59</v>
      </c>
      <c r="C41" s="154" t="s">
        <v>60</v>
      </c>
      <c r="D41" s="154"/>
      <c r="E41" s="154"/>
      <c r="F41" s="155">
        <f>'1 1 Pol'!AE177+'1 2 Pol'!AE39</f>
        <v>0</v>
      </c>
      <c r="G41" s="156">
        <f>'1 1 Pol'!AF177+'1 2 Pol'!AF39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59</v>
      </c>
      <c r="C42" s="147" t="s">
        <v>60</v>
      </c>
      <c r="D42" s="147"/>
      <c r="E42" s="147"/>
      <c r="F42" s="160">
        <f>'1 1 Pol'!AE177</f>
        <v>0</v>
      </c>
      <c r="G42" s="150">
        <f>'1 1 Pol'!AF177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3</v>
      </c>
      <c r="B43" s="159" t="s">
        <v>61</v>
      </c>
      <c r="C43" s="147" t="s">
        <v>62</v>
      </c>
      <c r="D43" s="147"/>
      <c r="E43" s="147"/>
      <c r="F43" s="160">
        <f>'1 2 Pol'!AE39</f>
        <v>0</v>
      </c>
      <c r="G43" s="150">
        <f>'1 2 Pol'!AF39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5"/>
      <c r="B44" s="161" t="s">
        <v>63</v>
      </c>
      <c r="C44" s="162"/>
      <c r="D44" s="162"/>
      <c r="E44" s="162"/>
      <c r="F44" s="163">
        <f>SUMIF(A39:A43,"=1",F39:F43)</f>
        <v>0</v>
      </c>
      <c r="G44" s="164">
        <f>SUMIF(A39:A43,"=1",G39:G43)</f>
        <v>0</v>
      </c>
      <c r="H44" s="164">
        <f>SUMIF(A39:A43,"=1",H39:H43)</f>
        <v>0</v>
      </c>
      <c r="I44" s="165">
        <f>SUMIF(A39:A43,"=1",I39:I43)</f>
        <v>0</v>
      </c>
      <c r="J44" s="166">
        <f>SUMIF(A39:A43,"=1",J39:J43)</f>
        <v>0</v>
      </c>
    </row>
    <row r="48" spans="1:10" ht="15.75" x14ac:dyDescent="0.25">
      <c r="B48" s="177" t="s">
        <v>65</v>
      </c>
    </row>
    <row r="50" spans="1:10" ht="25.5" customHeight="1" x14ac:dyDescent="0.2">
      <c r="A50" s="179"/>
      <c r="B50" s="182" t="s">
        <v>17</v>
      </c>
      <c r="C50" s="182" t="s">
        <v>5</v>
      </c>
      <c r="D50" s="183"/>
      <c r="E50" s="183"/>
      <c r="F50" s="184" t="s">
        <v>66</v>
      </c>
      <c r="G50" s="184"/>
      <c r="H50" s="184"/>
      <c r="I50" s="184" t="s">
        <v>29</v>
      </c>
      <c r="J50" s="184" t="s">
        <v>0</v>
      </c>
    </row>
    <row r="51" spans="1:10" ht="36.75" customHeight="1" x14ac:dyDescent="0.2">
      <c r="A51" s="180"/>
      <c r="B51" s="185" t="s">
        <v>59</v>
      </c>
      <c r="C51" s="186" t="s">
        <v>67</v>
      </c>
      <c r="D51" s="187"/>
      <c r="E51" s="187"/>
      <c r="F51" s="193" t="s">
        <v>24</v>
      </c>
      <c r="G51" s="194"/>
      <c r="H51" s="194"/>
      <c r="I51" s="194">
        <f>'1 1 Pol'!G8</f>
        <v>0</v>
      </c>
      <c r="J51" s="191" t="str">
        <f>IF(I61=0,"",I51/I61*100)</f>
        <v/>
      </c>
    </row>
    <row r="52" spans="1:10" ht="36.75" customHeight="1" x14ac:dyDescent="0.2">
      <c r="A52" s="180"/>
      <c r="B52" s="185" t="s">
        <v>61</v>
      </c>
      <c r="C52" s="186" t="s">
        <v>68</v>
      </c>
      <c r="D52" s="187"/>
      <c r="E52" s="187"/>
      <c r="F52" s="193" t="s">
        <v>24</v>
      </c>
      <c r="G52" s="194"/>
      <c r="H52" s="194"/>
      <c r="I52" s="194">
        <f>'1 1 Pol'!G89</f>
        <v>0</v>
      </c>
      <c r="J52" s="191" t="str">
        <f>IF(I61=0,"",I52/I61*100)</f>
        <v/>
      </c>
    </row>
    <row r="53" spans="1:10" ht="36.75" customHeight="1" x14ac:dyDescent="0.2">
      <c r="A53" s="180"/>
      <c r="B53" s="185" t="s">
        <v>69</v>
      </c>
      <c r="C53" s="186" t="s">
        <v>70</v>
      </c>
      <c r="D53" s="187"/>
      <c r="E53" s="187"/>
      <c r="F53" s="193" t="s">
        <v>24</v>
      </c>
      <c r="G53" s="194"/>
      <c r="H53" s="194"/>
      <c r="I53" s="194">
        <f>'1 1 Pol'!G92</f>
        <v>0</v>
      </c>
      <c r="J53" s="191" t="str">
        <f>IF(I61=0,"",I53/I61*100)</f>
        <v/>
      </c>
    </row>
    <row r="54" spans="1:10" ht="36.75" customHeight="1" x14ac:dyDescent="0.2">
      <c r="A54" s="180"/>
      <c r="B54" s="185" t="s">
        <v>71</v>
      </c>
      <c r="C54" s="186" t="s">
        <v>72</v>
      </c>
      <c r="D54" s="187"/>
      <c r="E54" s="187"/>
      <c r="F54" s="193" t="s">
        <v>24</v>
      </c>
      <c r="G54" s="194"/>
      <c r="H54" s="194"/>
      <c r="I54" s="194">
        <f>'1 1 Pol'!G96</f>
        <v>0</v>
      </c>
      <c r="J54" s="191" t="str">
        <f>IF(I61=0,"",I54/I61*100)</f>
        <v/>
      </c>
    </row>
    <row r="55" spans="1:10" ht="36.75" customHeight="1" x14ac:dyDescent="0.2">
      <c r="A55" s="180"/>
      <c r="B55" s="185" t="s">
        <v>73</v>
      </c>
      <c r="C55" s="186" t="s">
        <v>74</v>
      </c>
      <c r="D55" s="187"/>
      <c r="E55" s="187"/>
      <c r="F55" s="193" t="s">
        <v>24</v>
      </c>
      <c r="G55" s="194"/>
      <c r="H55" s="194"/>
      <c r="I55" s="194">
        <f>'1 1 Pol'!G108</f>
        <v>0</v>
      </c>
      <c r="J55" s="191" t="str">
        <f>IF(I61=0,"",I55/I61*100)</f>
        <v/>
      </c>
    </row>
    <row r="56" spans="1:10" ht="36.75" customHeight="1" x14ac:dyDescent="0.2">
      <c r="A56" s="180"/>
      <c r="B56" s="185" t="s">
        <v>75</v>
      </c>
      <c r="C56" s="186" t="s">
        <v>76</v>
      </c>
      <c r="D56" s="187"/>
      <c r="E56" s="187"/>
      <c r="F56" s="193" t="s">
        <v>24</v>
      </c>
      <c r="G56" s="194"/>
      <c r="H56" s="194"/>
      <c r="I56" s="194">
        <f>'1 1 Pol'!G115</f>
        <v>0</v>
      </c>
      <c r="J56" s="191" t="str">
        <f>IF(I61=0,"",I56/I61*100)</f>
        <v/>
      </c>
    </row>
    <row r="57" spans="1:10" ht="36.75" customHeight="1" x14ac:dyDescent="0.2">
      <c r="A57" s="180"/>
      <c r="B57" s="185" t="s">
        <v>77</v>
      </c>
      <c r="C57" s="186" t="s">
        <v>78</v>
      </c>
      <c r="D57" s="187"/>
      <c r="E57" s="187"/>
      <c r="F57" s="193" t="s">
        <v>26</v>
      </c>
      <c r="G57" s="194"/>
      <c r="H57" s="194"/>
      <c r="I57" s="194">
        <f>'1 1 Pol'!G118</f>
        <v>0</v>
      </c>
      <c r="J57" s="191" t="str">
        <f>IF(I61=0,"",I57/I61*100)</f>
        <v/>
      </c>
    </row>
    <row r="58" spans="1:10" ht="36.75" customHeight="1" x14ac:dyDescent="0.2">
      <c r="A58" s="180"/>
      <c r="B58" s="185" t="s">
        <v>79</v>
      </c>
      <c r="C58" s="186" t="s">
        <v>80</v>
      </c>
      <c r="D58" s="187"/>
      <c r="E58" s="187"/>
      <c r="F58" s="193" t="s">
        <v>81</v>
      </c>
      <c r="G58" s="194"/>
      <c r="H58" s="194"/>
      <c r="I58" s="194">
        <f>'1 1 Pol'!G161</f>
        <v>0</v>
      </c>
      <c r="J58" s="191" t="str">
        <f>IF(I61=0,"",I58/I61*100)</f>
        <v/>
      </c>
    </row>
    <row r="59" spans="1:10" ht="36.75" customHeight="1" x14ac:dyDescent="0.2">
      <c r="A59" s="180"/>
      <c r="B59" s="185" t="s">
        <v>82</v>
      </c>
      <c r="C59" s="186" t="s">
        <v>27</v>
      </c>
      <c r="D59" s="187"/>
      <c r="E59" s="187"/>
      <c r="F59" s="193" t="s">
        <v>82</v>
      </c>
      <c r="G59" s="194"/>
      <c r="H59" s="194"/>
      <c r="I59" s="194">
        <f>'1 2 Pol'!G8</f>
        <v>0</v>
      </c>
      <c r="J59" s="191" t="str">
        <f>IF(I61=0,"",I59/I61*100)</f>
        <v/>
      </c>
    </row>
    <row r="60" spans="1:10" ht="36.75" customHeight="1" x14ac:dyDescent="0.2">
      <c r="A60" s="180"/>
      <c r="B60" s="185" t="s">
        <v>83</v>
      </c>
      <c r="C60" s="186" t="s">
        <v>28</v>
      </c>
      <c r="D60" s="187"/>
      <c r="E60" s="187"/>
      <c r="F60" s="193" t="s">
        <v>83</v>
      </c>
      <c r="G60" s="194"/>
      <c r="H60" s="194"/>
      <c r="I60" s="194">
        <f>'1 2 Pol'!G19</f>
        <v>0</v>
      </c>
      <c r="J60" s="191" t="str">
        <f>IF(I61=0,"",I60/I61*100)</f>
        <v/>
      </c>
    </row>
    <row r="61" spans="1:10" ht="25.5" customHeight="1" x14ac:dyDescent="0.2">
      <c r="A61" s="181"/>
      <c r="B61" s="188" t="s">
        <v>1</v>
      </c>
      <c r="C61" s="189"/>
      <c r="D61" s="190"/>
      <c r="E61" s="190"/>
      <c r="F61" s="195"/>
      <c r="G61" s="196"/>
      <c r="H61" s="196"/>
      <c r="I61" s="196">
        <f>SUM(I51:I60)</f>
        <v>0</v>
      </c>
      <c r="J61" s="192">
        <f>SUM(J51:J60)</f>
        <v>0</v>
      </c>
    </row>
    <row r="62" spans="1:10" x14ac:dyDescent="0.2">
      <c r="F62" s="133"/>
      <c r="G62" s="133"/>
      <c r="H62" s="133"/>
      <c r="I62" s="133"/>
      <c r="J62" s="134"/>
    </row>
    <row r="63" spans="1:10" x14ac:dyDescent="0.2">
      <c r="F63" s="133"/>
      <c r="G63" s="133"/>
      <c r="H63" s="133"/>
      <c r="I63" s="133"/>
      <c r="J63" s="134"/>
    </row>
    <row r="64" spans="1:10" x14ac:dyDescent="0.2">
      <c r="F64" s="133"/>
      <c r="G64" s="133"/>
      <c r="H64" s="133"/>
      <c r="I64" s="133"/>
      <c r="J64" s="134"/>
    </row>
  </sheetData>
  <sheetProtection password="C71F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0:E60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9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password="C71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84</v>
      </c>
      <c r="B1" s="198"/>
      <c r="C1" s="198"/>
      <c r="D1" s="198"/>
      <c r="E1" s="198"/>
      <c r="F1" s="198"/>
      <c r="G1" s="198"/>
      <c r="AG1" t="s">
        <v>85</v>
      </c>
    </row>
    <row r="2" spans="1:60" ht="24.95" customHeight="1" x14ac:dyDescent="0.2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86</v>
      </c>
    </row>
    <row r="3" spans="1:60" ht="24.95" customHeight="1" x14ac:dyDescent="0.2">
      <c r="A3" s="199" t="s">
        <v>8</v>
      </c>
      <c r="B3" s="48" t="s">
        <v>59</v>
      </c>
      <c r="C3" s="202" t="s">
        <v>60</v>
      </c>
      <c r="D3" s="200"/>
      <c r="E3" s="200"/>
      <c r="F3" s="200"/>
      <c r="G3" s="201"/>
      <c r="AC3" s="178" t="s">
        <v>87</v>
      </c>
      <c r="AG3" t="s">
        <v>88</v>
      </c>
    </row>
    <row r="4" spans="1:60" ht="24.95" customHeight="1" x14ac:dyDescent="0.2">
      <c r="A4" s="203" t="s">
        <v>9</v>
      </c>
      <c r="B4" s="204" t="s">
        <v>59</v>
      </c>
      <c r="C4" s="205" t="s">
        <v>60</v>
      </c>
      <c r="D4" s="206"/>
      <c r="E4" s="206"/>
      <c r="F4" s="206"/>
      <c r="G4" s="207"/>
      <c r="AG4" t="s">
        <v>89</v>
      </c>
    </row>
    <row r="5" spans="1:60" x14ac:dyDescent="0.2">
      <c r="D5" s="10"/>
    </row>
    <row r="6" spans="1:60" ht="38.25" x14ac:dyDescent="0.2">
      <c r="A6" s="209" t="s">
        <v>90</v>
      </c>
      <c r="B6" s="211" t="s">
        <v>91</v>
      </c>
      <c r="C6" s="211" t="s">
        <v>92</v>
      </c>
      <c r="D6" s="210" t="s">
        <v>93</v>
      </c>
      <c r="E6" s="209" t="s">
        <v>94</v>
      </c>
      <c r="F6" s="208" t="s">
        <v>95</v>
      </c>
      <c r="G6" s="209" t="s">
        <v>29</v>
      </c>
      <c r="H6" s="212" t="s">
        <v>30</v>
      </c>
      <c r="I6" s="212" t="s">
        <v>96</v>
      </c>
      <c r="J6" s="212" t="s">
        <v>31</v>
      </c>
      <c r="K6" s="212" t="s">
        <v>97</v>
      </c>
      <c r="L6" s="212" t="s">
        <v>98</v>
      </c>
      <c r="M6" s="212" t="s">
        <v>99</v>
      </c>
      <c r="N6" s="212" t="s">
        <v>100</v>
      </c>
      <c r="O6" s="212" t="s">
        <v>101</v>
      </c>
      <c r="P6" s="212" t="s">
        <v>102</v>
      </c>
      <c r="Q6" s="212" t="s">
        <v>103</v>
      </c>
      <c r="R6" s="212" t="s">
        <v>104</v>
      </c>
      <c r="S6" s="212" t="s">
        <v>105</v>
      </c>
      <c r="T6" s="212" t="s">
        <v>106</v>
      </c>
      <c r="U6" s="212" t="s">
        <v>107</v>
      </c>
      <c r="V6" s="212" t="s">
        <v>108</v>
      </c>
      <c r="W6" s="212" t="s">
        <v>109</v>
      </c>
      <c r="X6" s="212" t="s">
        <v>110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111</v>
      </c>
      <c r="B8" s="227" t="s">
        <v>59</v>
      </c>
      <c r="C8" s="249" t="s">
        <v>67</v>
      </c>
      <c r="D8" s="228"/>
      <c r="E8" s="229"/>
      <c r="F8" s="230"/>
      <c r="G8" s="230">
        <f>SUMIF(AG9:AG88,"&lt;&gt;NOR",G9:G88)</f>
        <v>0</v>
      </c>
      <c r="H8" s="230"/>
      <c r="I8" s="230">
        <f>SUM(I9:I88)</f>
        <v>0</v>
      </c>
      <c r="J8" s="230"/>
      <c r="K8" s="230">
        <f>SUM(K9:K88)</f>
        <v>0</v>
      </c>
      <c r="L8" s="230"/>
      <c r="M8" s="230">
        <f>SUM(M9:M88)</f>
        <v>0</v>
      </c>
      <c r="N8" s="230"/>
      <c r="O8" s="230">
        <f>SUM(O9:O88)</f>
        <v>2077.4699999999998</v>
      </c>
      <c r="P8" s="230"/>
      <c r="Q8" s="230">
        <f>SUM(Q9:Q88)</f>
        <v>671.04000000000008</v>
      </c>
      <c r="R8" s="230"/>
      <c r="S8" s="230"/>
      <c r="T8" s="231"/>
      <c r="U8" s="225"/>
      <c r="V8" s="225">
        <f>SUM(V9:V88)</f>
        <v>4829.5199999999995</v>
      </c>
      <c r="W8" s="225"/>
      <c r="X8" s="225"/>
      <c r="AG8" t="s">
        <v>112</v>
      </c>
    </row>
    <row r="9" spans="1:60" ht="22.5" outlineLevel="1" x14ac:dyDescent="0.2">
      <c r="A9" s="232">
        <v>1</v>
      </c>
      <c r="B9" s="233" t="s">
        <v>113</v>
      </c>
      <c r="C9" s="250" t="s">
        <v>114</v>
      </c>
      <c r="D9" s="234" t="s">
        <v>115</v>
      </c>
      <c r="E9" s="235">
        <v>247.5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0.55000000000000004</v>
      </c>
      <c r="Q9" s="237">
        <f>ROUND(E9*P9,2)</f>
        <v>136.13</v>
      </c>
      <c r="R9" s="237" t="s">
        <v>116</v>
      </c>
      <c r="S9" s="237" t="s">
        <v>117</v>
      </c>
      <c r="T9" s="238" t="s">
        <v>117</v>
      </c>
      <c r="U9" s="222">
        <v>9.4500000000000001E-2</v>
      </c>
      <c r="V9" s="222">
        <f>ROUND(E9*U9,2)</f>
        <v>23.39</v>
      </c>
      <c r="W9" s="222"/>
      <c r="X9" s="222" t="s">
        <v>118</v>
      </c>
      <c r="Y9" s="213"/>
      <c r="Z9" s="213"/>
      <c r="AA9" s="213"/>
      <c r="AB9" s="213"/>
      <c r="AC9" s="213"/>
      <c r="AD9" s="213"/>
      <c r="AE9" s="213"/>
      <c r="AF9" s="213"/>
      <c r="AG9" s="213" t="s">
        <v>119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1" t="s">
        <v>120</v>
      </c>
      <c r="D10" s="223"/>
      <c r="E10" s="224">
        <v>247.5</v>
      </c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121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32">
        <v>2</v>
      </c>
      <c r="B11" s="233" t="s">
        <v>122</v>
      </c>
      <c r="C11" s="250" t="s">
        <v>123</v>
      </c>
      <c r="D11" s="234" t="s">
        <v>115</v>
      </c>
      <c r="E11" s="235">
        <v>247.5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0</v>
      </c>
      <c r="O11" s="237">
        <f>ROUND(E11*N11,2)</f>
        <v>0</v>
      </c>
      <c r="P11" s="237">
        <v>0.77</v>
      </c>
      <c r="Q11" s="237">
        <f>ROUND(E11*P11,2)</f>
        <v>190.58</v>
      </c>
      <c r="R11" s="237" t="s">
        <v>116</v>
      </c>
      <c r="S11" s="237" t="s">
        <v>117</v>
      </c>
      <c r="T11" s="238" t="s">
        <v>117</v>
      </c>
      <c r="U11" s="222">
        <v>0.13100000000000001</v>
      </c>
      <c r="V11" s="222">
        <f>ROUND(E11*U11,2)</f>
        <v>32.42</v>
      </c>
      <c r="W11" s="222"/>
      <c r="X11" s="222" t="s">
        <v>118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119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1" t="s">
        <v>124</v>
      </c>
      <c r="D12" s="223"/>
      <c r="E12" s="224">
        <v>247.5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121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32">
        <v>3</v>
      </c>
      <c r="B13" s="233" t="s">
        <v>125</v>
      </c>
      <c r="C13" s="250" t="s">
        <v>126</v>
      </c>
      <c r="D13" s="234" t="s">
        <v>115</v>
      </c>
      <c r="E13" s="235">
        <v>517.5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0.154</v>
      </c>
      <c r="Q13" s="237">
        <f>ROUND(E13*P13,2)</f>
        <v>79.7</v>
      </c>
      <c r="R13" s="237" t="s">
        <v>116</v>
      </c>
      <c r="S13" s="237" t="s">
        <v>117</v>
      </c>
      <c r="T13" s="238" t="s">
        <v>117</v>
      </c>
      <c r="U13" s="222">
        <v>5.3800000000000001E-2</v>
      </c>
      <c r="V13" s="222">
        <f>ROUND(E13*U13,2)</f>
        <v>27.84</v>
      </c>
      <c r="W13" s="222"/>
      <c r="X13" s="222" t="s">
        <v>118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119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1" t="s">
        <v>127</v>
      </c>
      <c r="D14" s="223"/>
      <c r="E14" s="224">
        <v>517.5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121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32">
        <v>4</v>
      </c>
      <c r="B15" s="233" t="s">
        <v>128</v>
      </c>
      <c r="C15" s="250" t="s">
        <v>129</v>
      </c>
      <c r="D15" s="234" t="s">
        <v>115</v>
      </c>
      <c r="E15" s="235">
        <v>427.5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0.17599999999999999</v>
      </c>
      <c r="Q15" s="237">
        <f>ROUND(E15*P15,2)</f>
        <v>75.239999999999995</v>
      </c>
      <c r="R15" s="237" t="s">
        <v>116</v>
      </c>
      <c r="S15" s="237" t="s">
        <v>117</v>
      </c>
      <c r="T15" s="238" t="s">
        <v>117</v>
      </c>
      <c r="U15" s="222">
        <v>5.9200000000000003E-2</v>
      </c>
      <c r="V15" s="222">
        <f>ROUND(E15*U15,2)</f>
        <v>25.31</v>
      </c>
      <c r="W15" s="222"/>
      <c r="X15" s="222" t="s">
        <v>118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119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1" t="s">
        <v>130</v>
      </c>
      <c r="D16" s="223"/>
      <c r="E16" s="224">
        <v>427.5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121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 x14ac:dyDescent="0.2">
      <c r="A17" s="232">
        <v>5</v>
      </c>
      <c r="B17" s="233" t="s">
        <v>131</v>
      </c>
      <c r="C17" s="250" t="s">
        <v>132</v>
      </c>
      <c r="D17" s="234" t="s">
        <v>115</v>
      </c>
      <c r="E17" s="235">
        <v>337.5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0.38313999999999998</v>
      </c>
      <c r="Q17" s="237">
        <f>ROUND(E17*P17,2)</f>
        <v>129.31</v>
      </c>
      <c r="R17" s="237" t="s">
        <v>116</v>
      </c>
      <c r="S17" s="237" t="s">
        <v>117</v>
      </c>
      <c r="T17" s="238" t="s">
        <v>117</v>
      </c>
      <c r="U17" s="222">
        <v>1.7000000000000001E-2</v>
      </c>
      <c r="V17" s="222">
        <f>ROUND(E17*U17,2)</f>
        <v>5.74</v>
      </c>
      <c r="W17" s="222"/>
      <c r="X17" s="222" t="s">
        <v>118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119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1" t="s">
        <v>133</v>
      </c>
      <c r="D18" s="223"/>
      <c r="E18" s="224">
        <v>337.5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121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33.75" outlineLevel="1" x14ac:dyDescent="0.2">
      <c r="A19" s="232">
        <v>6</v>
      </c>
      <c r="B19" s="233" t="s">
        <v>134</v>
      </c>
      <c r="C19" s="250" t="s">
        <v>135</v>
      </c>
      <c r="D19" s="234" t="s">
        <v>115</v>
      </c>
      <c r="E19" s="235">
        <v>546.20000000000005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0</v>
      </c>
      <c r="O19" s="237">
        <f>ROUND(E19*N19,2)</f>
        <v>0</v>
      </c>
      <c r="P19" s="237">
        <v>0.11</v>
      </c>
      <c r="Q19" s="237">
        <f>ROUND(E19*P19,2)</f>
        <v>60.08</v>
      </c>
      <c r="R19" s="237" t="s">
        <v>116</v>
      </c>
      <c r="S19" s="237" t="s">
        <v>117</v>
      </c>
      <c r="T19" s="238" t="s">
        <v>117</v>
      </c>
      <c r="U19" s="222">
        <v>3.1099999999999999E-2</v>
      </c>
      <c r="V19" s="222">
        <f>ROUND(E19*U19,2)</f>
        <v>16.989999999999998</v>
      </c>
      <c r="W19" s="222"/>
      <c r="X19" s="222" t="s">
        <v>118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119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20"/>
      <c r="B20" s="221"/>
      <c r="C20" s="252" t="s">
        <v>136</v>
      </c>
      <c r="D20" s="240"/>
      <c r="E20" s="240"/>
      <c r="F20" s="240"/>
      <c r="G20" s="240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137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39" t="str">
        <f>C20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1" t="s">
        <v>138</v>
      </c>
      <c r="D21" s="223"/>
      <c r="E21" s="224">
        <v>423.2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121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1" t="s">
        <v>139</v>
      </c>
      <c r="D22" s="223"/>
      <c r="E22" s="224">
        <v>123</v>
      </c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121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2.5" outlineLevel="1" x14ac:dyDescent="0.2">
      <c r="A23" s="232">
        <v>7</v>
      </c>
      <c r="B23" s="233" t="s">
        <v>140</v>
      </c>
      <c r="C23" s="250" t="s">
        <v>141</v>
      </c>
      <c r="D23" s="234" t="s">
        <v>142</v>
      </c>
      <c r="E23" s="235">
        <v>432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 t="s">
        <v>143</v>
      </c>
      <c r="S23" s="237" t="s">
        <v>117</v>
      </c>
      <c r="T23" s="238" t="s">
        <v>117</v>
      </c>
      <c r="U23" s="222">
        <v>0.20300000000000001</v>
      </c>
      <c r="V23" s="222">
        <f>ROUND(E23*U23,2)</f>
        <v>87.7</v>
      </c>
      <c r="W23" s="222"/>
      <c r="X23" s="222" t="s">
        <v>118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119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20"/>
      <c r="B24" s="221"/>
      <c r="C24" s="252" t="s">
        <v>144</v>
      </c>
      <c r="D24" s="240"/>
      <c r="E24" s="240"/>
      <c r="F24" s="240"/>
      <c r="G24" s="240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137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39" t="str">
        <f>C24</f>
        <v>na vzdálenost od hladiny vody v jímce po výšku roviny proložené osou nejvyššího bodu výtlačného potrubí. Včetně odpadní potrubí v délce do 20 m.</v>
      </c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32">
        <v>8</v>
      </c>
      <c r="B25" s="233" t="s">
        <v>145</v>
      </c>
      <c r="C25" s="250" t="s">
        <v>146</v>
      </c>
      <c r="D25" s="234" t="s">
        <v>147</v>
      </c>
      <c r="E25" s="235">
        <v>18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 t="s">
        <v>143</v>
      </c>
      <c r="S25" s="237" t="s">
        <v>117</v>
      </c>
      <c r="T25" s="238" t="s">
        <v>117</v>
      </c>
      <c r="U25" s="222">
        <v>0</v>
      </c>
      <c r="V25" s="222">
        <f>ROUND(E25*U25,2)</f>
        <v>0</v>
      </c>
      <c r="W25" s="222"/>
      <c r="X25" s="222" t="s">
        <v>118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119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20"/>
      <c r="B26" s="221"/>
      <c r="C26" s="252" t="s">
        <v>148</v>
      </c>
      <c r="D26" s="240"/>
      <c r="E26" s="240"/>
      <c r="F26" s="240"/>
      <c r="G26" s="240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137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39" t="str">
        <f>C26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26" s="213"/>
      <c r="BC26" s="213"/>
      <c r="BD26" s="213"/>
      <c r="BE26" s="213"/>
      <c r="BF26" s="213"/>
      <c r="BG26" s="213"/>
      <c r="BH26" s="213"/>
    </row>
    <row r="27" spans="1:60" ht="22.5" outlineLevel="1" x14ac:dyDescent="0.2">
      <c r="A27" s="232">
        <v>9</v>
      </c>
      <c r="B27" s="233" t="s">
        <v>149</v>
      </c>
      <c r="C27" s="250" t="s">
        <v>150</v>
      </c>
      <c r="D27" s="234" t="s">
        <v>151</v>
      </c>
      <c r="E27" s="235">
        <v>70.400000000000006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1.0699999999999999E-2</v>
      </c>
      <c r="O27" s="237">
        <f>ROUND(E27*N27,2)</f>
        <v>0.75</v>
      </c>
      <c r="P27" s="237">
        <v>0</v>
      </c>
      <c r="Q27" s="237">
        <f>ROUND(E27*P27,2)</f>
        <v>0</v>
      </c>
      <c r="R27" s="237" t="s">
        <v>143</v>
      </c>
      <c r="S27" s="237" t="s">
        <v>117</v>
      </c>
      <c r="T27" s="238" t="s">
        <v>117</v>
      </c>
      <c r="U27" s="222">
        <v>0.90800000000000003</v>
      </c>
      <c r="V27" s="222">
        <f>ROUND(E27*U27,2)</f>
        <v>63.92</v>
      </c>
      <c r="W27" s="222"/>
      <c r="X27" s="222" t="s">
        <v>118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119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20"/>
      <c r="B28" s="221"/>
      <c r="C28" s="252" t="s">
        <v>152</v>
      </c>
      <c r="D28" s="240"/>
      <c r="E28" s="240"/>
      <c r="F28" s="240"/>
      <c r="G28" s="240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137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39" t="str">
        <f>C28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1" t="s">
        <v>153</v>
      </c>
      <c r="D29" s="223"/>
      <c r="E29" s="224">
        <v>70.400000000000006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121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2">
        <v>10</v>
      </c>
      <c r="B30" s="233" t="s">
        <v>154</v>
      </c>
      <c r="C30" s="250" t="s">
        <v>155</v>
      </c>
      <c r="D30" s="234" t="s">
        <v>151</v>
      </c>
      <c r="E30" s="235">
        <v>63.8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7">
        <v>3.9739999999999998E-2</v>
      </c>
      <c r="O30" s="237">
        <f>ROUND(E30*N30,2)</f>
        <v>2.54</v>
      </c>
      <c r="P30" s="237">
        <v>0</v>
      </c>
      <c r="Q30" s="237">
        <f>ROUND(E30*P30,2)</f>
        <v>0</v>
      </c>
      <c r="R30" s="237" t="s">
        <v>143</v>
      </c>
      <c r="S30" s="237" t="s">
        <v>117</v>
      </c>
      <c r="T30" s="238" t="s">
        <v>117</v>
      </c>
      <c r="U30" s="222">
        <v>0.753</v>
      </c>
      <c r="V30" s="222">
        <f>ROUND(E30*U30,2)</f>
        <v>48.04</v>
      </c>
      <c r="W30" s="222"/>
      <c r="X30" s="222" t="s">
        <v>118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119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2.5" outlineLevel="1" x14ac:dyDescent="0.2">
      <c r="A31" s="220"/>
      <c r="B31" s="221"/>
      <c r="C31" s="252" t="s">
        <v>152</v>
      </c>
      <c r="D31" s="240"/>
      <c r="E31" s="240"/>
      <c r="F31" s="240"/>
      <c r="G31" s="240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137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39" t="str">
        <f>C31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1" t="s">
        <v>156</v>
      </c>
      <c r="D32" s="223"/>
      <c r="E32" s="224">
        <v>63.8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121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2">
        <v>11</v>
      </c>
      <c r="B33" s="233" t="s">
        <v>157</v>
      </c>
      <c r="C33" s="250" t="s">
        <v>158</v>
      </c>
      <c r="D33" s="234" t="s">
        <v>159</v>
      </c>
      <c r="E33" s="235">
        <v>266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7" t="s">
        <v>143</v>
      </c>
      <c r="S33" s="237" t="s">
        <v>117</v>
      </c>
      <c r="T33" s="238" t="s">
        <v>117</v>
      </c>
      <c r="U33" s="222">
        <v>9.7000000000000003E-2</v>
      </c>
      <c r="V33" s="222">
        <f>ROUND(E33*U33,2)</f>
        <v>25.8</v>
      </c>
      <c r="W33" s="222"/>
      <c r="X33" s="222" t="s">
        <v>118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119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2" t="s">
        <v>160</v>
      </c>
      <c r="D34" s="240"/>
      <c r="E34" s="240"/>
      <c r="F34" s="240"/>
      <c r="G34" s="240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137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39" t="str">
        <f>C34</f>
        <v>nebo lesní půdy, s vodorovným přemístěním na hromady v místě upotřebení nebo na dočasné či trvalé skládky se složením</v>
      </c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1" t="s">
        <v>161</v>
      </c>
      <c r="D35" s="223"/>
      <c r="E35" s="224">
        <v>266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121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2">
        <v>12</v>
      </c>
      <c r="B36" s="233" t="s">
        <v>162</v>
      </c>
      <c r="C36" s="250" t="s">
        <v>163</v>
      </c>
      <c r="D36" s="234" t="s">
        <v>159</v>
      </c>
      <c r="E36" s="235">
        <v>268.39999999999998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7" t="s">
        <v>143</v>
      </c>
      <c r="S36" s="237" t="s">
        <v>117</v>
      </c>
      <c r="T36" s="238" t="s">
        <v>117</v>
      </c>
      <c r="U36" s="222">
        <v>1.7629999999999999</v>
      </c>
      <c r="V36" s="222">
        <f>ROUND(E36*U36,2)</f>
        <v>473.19</v>
      </c>
      <c r="W36" s="222"/>
      <c r="X36" s="222" t="s">
        <v>118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119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2" t="s">
        <v>164</v>
      </c>
      <c r="D37" s="240"/>
      <c r="E37" s="240"/>
      <c r="F37" s="240"/>
      <c r="G37" s="240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137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39" t="str">
        <f>C37</f>
        <v>Příplatek k cenám hloubených vykopávek za ztížení vykopávky v blízkosti podzemního vedení nebo výbušnin pro jakoukoliv třídu horniny.</v>
      </c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1" t="s">
        <v>165</v>
      </c>
      <c r="D38" s="223"/>
      <c r="E38" s="224">
        <v>268.39999999999998</v>
      </c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121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2">
        <v>13</v>
      </c>
      <c r="B39" s="233" t="s">
        <v>166</v>
      </c>
      <c r="C39" s="250" t="s">
        <v>167</v>
      </c>
      <c r="D39" s="234" t="s">
        <v>159</v>
      </c>
      <c r="E39" s="235">
        <v>1174.8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7" t="s">
        <v>143</v>
      </c>
      <c r="S39" s="237" t="s">
        <v>117</v>
      </c>
      <c r="T39" s="238" t="s">
        <v>117</v>
      </c>
      <c r="U39" s="222">
        <v>0.12</v>
      </c>
      <c r="V39" s="222">
        <f>ROUND(E39*U39,2)</f>
        <v>140.97999999999999</v>
      </c>
      <c r="W39" s="222"/>
      <c r="X39" s="222" t="s">
        <v>118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119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33.75" outlineLevel="1" x14ac:dyDescent="0.2">
      <c r="A40" s="220"/>
      <c r="B40" s="221"/>
      <c r="C40" s="252" t="s">
        <v>168</v>
      </c>
      <c r="D40" s="240"/>
      <c r="E40" s="240"/>
      <c r="F40" s="240"/>
      <c r="G40" s="240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137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39" t="str">
        <f>C40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1" t="s">
        <v>169</v>
      </c>
      <c r="D41" s="223"/>
      <c r="E41" s="224">
        <v>1174.8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121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32">
        <v>14</v>
      </c>
      <c r="B42" s="233" t="s">
        <v>170</v>
      </c>
      <c r="C42" s="250" t="s">
        <v>171</v>
      </c>
      <c r="D42" s="234" t="s">
        <v>159</v>
      </c>
      <c r="E42" s="235">
        <v>352.44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21</v>
      </c>
      <c r="M42" s="237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7" t="s">
        <v>143</v>
      </c>
      <c r="S42" s="237" t="s">
        <v>117</v>
      </c>
      <c r="T42" s="238" t="s">
        <v>117</v>
      </c>
      <c r="U42" s="222">
        <v>8.4000000000000005E-2</v>
      </c>
      <c r="V42" s="222">
        <f>ROUND(E42*U42,2)</f>
        <v>29.6</v>
      </c>
      <c r="W42" s="222"/>
      <c r="X42" s="222" t="s">
        <v>118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119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33.75" outlineLevel="1" x14ac:dyDescent="0.2">
      <c r="A43" s="220"/>
      <c r="B43" s="221"/>
      <c r="C43" s="252" t="s">
        <v>168</v>
      </c>
      <c r="D43" s="240"/>
      <c r="E43" s="240"/>
      <c r="F43" s="240"/>
      <c r="G43" s="240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3"/>
      <c r="Z43" s="213"/>
      <c r="AA43" s="213"/>
      <c r="AB43" s="213"/>
      <c r="AC43" s="213"/>
      <c r="AD43" s="213"/>
      <c r="AE43" s="213"/>
      <c r="AF43" s="213"/>
      <c r="AG43" s="213" t="s">
        <v>137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39" t="str">
        <f>C43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1" t="s">
        <v>172</v>
      </c>
      <c r="D44" s="223"/>
      <c r="E44" s="224">
        <v>352.44</v>
      </c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121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2">
        <v>15</v>
      </c>
      <c r="B45" s="233" t="s">
        <v>173</v>
      </c>
      <c r="C45" s="250" t="s">
        <v>174</v>
      </c>
      <c r="D45" s="234" t="s">
        <v>159</v>
      </c>
      <c r="E45" s="235">
        <v>783.2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7" t="s">
        <v>143</v>
      </c>
      <c r="S45" s="237" t="s">
        <v>117</v>
      </c>
      <c r="T45" s="238" t="s">
        <v>117</v>
      </c>
      <c r="U45" s="222">
        <v>0.3</v>
      </c>
      <c r="V45" s="222">
        <f>ROUND(E45*U45,2)</f>
        <v>234.96</v>
      </c>
      <c r="W45" s="222"/>
      <c r="X45" s="222" t="s">
        <v>118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119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33.75" outlineLevel="1" x14ac:dyDescent="0.2">
      <c r="A46" s="220"/>
      <c r="B46" s="221"/>
      <c r="C46" s="252" t="s">
        <v>168</v>
      </c>
      <c r="D46" s="240"/>
      <c r="E46" s="240"/>
      <c r="F46" s="240"/>
      <c r="G46" s="240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3"/>
      <c r="Z46" s="213"/>
      <c r="AA46" s="213"/>
      <c r="AB46" s="213"/>
      <c r="AC46" s="213"/>
      <c r="AD46" s="213"/>
      <c r="AE46" s="213"/>
      <c r="AF46" s="213"/>
      <c r="AG46" s="213" t="s">
        <v>137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39" t="str">
        <f>C46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1" t="s">
        <v>175</v>
      </c>
      <c r="D47" s="223"/>
      <c r="E47" s="224">
        <v>783.2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121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32">
        <v>16</v>
      </c>
      <c r="B48" s="233" t="s">
        <v>176</v>
      </c>
      <c r="C48" s="250" t="s">
        <v>177</v>
      </c>
      <c r="D48" s="234" t="s">
        <v>159</v>
      </c>
      <c r="E48" s="235">
        <v>234.96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 t="s">
        <v>143</v>
      </c>
      <c r="S48" s="237" t="s">
        <v>117</v>
      </c>
      <c r="T48" s="238" t="s">
        <v>117</v>
      </c>
      <c r="U48" s="222">
        <v>0.14829999999999999</v>
      </c>
      <c r="V48" s="222">
        <f>ROUND(E48*U48,2)</f>
        <v>34.840000000000003</v>
      </c>
      <c r="W48" s="222"/>
      <c r="X48" s="222" t="s">
        <v>118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119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33.75" outlineLevel="1" x14ac:dyDescent="0.2">
      <c r="A49" s="220"/>
      <c r="B49" s="221"/>
      <c r="C49" s="252" t="s">
        <v>168</v>
      </c>
      <c r="D49" s="240"/>
      <c r="E49" s="240"/>
      <c r="F49" s="240"/>
      <c r="G49" s="240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137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39" t="str">
        <f>C49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1" t="s">
        <v>178</v>
      </c>
      <c r="D50" s="223"/>
      <c r="E50" s="224">
        <v>234.96</v>
      </c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3"/>
      <c r="Z50" s="213"/>
      <c r="AA50" s="213"/>
      <c r="AB50" s="213"/>
      <c r="AC50" s="213"/>
      <c r="AD50" s="213"/>
      <c r="AE50" s="213"/>
      <c r="AF50" s="213"/>
      <c r="AG50" s="213" t="s">
        <v>121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32">
        <v>17</v>
      </c>
      <c r="B51" s="233" t="s">
        <v>179</v>
      </c>
      <c r="C51" s="250" t="s">
        <v>180</v>
      </c>
      <c r="D51" s="234" t="s">
        <v>115</v>
      </c>
      <c r="E51" s="235">
        <v>3560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7">
        <v>1.99E-3</v>
      </c>
      <c r="O51" s="237">
        <f>ROUND(E51*N51,2)</f>
        <v>7.08</v>
      </c>
      <c r="P51" s="237">
        <v>0</v>
      </c>
      <c r="Q51" s="237">
        <f>ROUND(E51*P51,2)</f>
        <v>0</v>
      </c>
      <c r="R51" s="237" t="s">
        <v>143</v>
      </c>
      <c r="S51" s="237" t="s">
        <v>117</v>
      </c>
      <c r="T51" s="238" t="s">
        <v>117</v>
      </c>
      <c r="U51" s="222">
        <v>0.40200000000000002</v>
      </c>
      <c r="V51" s="222">
        <f>ROUND(E51*U51,2)</f>
        <v>1431.12</v>
      </c>
      <c r="W51" s="222"/>
      <c r="X51" s="222" t="s">
        <v>118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119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2" t="s">
        <v>181</v>
      </c>
      <c r="D52" s="240"/>
      <c r="E52" s="240"/>
      <c r="F52" s="240"/>
      <c r="G52" s="240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3"/>
      <c r="Z52" s="213"/>
      <c r="AA52" s="213"/>
      <c r="AB52" s="213"/>
      <c r="AC52" s="213"/>
      <c r="AD52" s="213"/>
      <c r="AE52" s="213"/>
      <c r="AF52" s="213"/>
      <c r="AG52" s="213" t="s">
        <v>137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1" t="s">
        <v>182</v>
      </c>
      <c r="D53" s="223"/>
      <c r="E53" s="224">
        <v>3560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3"/>
      <c r="Z53" s="213"/>
      <c r="AA53" s="213"/>
      <c r="AB53" s="213"/>
      <c r="AC53" s="213"/>
      <c r="AD53" s="213"/>
      <c r="AE53" s="213"/>
      <c r="AF53" s="213"/>
      <c r="AG53" s="213" t="s">
        <v>121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2">
        <v>18</v>
      </c>
      <c r="B54" s="233" t="s">
        <v>183</v>
      </c>
      <c r="C54" s="250" t="s">
        <v>184</v>
      </c>
      <c r="D54" s="234" t="s">
        <v>115</v>
      </c>
      <c r="E54" s="235">
        <v>3560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21</v>
      </c>
      <c r="M54" s="237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7" t="s">
        <v>143</v>
      </c>
      <c r="S54" s="237" t="s">
        <v>117</v>
      </c>
      <c r="T54" s="238" t="s">
        <v>117</v>
      </c>
      <c r="U54" s="222">
        <v>0.17799999999999999</v>
      </c>
      <c r="V54" s="222">
        <f>ROUND(E54*U54,2)</f>
        <v>633.67999999999995</v>
      </c>
      <c r="W54" s="222"/>
      <c r="X54" s="222" t="s">
        <v>118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119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2" t="s">
        <v>185</v>
      </c>
      <c r="D55" s="240"/>
      <c r="E55" s="240"/>
      <c r="F55" s="240"/>
      <c r="G55" s="240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137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32">
        <v>19</v>
      </c>
      <c r="B56" s="233" t="s">
        <v>186</v>
      </c>
      <c r="C56" s="250" t="s">
        <v>187</v>
      </c>
      <c r="D56" s="234" t="s">
        <v>159</v>
      </c>
      <c r="E56" s="235">
        <v>1076.9000000000001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21</v>
      </c>
      <c r="M56" s="237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7" t="s">
        <v>143</v>
      </c>
      <c r="S56" s="237" t="s">
        <v>117</v>
      </c>
      <c r="T56" s="238" t="s">
        <v>188</v>
      </c>
      <c r="U56" s="222">
        <v>0.34499999999999997</v>
      </c>
      <c r="V56" s="222">
        <f>ROUND(E56*U56,2)</f>
        <v>371.53</v>
      </c>
      <c r="W56" s="222"/>
      <c r="X56" s="222" t="s">
        <v>118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119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2" t="s">
        <v>189</v>
      </c>
      <c r="D57" s="240"/>
      <c r="E57" s="240"/>
      <c r="F57" s="240"/>
      <c r="G57" s="240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137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39" t="str">
        <f>C57</f>
        <v>bez naložení do dopravní nádoby, ale s vyprázdněním dopravní nádoby na hromadu nebo na dopravní prostředek,</v>
      </c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1" t="s">
        <v>190</v>
      </c>
      <c r="D58" s="223"/>
      <c r="E58" s="224">
        <v>1076.9000000000001</v>
      </c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3"/>
      <c r="Z58" s="213"/>
      <c r="AA58" s="213"/>
      <c r="AB58" s="213"/>
      <c r="AC58" s="213"/>
      <c r="AD58" s="213"/>
      <c r="AE58" s="213"/>
      <c r="AF58" s="213"/>
      <c r="AG58" s="213" t="s">
        <v>121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2.5" outlineLevel="1" x14ac:dyDescent="0.2">
      <c r="A59" s="232">
        <v>20</v>
      </c>
      <c r="B59" s="233" t="s">
        <v>191</v>
      </c>
      <c r="C59" s="250" t="s">
        <v>192</v>
      </c>
      <c r="D59" s="234" t="s">
        <v>159</v>
      </c>
      <c r="E59" s="235">
        <v>1246.2725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21</v>
      </c>
      <c r="M59" s="237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7" t="s">
        <v>143</v>
      </c>
      <c r="S59" s="237" t="s">
        <v>117</v>
      </c>
      <c r="T59" s="238" t="s">
        <v>117</v>
      </c>
      <c r="U59" s="222">
        <v>1.0999999999999999E-2</v>
      </c>
      <c r="V59" s="222">
        <f>ROUND(E59*U59,2)</f>
        <v>13.71</v>
      </c>
      <c r="W59" s="222"/>
      <c r="X59" s="222" t="s">
        <v>118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119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52" t="s">
        <v>193</v>
      </c>
      <c r="D60" s="240"/>
      <c r="E60" s="240"/>
      <c r="F60" s="240"/>
      <c r="G60" s="240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13"/>
      <c r="Z60" s="213"/>
      <c r="AA60" s="213"/>
      <c r="AB60" s="213"/>
      <c r="AC60" s="213"/>
      <c r="AD60" s="213"/>
      <c r="AE60" s="213"/>
      <c r="AF60" s="213"/>
      <c r="AG60" s="213" t="s">
        <v>137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33.75" outlineLevel="1" x14ac:dyDescent="0.2">
      <c r="A61" s="232">
        <v>21</v>
      </c>
      <c r="B61" s="233" t="s">
        <v>194</v>
      </c>
      <c r="C61" s="250" t="s">
        <v>195</v>
      </c>
      <c r="D61" s="234" t="s">
        <v>159</v>
      </c>
      <c r="E61" s="235">
        <v>49850.9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21</v>
      </c>
      <c r="M61" s="237">
        <f>G61*(1+L61/100)</f>
        <v>0</v>
      </c>
      <c r="N61" s="237">
        <v>0</v>
      </c>
      <c r="O61" s="237">
        <f>ROUND(E61*N61,2)</f>
        <v>0</v>
      </c>
      <c r="P61" s="237">
        <v>0</v>
      </c>
      <c r="Q61" s="237">
        <f>ROUND(E61*P61,2)</f>
        <v>0</v>
      </c>
      <c r="R61" s="237" t="s">
        <v>143</v>
      </c>
      <c r="S61" s="237" t="s">
        <v>117</v>
      </c>
      <c r="T61" s="238" t="s">
        <v>117</v>
      </c>
      <c r="U61" s="222">
        <v>0</v>
      </c>
      <c r="V61" s="222">
        <f>ROUND(E61*U61,2)</f>
        <v>0</v>
      </c>
      <c r="W61" s="222"/>
      <c r="X61" s="222" t="s">
        <v>118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119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2" t="s">
        <v>193</v>
      </c>
      <c r="D62" s="240"/>
      <c r="E62" s="240"/>
      <c r="F62" s="240"/>
      <c r="G62" s="240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3"/>
      <c r="Z62" s="213"/>
      <c r="AA62" s="213"/>
      <c r="AB62" s="213"/>
      <c r="AC62" s="213"/>
      <c r="AD62" s="213"/>
      <c r="AE62" s="213"/>
      <c r="AF62" s="213"/>
      <c r="AG62" s="213" t="s">
        <v>137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1" t="s">
        <v>196</v>
      </c>
      <c r="D63" s="223"/>
      <c r="E63" s="224">
        <v>49850.9</v>
      </c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13"/>
      <c r="Z63" s="213"/>
      <c r="AA63" s="213"/>
      <c r="AB63" s="213"/>
      <c r="AC63" s="213"/>
      <c r="AD63" s="213"/>
      <c r="AE63" s="213"/>
      <c r="AF63" s="213"/>
      <c r="AG63" s="213" t="s">
        <v>121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2.5" outlineLevel="1" x14ac:dyDescent="0.2">
      <c r="A64" s="232">
        <v>22</v>
      </c>
      <c r="B64" s="233" t="s">
        <v>197</v>
      </c>
      <c r="C64" s="250" t="s">
        <v>198</v>
      </c>
      <c r="D64" s="234" t="s">
        <v>159</v>
      </c>
      <c r="E64" s="235">
        <v>1246.2725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21</v>
      </c>
      <c r="M64" s="237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37" t="s">
        <v>143</v>
      </c>
      <c r="S64" s="237" t="s">
        <v>117</v>
      </c>
      <c r="T64" s="238" t="s">
        <v>117</v>
      </c>
      <c r="U64" s="222">
        <v>8.9999999999999993E-3</v>
      </c>
      <c r="V64" s="222">
        <f>ROUND(E64*U64,2)</f>
        <v>11.22</v>
      </c>
      <c r="W64" s="222"/>
      <c r="X64" s="222" t="s">
        <v>118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119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1" t="s">
        <v>199</v>
      </c>
      <c r="D65" s="223"/>
      <c r="E65" s="224">
        <v>534.54499999999996</v>
      </c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3"/>
      <c r="Z65" s="213"/>
      <c r="AA65" s="213"/>
      <c r="AB65" s="213"/>
      <c r="AC65" s="213"/>
      <c r="AD65" s="213"/>
      <c r="AE65" s="213"/>
      <c r="AF65" s="213"/>
      <c r="AG65" s="213" t="s">
        <v>121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1" t="s">
        <v>200</v>
      </c>
      <c r="D66" s="223"/>
      <c r="E66" s="224">
        <v>711.72749999999996</v>
      </c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13"/>
      <c r="Z66" s="213"/>
      <c r="AA66" s="213"/>
      <c r="AB66" s="213"/>
      <c r="AC66" s="213"/>
      <c r="AD66" s="213"/>
      <c r="AE66" s="213"/>
      <c r="AF66" s="213"/>
      <c r="AG66" s="213" t="s">
        <v>121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2.5" outlineLevel="1" x14ac:dyDescent="0.2">
      <c r="A67" s="232">
        <v>23</v>
      </c>
      <c r="B67" s="233" t="s">
        <v>201</v>
      </c>
      <c r="C67" s="250" t="s">
        <v>202</v>
      </c>
      <c r="D67" s="234" t="s">
        <v>159</v>
      </c>
      <c r="E67" s="235">
        <v>1423.4549999999999</v>
      </c>
      <c r="F67" s="236"/>
      <c r="G67" s="237">
        <f>ROUND(E67*F67,2)</f>
        <v>0</v>
      </c>
      <c r="H67" s="236"/>
      <c r="I67" s="237">
        <f>ROUND(E67*H67,2)</f>
        <v>0</v>
      </c>
      <c r="J67" s="236"/>
      <c r="K67" s="237">
        <f>ROUND(E67*J67,2)</f>
        <v>0</v>
      </c>
      <c r="L67" s="237">
        <v>21</v>
      </c>
      <c r="M67" s="237">
        <f>G67*(1+L67/100)</f>
        <v>0</v>
      </c>
      <c r="N67" s="237">
        <v>0</v>
      </c>
      <c r="O67" s="237">
        <f>ROUND(E67*N67,2)</f>
        <v>0</v>
      </c>
      <c r="P67" s="237">
        <v>0</v>
      </c>
      <c r="Q67" s="237">
        <f>ROUND(E67*P67,2)</f>
        <v>0</v>
      </c>
      <c r="R67" s="237" t="s">
        <v>143</v>
      </c>
      <c r="S67" s="237" t="s">
        <v>117</v>
      </c>
      <c r="T67" s="238" t="s">
        <v>117</v>
      </c>
      <c r="U67" s="222">
        <v>0.20200000000000001</v>
      </c>
      <c r="V67" s="222">
        <f>ROUND(E67*U67,2)</f>
        <v>287.54000000000002</v>
      </c>
      <c r="W67" s="222"/>
      <c r="X67" s="222" t="s">
        <v>118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119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2" t="s">
        <v>203</v>
      </c>
      <c r="D68" s="240"/>
      <c r="E68" s="240"/>
      <c r="F68" s="240"/>
      <c r="G68" s="240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3"/>
      <c r="Z68" s="213"/>
      <c r="AA68" s="213"/>
      <c r="AB68" s="213"/>
      <c r="AC68" s="213"/>
      <c r="AD68" s="213"/>
      <c r="AE68" s="213"/>
      <c r="AF68" s="213"/>
      <c r="AG68" s="213" t="s">
        <v>137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1" t="s">
        <v>204</v>
      </c>
      <c r="D69" s="223"/>
      <c r="E69" s="224">
        <v>1958</v>
      </c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13"/>
      <c r="Z69" s="213"/>
      <c r="AA69" s="213"/>
      <c r="AB69" s="213"/>
      <c r="AC69" s="213"/>
      <c r="AD69" s="213"/>
      <c r="AE69" s="213"/>
      <c r="AF69" s="213"/>
      <c r="AG69" s="213" t="s">
        <v>121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1" t="s">
        <v>205</v>
      </c>
      <c r="D70" s="223"/>
      <c r="E70" s="224">
        <v>-534.54499999999996</v>
      </c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3"/>
      <c r="Z70" s="213"/>
      <c r="AA70" s="213"/>
      <c r="AB70" s="213"/>
      <c r="AC70" s="213"/>
      <c r="AD70" s="213"/>
      <c r="AE70" s="213"/>
      <c r="AF70" s="213"/>
      <c r="AG70" s="213" t="s">
        <v>121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32">
        <v>24</v>
      </c>
      <c r="B71" s="233" t="s">
        <v>206</v>
      </c>
      <c r="C71" s="250" t="s">
        <v>207</v>
      </c>
      <c r="D71" s="234" t="s">
        <v>159</v>
      </c>
      <c r="E71" s="235">
        <v>436.64499999999998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21</v>
      </c>
      <c r="M71" s="237">
        <f>G71*(1+L71/100)</f>
        <v>0</v>
      </c>
      <c r="N71" s="237">
        <v>0</v>
      </c>
      <c r="O71" s="237">
        <f>ROUND(E71*N71,2)</f>
        <v>0</v>
      </c>
      <c r="P71" s="237">
        <v>0</v>
      </c>
      <c r="Q71" s="237">
        <f>ROUND(E71*P71,2)</f>
        <v>0</v>
      </c>
      <c r="R71" s="237" t="s">
        <v>143</v>
      </c>
      <c r="S71" s="237" t="s">
        <v>117</v>
      </c>
      <c r="T71" s="238" t="s">
        <v>117</v>
      </c>
      <c r="U71" s="222">
        <v>1.587</v>
      </c>
      <c r="V71" s="222">
        <f>ROUND(E71*U71,2)</f>
        <v>692.96</v>
      </c>
      <c r="W71" s="222"/>
      <c r="X71" s="222" t="s">
        <v>118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119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ht="22.5" outlineLevel="1" x14ac:dyDescent="0.2">
      <c r="A72" s="220"/>
      <c r="B72" s="221"/>
      <c r="C72" s="252" t="s">
        <v>208</v>
      </c>
      <c r="D72" s="240"/>
      <c r="E72" s="240"/>
      <c r="F72" s="240"/>
      <c r="G72" s="240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3"/>
      <c r="Z72" s="213"/>
      <c r="AA72" s="213"/>
      <c r="AB72" s="213"/>
      <c r="AC72" s="213"/>
      <c r="AD72" s="213"/>
      <c r="AE72" s="213"/>
      <c r="AF72" s="213"/>
      <c r="AG72" s="213" t="s">
        <v>137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39" t="str">
        <f>C72</f>
        <v>sypaninou z vhodných hornin tř. 1 - 4 nebo materiálem připraveným podél výkopu ve vzdálenosti do 3 m od jeho kraje, pro jakoukoliv hloubku výkopu a jakoukoliv míru zhutnění,</v>
      </c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1" t="s">
        <v>209</v>
      </c>
      <c r="D73" s="223"/>
      <c r="E73" s="224">
        <v>37.619999999999997</v>
      </c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3"/>
      <c r="Z73" s="213"/>
      <c r="AA73" s="213"/>
      <c r="AB73" s="213"/>
      <c r="AC73" s="213"/>
      <c r="AD73" s="213"/>
      <c r="AE73" s="213"/>
      <c r="AF73" s="213"/>
      <c r="AG73" s="213" t="s">
        <v>121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1" t="s">
        <v>210</v>
      </c>
      <c r="D74" s="223"/>
      <c r="E74" s="224">
        <v>23.1</v>
      </c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3"/>
      <c r="Z74" s="213"/>
      <c r="AA74" s="213"/>
      <c r="AB74" s="213"/>
      <c r="AC74" s="213"/>
      <c r="AD74" s="213"/>
      <c r="AE74" s="213"/>
      <c r="AF74" s="213"/>
      <c r="AG74" s="213" t="s">
        <v>121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1" t="s">
        <v>211</v>
      </c>
      <c r="D75" s="223"/>
      <c r="E75" s="224">
        <v>321.255</v>
      </c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3"/>
      <c r="Z75" s="213"/>
      <c r="AA75" s="213"/>
      <c r="AB75" s="213"/>
      <c r="AC75" s="213"/>
      <c r="AD75" s="213"/>
      <c r="AE75" s="213"/>
      <c r="AF75" s="213"/>
      <c r="AG75" s="213" t="s">
        <v>121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1" t="s">
        <v>212</v>
      </c>
      <c r="D76" s="223"/>
      <c r="E76" s="224">
        <v>54.67</v>
      </c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3"/>
      <c r="Z76" s="213"/>
      <c r="AA76" s="213"/>
      <c r="AB76" s="213"/>
      <c r="AC76" s="213"/>
      <c r="AD76" s="213"/>
      <c r="AE76" s="213"/>
      <c r="AF76" s="213"/>
      <c r="AG76" s="213" t="s">
        <v>121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32">
        <v>25</v>
      </c>
      <c r="B77" s="233" t="s">
        <v>213</v>
      </c>
      <c r="C77" s="250" t="s">
        <v>214</v>
      </c>
      <c r="D77" s="234" t="s">
        <v>115</v>
      </c>
      <c r="E77" s="235">
        <v>1330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21</v>
      </c>
      <c r="M77" s="237">
        <f>G77*(1+L77/100)</f>
        <v>0</v>
      </c>
      <c r="N77" s="237">
        <v>0</v>
      </c>
      <c r="O77" s="237">
        <f>ROUND(E77*N77,2)</f>
        <v>0</v>
      </c>
      <c r="P77" s="237">
        <v>0</v>
      </c>
      <c r="Q77" s="237">
        <f>ROUND(E77*P77,2)</f>
        <v>0</v>
      </c>
      <c r="R77" s="237" t="s">
        <v>215</v>
      </c>
      <c r="S77" s="237" t="s">
        <v>117</v>
      </c>
      <c r="T77" s="238" t="s">
        <v>117</v>
      </c>
      <c r="U77" s="222">
        <v>0.06</v>
      </c>
      <c r="V77" s="222">
        <f>ROUND(E77*U77,2)</f>
        <v>79.8</v>
      </c>
      <c r="W77" s="222"/>
      <c r="X77" s="222" t="s">
        <v>118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119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2" t="s">
        <v>216</v>
      </c>
      <c r="D78" s="240"/>
      <c r="E78" s="240"/>
      <c r="F78" s="240"/>
      <c r="G78" s="240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137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22.5" outlineLevel="1" x14ac:dyDescent="0.2">
      <c r="A79" s="232">
        <v>26</v>
      </c>
      <c r="B79" s="233" t="s">
        <v>217</v>
      </c>
      <c r="C79" s="250" t="s">
        <v>218</v>
      </c>
      <c r="D79" s="234" t="s">
        <v>115</v>
      </c>
      <c r="E79" s="235">
        <v>1330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21</v>
      </c>
      <c r="M79" s="237">
        <f>G79*(1+L79/100)</f>
        <v>0</v>
      </c>
      <c r="N79" s="237">
        <v>0</v>
      </c>
      <c r="O79" s="237">
        <f>ROUND(E79*N79,2)</f>
        <v>0</v>
      </c>
      <c r="P79" s="237">
        <v>0</v>
      </c>
      <c r="Q79" s="237">
        <f>ROUND(E79*P79,2)</f>
        <v>0</v>
      </c>
      <c r="R79" s="237" t="s">
        <v>143</v>
      </c>
      <c r="S79" s="237" t="s">
        <v>117</v>
      </c>
      <c r="T79" s="238" t="s">
        <v>117</v>
      </c>
      <c r="U79" s="222">
        <v>2.8000000000000001E-2</v>
      </c>
      <c r="V79" s="222">
        <f>ROUND(E79*U79,2)</f>
        <v>37.24</v>
      </c>
      <c r="W79" s="222"/>
      <c r="X79" s="222" t="s">
        <v>118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119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22.5" outlineLevel="1" x14ac:dyDescent="0.2">
      <c r="A80" s="220"/>
      <c r="B80" s="221"/>
      <c r="C80" s="252" t="s">
        <v>219</v>
      </c>
      <c r="D80" s="240"/>
      <c r="E80" s="240"/>
      <c r="F80" s="240"/>
      <c r="G80" s="240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3"/>
      <c r="Z80" s="213"/>
      <c r="AA80" s="213"/>
      <c r="AB80" s="213"/>
      <c r="AC80" s="213"/>
      <c r="AD80" s="213"/>
      <c r="AE80" s="213"/>
      <c r="AF80" s="213"/>
      <c r="AG80" s="213" t="s">
        <v>137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39" t="str">
        <f>C80</f>
        <v>s případným nutným přemístěním hromad nebo dočasných skládek na místo potřeby ze vzdálenosti do 30 m, v rovině nebo ve svahu do 1 : 5,</v>
      </c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51" t="s">
        <v>220</v>
      </c>
      <c r="D81" s="223"/>
      <c r="E81" s="224">
        <v>1330</v>
      </c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3"/>
      <c r="Z81" s="213"/>
      <c r="AA81" s="213"/>
      <c r="AB81" s="213"/>
      <c r="AC81" s="213"/>
      <c r="AD81" s="213"/>
      <c r="AE81" s="213"/>
      <c r="AF81" s="213"/>
      <c r="AG81" s="213" t="s">
        <v>121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41">
        <v>27</v>
      </c>
      <c r="B82" s="242" t="s">
        <v>221</v>
      </c>
      <c r="C82" s="253" t="s">
        <v>222</v>
      </c>
      <c r="D82" s="243" t="s">
        <v>159</v>
      </c>
      <c r="E82" s="244">
        <v>1246.2725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0</v>
      </c>
      <c r="O82" s="246">
        <f>ROUND(E82*N82,2)</f>
        <v>0</v>
      </c>
      <c r="P82" s="246">
        <v>0</v>
      </c>
      <c r="Q82" s="246">
        <f>ROUND(E82*P82,2)</f>
        <v>0</v>
      </c>
      <c r="R82" s="246" t="s">
        <v>143</v>
      </c>
      <c r="S82" s="246" t="s">
        <v>117</v>
      </c>
      <c r="T82" s="247" t="s">
        <v>117</v>
      </c>
      <c r="U82" s="222">
        <v>0</v>
      </c>
      <c r="V82" s="222">
        <f>ROUND(E82*U82,2)</f>
        <v>0</v>
      </c>
      <c r="W82" s="222"/>
      <c r="X82" s="222" t="s">
        <v>118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119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32">
        <v>28</v>
      </c>
      <c r="B83" s="233" t="s">
        <v>223</v>
      </c>
      <c r="C83" s="250" t="s">
        <v>224</v>
      </c>
      <c r="D83" s="234" t="s">
        <v>225</v>
      </c>
      <c r="E83" s="235">
        <v>33.25</v>
      </c>
      <c r="F83" s="236"/>
      <c r="G83" s="237">
        <f>ROUND(E83*F83,2)</f>
        <v>0</v>
      </c>
      <c r="H83" s="236"/>
      <c r="I83" s="237">
        <f>ROUND(E83*H83,2)</f>
        <v>0</v>
      </c>
      <c r="J83" s="236"/>
      <c r="K83" s="237">
        <f>ROUND(E83*J83,2)</f>
        <v>0</v>
      </c>
      <c r="L83" s="237">
        <v>21</v>
      </c>
      <c r="M83" s="237">
        <f>G83*(1+L83/100)</f>
        <v>0</v>
      </c>
      <c r="N83" s="237">
        <v>1E-3</v>
      </c>
      <c r="O83" s="237">
        <f>ROUND(E83*N83,2)</f>
        <v>0.03</v>
      </c>
      <c r="P83" s="237">
        <v>0</v>
      </c>
      <c r="Q83" s="237">
        <f>ROUND(E83*P83,2)</f>
        <v>0</v>
      </c>
      <c r="R83" s="237" t="s">
        <v>226</v>
      </c>
      <c r="S83" s="237" t="s">
        <v>117</v>
      </c>
      <c r="T83" s="238" t="s">
        <v>117</v>
      </c>
      <c r="U83" s="222">
        <v>0</v>
      </c>
      <c r="V83" s="222">
        <f>ROUND(E83*U83,2)</f>
        <v>0</v>
      </c>
      <c r="W83" s="222"/>
      <c r="X83" s="222" t="s">
        <v>227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228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1" t="s">
        <v>229</v>
      </c>
      <c r="D84" s="223"/>
      <c r="E84" s="224">
        <v>33.25</v>
      </c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3"/>
      <c r="Z84" s="213"/>
      <c r="AA84" s="213"/>
      <c r="AB84" s="213"/>
      <c r="AC84" s="213"/>
      <c r="AD84" s="213"/>
      <c r="AE84" s="213"/>
      <c r="AF84" s="213"/>
      <c r="AG84" s="213" t="s">
        <v>121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32">
        <v>29</v>
      </c>
      <c r="B85" s="233" t="s">
        <v>230</v>
      </c>
      <c r="C85" s="250" t="s">
        <v>231</v>
      </c>
      <c r="D85" s="234" t="s">
        <v>232</v>
      </c>
      <c r="E85" s="235">
        <v>785.96100000000001</v>
      </c>
      <c r="F85" s="236"/>
      <c r="G85" s="237">
        <f>ROUND(E85*F85,2)</f>
        <v>0</v>
      </c>
      <c r="H85" s="236"/>
      <c r="I85" s="237">
        <f>ROUND(E85*H85,2)</f>
        <v>0</v>
      </c>
      <c r="J85" s="236"/>
      <c r="K85" s="237">
        <f>ROUND(E85*J85,2)</f>
        <v>0</v>
      </c>
      <c r="L85" s="237">
        <v>21</v>
      </c>
      <c r="M85" s="237">
        <f>G85*(1+L85/100)</f>
        <v>0</v>
      </c>
      <c r="N85" s="237">
        <v>1</v>
      </c>
      <c r="O85" s="237">
        <f>ROUND(E85*N85,2)</f>
        <v>785.96</v>
      </c>
      <c r="P85" s="237">
        <v>0</v>
      </c>
      <c r="Q85" s="237">
        <f>ROUND(E85*P85,2)</f>
        <v>0</v>
      </c>
      <c r="R85" s="237" t="s">
        <v>226</v>
      </c>
      <c r="S85" s="237" t="s">
        <v>117</v>
      </c>
      <c r="T85" s="238" t="s">
        <v>117</v>
      </c>
      <c r="U85" s="222">
        <v>0</v>
      </c>
      <c r="V85" s="222">
        <f>ROUND(E85*U85,2)</f>
        <v>0</v>
      </c>
      <c r="W85" s="222"/>
      <c r="X85" s="222" t="s">
        <v>227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228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51" t="s">
        <v>233</v>
      </c>
      <c r="D86" s="223"/>
      <c r="E86" s="224">
        <v>785.96100000000001</v>
      </c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3"/>
      <c r="Z86" s="213"/>
      <c r="AA86" s="213"/>
      <c r="AB86" s="213"/>
      <c r="AC86" s="213"/>
      <c r="AD86" s="213"/>
      <c r="AE86" s="213"/>
      <c r="AF86" s="213"/>
      <c r="AG86" s="213" t="s">
        <v>121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32">
        <v>30</v>
      </c>
      <c r="B87" s="233" t="s">
        <v>234</v>
      </c>
      <c r="C87" s="250" t="s">
        <v>235</v>
      </c>
      <c r="D87" s="234" t="s">
        <v>232</v>
      </c>
      <c r="E87" s="235">
        <v>1281.1095</v>
      </c>
      <c r="F87" s="236"/>
      <c r="G87" s="237">
        <f>ROUND(E87*F87,2)</f>
        <v>0</v>
      </c>
      <c r="H87" s="236"/>
      <c r="I87" s="237">
        <f>ROUND(E87*H87,2)</f>
        <v>0</v>
      </c>
      <c r="J87" s="236"/>
      <c r="K87" s="237">
        <f>ROUND(E87*J87,2)</f>
        <v>0</v>
      </c>
      <c r="L87" s="237">
        <v>21</v>
      </c>
      <c r="M87" s="237">
        <f>G87*(1+L87/100)</f>
        <v>0</v>
      </c>
      <c r="N87" s="237">
        <v>1</v>
      </c>
      <c r="O87" s="237">
        <f>ROUND(E87*N87,2)</f>
        <v>1281.1099999999999</v>
      </c>
      <c r="P87" s="237">
        <v>0</v>
      </c>
      <c r="Q87" s="237">
        <f>ROUND(E87*P87,2)</f>
        <v>0</v>
      </c>
      <c r="R87" s="237" t="s">
        <v>226</v>
      </c>
      <c r="S87" s="237" t="s">
        <v>117</v>
      </c>
      <c r="T87" s="238" t="s">
        <v>117</v>
      </c>
      <c r="U87" s="222">
        <v>0</v>
      </c>
      <c r="V87" s="222">
        <f>ROUND(E87*U87,2)</f>
        <v>0</v>
      </c>
      <c r="W87" s="222"/>
      <c r="X87" s="222" t="s">
        <v>227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228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51" t="s">
        <v>236</v>
      </c>
      <c r="D88" s="223"/>
      <c r="E88" s="224">
        <v>1281.1095</v>
      </c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13"/>
      <c r="Z88" s="213"/>
      <c r="AA88" s="213"/>
      <c r="AB88" s="213"/>
      <c r="AC88" s="213"/>
      <c r="AD88" s="213"/>
      <c r="AE88" s="213"/>
      <c r="AF88" s="213"/>
      <c r="AG88" s="213" t="s">
        <v>121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x14ac:dyDescent="0.2">
      <c r="A89" s="226" t="s">
        <v>111</v>
      </c>
      <c r="B89" s="227" t="s">
        <v>61</v>
      </c>
      <c r="C89" s="249" t="s">
        <v>68</v>
      </c>
      <c r="D89" s="228"/>
      <c r="E89" s="229"/>
      <c r="F89" s="230"/>
      <c r="G89" s="230">
        <f>SUMIF(AG90:AG91,"&lt;&gt;NOR",G90:G91)</f>
        <v>0</v>
      </c>
      <c r="H89" s="230"/>
      <c r="I89" s="230">
        <f>SUM(I90:I91)</f>
        <v>0</v>
      </c>
      <c r="J89" s="230"/>
      <c r="K89" s="230">
        <f>SUM(K90:K91)</f>
        <v>0</v>
      </c>
      <c r="L89" s="230"/>
      <c r="M89" s="230">
        <f>SUM(M90:M91)</f>
        <v>0</v>
      </c>
      <c r="N89" s="230"/>
      <c r="O89" s="230">
        <f>SUM(O90:O91)</f>
        <v>208.1</v>
      </c>
      <c r="P89" s="230"/>
      <c r="Q89" s="230">
        <f>SUM(Q90:Q91)</f>
        <v>0</v>
      </c>
      <c r="R89" s="230"/>
      <c r="S89" s="230"/>
      <c r="T89" s="231"/>
      <c r="U89" s="225"/>
      <c r="V89" s="225">
        <f>SUM(V90:V91)</f>
        <v>192.24</v>
      </c>
      <c r="W89" s="225"/>
      <c r="X89" s="225"/>
      <c r="AG89" t="s">
        <v>112</v>
      </c>
    </row>
    <row r="90" spans="1:60" outlineLevel="1" x14ac:dyDescent="0.2">
      <c r="A90" s="232">
        <v>31</v>
      </c>
      <c r="B90" s="233" t="s">
        <v>237</v>
      </c>
      <c r="C90" s="250" t="s">
        <v>238</v>
      </c>
      <c r="D90" s="234" t="s">
        <v>151</v>
      </c>
      <c r="E90" s="235">
        <v>890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21</v>
      </c>
      <c r="M90" s="237">
        <f>G90*(1+L90/100)</f>
        <v>0</v>
      </c>
      <c r="N90" s="237">
        <v>0.23382</v>
      </c>
      <c r="O90" s="237">
        <f>ROUND(E90*N90,2)</f>
        <v>208.1</v>
      </c>
      <c r="P90" s="237">
        <v>0</v>
      </c>
      <c r="Q90" s="237">
        <f>ROUND(E90*P90,2)</f>
        <v>0</v>
      </c>
      <c r="R90" s="237" t="s">
        <v>239</v>
      </c>
      <c r="S90" s="237" t="s">
        <v>240</v>
      </c>
      <c r="T90" s="238" t="s">
        <v>240</v>
      </c>
      <c r="U90" s="222">
        <v>0.216</v>
      </c>
      <c r="V90" s="222">
        <f>ROUND(E90*U90,2)</f>
        <v>192.24</v>
      </c>
      <c r="W90" s="222"/>
      <c r="X90" s="222" t="s">
        <v>118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119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2" t="s">
        <v>241</v>
      </c>
      <c r="D91" s="240"/>
      <c r="E91" s="240"/>
      <c r="F91" s="240"/>
      <c r="G91" s="240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13"/>
      <c r="Z91" s="213"/>
      <c r="AA91" s="213"/>
      <c r="AB91" s="213"/>
      <c r="AC91" s="213"/>
      <c r="AD91" s="213"/>
      <c r="AE91" s="213"/>
      <c r="AF91" s="213"/>
      <c r="AG91" s="213" t="s">
        <v>137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39" t="str">
        <f>C91</f>
        <v>se zřízením štěrkopískového lože pod trubky a s jejich obsypem v průměrném celkovém množství do 0,15 m3/m v otevřeném příkopu,</v>
      </c>
      <c r="BB91" s="213"/>
      <c r="BC91" s="213"/>
      <c r="BD91" s="213"/>
      <c r="BE91" s="213"/>
      <c r="BF91" s="213"/>
      <c r="BG91" s="213"/>
      <c r="BH91" s="213"/>
    </row>
    <row r="92" spans="1:60" x14ac:dyDescent="0.2">
      <c r="A92" s="226" t="s">
        <v>111</v>
      </c>
      <c r="B92" s="227" t="s">
        <v>69</v>
      </c>
      <c r="C92" s="249" t="s">
        <v>70</v>
      </c>
      <c r="D92" s="228"/>
      <c r="E92" s="229"/>
      <c r="F92" s="230"/>
      <c r="G92" s="230">
        <f>SUMIF(AG93:AG95,"&lt;&gt;NOR",G93:G95)</f>
        <v>0</v>
      </c>
      <c r="H92" s="230"/>
      <c r="I92" s="230">
        <f>SUM(I93:I95)</f>
        <v>0</v>
      </c>
      <c r="J92" s="230"/>
      <c r="K92" s="230">
        <f>SUM(K93:K95)</f>
        <v>0</v>
      </c>
      <c r="L92" s="230"/>
      <c r="M92" s="230">
        <f>SUM(M93:M95)</f>
        <v>0</v>
      </c>
      <c r="N92" s="230"/>
      <c r="O92" s="230">
        <f>SUM(O93:O95)</f>
        <v>185.11</v>
      </c>
      <c r="P92" s="230"/>
      <c r="Q92" s="230">
        <f>SUM(Q93:Q95)</f>
        <v>0</v>
      </c>
      <c r="R92" s="230"/>
      <c r="S92" s="230"/>
      <c r="T92" s="231"/>
      <c r="U92" s="225"/>
      <c r="V92" s="225">
        <f>SUM(V93:V95)</f>
        <v>128.93</v>
      </c>
      <c r="W92" s="225"/>
      <c r="X92" s="225"/>
      <c r="AG92" t="s">
        <v>112</v>
      </c>
    </row>
    <row r="93" spans="1:60" outlineLevel="1" x14ac:dyDescent="0.2">
      <c r="A93" s="232">
        <v>32</v>
      </c>
      <c r="B93" s="233" t="s">
        <v>242</v>
      </c>
      <c r="C93" s="250" t="s">
        <v>243</v>
      </c>
      <c r="D93" s="234" t="s">
        <v>159</v>
      </c>
      <c r="E93" s="235">
        <v>97.9</v>
      </c>
      <c r="F93" s="236"/>
      <c r="G93" s="237">
        <f>ROUND(E93*F93,2)</f>
        <v>0</v>
      </c>
      <c r="H93" s="236"/>
      <c r="I93" s="237">
        <f>ROUND(E93*H93,2)</f>
        <v>0</v>
      </c>
      <c r="J93" s="236"/>
      <c r="K93" s="237">
        <f>ROUND(E93*J93,2)</f>
        <v>0</v>
      </c>
      <c r="L93" s="237">
        <v>21</v>
      </c>
      <c r="M93" s="237">
        <f>G93*(1+L93/100)</f>
        <v>0</v>
      </c>
      <c r="N93" s="237">
        <v>1.8907700000000001</v>
      </c>
      <c r="O93" s="237">
        <f>ROUND(E93*N93,2)</f>
        <v>185.11</v>
      </c>
      <c r="P93" s="237">
        <v>0</v>
      </c>
      <c r="Q93" s="237">
        <f>ROUND(E93*P93,2)</f>
        <v>0</v>
      </c>
      <c r="R93" s="237" t="s">
        <v>239</v>
      </c>
      <c r="S93" s="237" t="s">
        <v>117</v>
      </c>
      <c r="T93" s="238" t="s">
        <v>117</v>
      </c>
      <c r="U93" s="222">
        <v>1.3169999999999999</v>
      </c>
      <c r="V93" s="222">
        <f>ROUND(E93*U93,2)</f>
        <v>128.93</v>
      </c>
      <c r="W93" s="222"/>
      <c r="X93" s="222" t="s">
        <v>118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119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52" t="s">
        <v>244</v>
      </c>
      <c r="D94" s="240"/>
      <c r="E94" s="240"/>
      <c r="F94" s="240"/>
      <c r="G94" s="240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13"/>
      <c r="Z94" s="213"/>
      <c r="AA94" s="213"/>
      <c r="AB94" s="213"/>
      <c r="AC94" s="213"/>
      <c r="AD94" s="213"/>
      <c r="AE94" s="213"/>
      <c r="AF94" s="213"/>
      <c r="AG94" s="213" t="s">
        <v>137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1" t="s">
        <v>245</v>
      </c>
      <c r="D95" s="223"/>
      <c r="E95" s="224">
        <v>97.9</v>
      </c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3"/>
      <c r="Z95" s="213"/>
      <c r="AA95" s="213"/>
      <c r="AB95" s="213"/>
      <c r="AC95" s="213"/>
      <c r="AD95" s="213"/>
      <c r="AE95" s="213"/>
      <c r="AF95" s="213"/>
      <c r="AG95" s="213" t="s">
        <v>121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x14ac:dyDescent="0.2">
      <c r="A96" s="226" t="s">
        <v>111</v>
      </c>
      <c r="B96" s="227" t="s">
        <v>71</v>
      </c>
      <c r="C96" s="249" t="s">
        <v>72</v>
      </c>
      <c r="D96" s="228"/>
      <c r="E96" s="229"/>
      <c r="F96" s="230"/>
      <c r="G96" s="230">
        <f>SUMIF(AG97:AG107,"&lt;&gt;NOR",G97:G107)</f>
        <v>0</v>
      </c>
      <c r="H96" s="230"/>
      <c r="I96" s="230">
        <f>SUM(I97:I107)</f>
        <v>0</v>
      </c>
      <c r="J96" s="230"/>
      <c r="K96" s="230">
        <f>SUM(K97:K107)</f>
        <v>0</v>
      </c>
      <c r="L96" s="230"/>
      <c r="M96" s="230">
        <f>SUM(M97:M107)</f>
        <v>0</v>
      </c>
      <c r="N96" s="230"/>
      <c r="O96" s="230">
        <f>SUM(O97:O107)</f>
        <v>711.23000000000013</v>
      </c>
      <c r="P96" s="230"/>
      <c r="Q96" s="230">
        <f>SUM(Q97:Q107)</f>
        <v>0</v>
      </c>
      <c r="R96" s="230"/>
      <c r="S96" s="230"/>
      <c r="T96" s="231"/>
      <c r="U96" s="225"/>
      <c r="V96" s="225">
        <f>SUM(V97:V107)</f>
        <v>146.85999999999999</v>
      </c>
      <c r="W96" s="225"/>
      <c r="X96" s="225"/>
      <c r="AG96" t="s">
        <v>112</v>
      </c>
    </row>
    <row r="97" spans="1:60" ht="22.5" outlineLevel="1" x14ac:dyDescent="0.2">
      <c r="A97" s="241">
        <v>33</v>
      </c>
      <c r="B97" s="242" t="s">
        <v>246</v>
      </c>
      <c r="C97" s="253" t="s">
        <v>247</v>
      </c>
      <c r="D97" s="243" t="s">
        <v>115</v>
      </c>
      <c r="E97" s="244">
        <v>247.5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6">
        <v>0.33074999999999999</v>
      </c>
      <c r="O97" s="246">
        <f>ROUND(E97*N97,2)</f>
        <v>81.86</v>
      </c>
      <c r="P97" s="246">
        <v>0</v>
      </c>
      <c r="Q97" s="246">
        <f>ROUND(E97*P97,2)</f>
        <v>0</v>
      </c>
      <c r="R97" s="246" t="s">
        <v>116</v>
      </c>
      <c r="S97" s="246" t="s">
        <v>117</v>
      </c>
      <c r="T97" s="247" t="s">
        <v>117</v>
      </c>
      <c r="U97" s="222">
        <v>2.5999999999999999E-2</v>
      </c>
      <c r="V97" s="222">
        <f>ROUND(E97*U97,2)</f>
        <v>6.44</v>
      </c>
      <c r="W97" s="222"/>
      <c r="X97" s="222" t="s">
        <v>118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119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ht="22.5" outlineLevel="1" x14ac:dyDescent="0.2">
      <c r="A98" s="241">
        <v>34</v>
      </c>
      <c r="B98" s="242" t="s">
        <v>248</v>
      </c>
      <c r="C98" s="253" t="s">
        <v>249</v>
      </c>
      <c r="D98" s="243" t="s">
        <v>115</v>
      </c>
      <c r="E98" s="244">
        <v>247.5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6">
        <v>0.441</v>
      </c>
      <c r="O98" s="246">
        <f>ROUND(E98*N98,2)</f>
        <v>109.15</v>
      </c>
      <c r="P98" s="246">
        <v>0</v>
      </c>
      <c r="Q98" s="246">
        <f>ROUND(E98*P98,2)</f>
        <v>0</v>
      </c>
      <c r="R98" s="246" t="s">
        <v>116</v>
      </c>
      <c r="S98" s="246" t="s">
        <v>117</v>
      </c>
      <c r="T98" s="247" t="s">
        <v>117</v>
      </c>
      <c r="U98" s="222">
        <v>2.9000000000000001E-2</v>
      </c>
      <c r="V98" s="222">
        <f>ROUND(E98*U98,2)</f>
        <v>7.18</v>
      </c>
      <c r="W98" s="222"/>
      <c r="X98" s="222" t="s">
        <v>118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119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ht="22.5" outlineLevel="1" x14ac:dyDescent="0.2">
      <c r="A99" s="241">
        <v>35</v>
      </c>
      <c r="B99" s="242" t="s">
        <v>250</v>
      </c>
      <c r="C99" s="253" t="s">
        <v>251</v>
      </c>
      <c r="D99" s="243" t="s">
        <v>115</v>
      </c>
      <c r="E99" s="244">
        <v>247.5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6">
        <v>0.55125000000000002</v>
      </c>
      <c r="O99" s="246">
        <f>ROUND(E99*N99,2)</f>
        <v>136.43</v>
      </c>
      <c r="P99" s="246">
        <v>0</v>
      </c>
      <c r="Q99" s="246">
        <f>ROUND(E99*P99,2)</f>
        <v>0</v>
      </c>
      <c r="R99" s="246" t="s">
        <v>116</v>
      </c>
      <c r="S99" s="246" t="s">
        <v>117</v>
      </c>
      <c r="T99" s="247" t="s">
        <v>117</v>
      </c>
      <c r="U99" s="222">
        <v>2.7E-2</v>
      </c>
      <c r="V99" s="222">
        <f>ROUND(E99*U99,2)</f>
        <v>6.68</v>
      </c>
      <c r="W99" s="222"/>
      <c r="X99" s="222" t="s">
        <v>118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119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ht="22.5" outlineLevel="1" x14ac:dyDescent="0.2">
      <c r="A100" s="232">
        <v>36</v>
      </c>
      <c r="B100" s="233" t="s">
        <v>252</v>
      </c>
      <c r="C100" s="250" t="s">
        <v>253</v>
      </c>
      <c r="D100" s="234" t="s">
        <v>115</v>
      </c>
      <c r="E100" s="235">
        <v>427.5</v>
      </c>
      <c r="F100" s="236"/>
      <c r="G100" s="237">
        <f>ROUND(E100*F100,2)</f>
        <v>0</v>
      </c>
      <c r="H100" s="236"/>
      <c r="I100" s="237">
        <f>ROUND(E100*H100,2)</f>
        <v>0</v>
      </c>
      <c r="J100" s="236"/>
      <c r="K100" s="237">
        <f>ROUND(E100*J100,2)</f>
        <v>0</v>
      </c>
      <c r="L100" s="237">
        <v>21</v>
      </c>
      <c r="M100" s="237">
        <f>G100*(1+L100/100)</f>
        <v>0</v>
      </c>
      <c r="N100" s="237">
        <v>0.21099999999999999</v>
      </c>
      <c r="O100" s="237">
        <f>ROUND(E100*N100,2)</f>
        <v>90.2</v>
      </c>
      <c r="P100" s="237">
        <v>0</v>
      </c>
      <c r="Q100" s="237">
        <f>ROUND(E100*P100,2)</f>
        <v>0</v>
      </c>
      <c r="R100" s="237" t="s">
        <v>116</v>
      </c>
      <c r="S100" s="237" t="s">
        <v>117</v>
      </c>
      <c r="T100" s="238" t="s">
        <v>117</v>
      </c>
      <c r="U100" s="222">
        <v>7.1999999999999995E-2</v>
      </c>
      <c r="V100" s="222">
        <f>ROUND(E100*U100,2)</f>
        <v>30.78</v>
      </c>
      <c r="W100" s="222"/>
      <c r="X100" s="222" t="s">
        <v>118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119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2" t="s">
        <v>254</v>
      </c>
      <c r="D101" s="240"/>
      <c r="E101" s="240"/>
      <c r="F101" s="240"/>
      <c r="G101" s="240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137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32">
        <v>37</v>
      </c>
      <c r="B102" s="233" t="s">
        <v>255</v>
      </c>
      <c r="C102" s="250" t="s">
        <v>256</v>
      </c>
      <c r="D102" s="234" t="s">
        <v>115</v>
      </c>
      <c r="E102" s="235">
        <v>337.5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21</v>
      </c>
      <c r="M102" s="237">
        <f>G102*(1+L102/100)</f>
        <v>0</v>
      </c>
      <c r="N102" s="237">
        <v>0.38313999999999998</v>
      </c>
      <c r="O102" s="237">
        <f>ROUND(E102*N102,2)</f>
        <v>129.31</v>
      </c>
      <c r="P102" s="237">
        <v>0</v>
      </c>
      <c r="Q102" s="237">
        <f>ROUND(E102*P102,2)</f>
        <v>0</v>
      </c>
      <c r="R102" s="237" t="s">
        <v>116</v>
      </c>
      <c r="S102" s="237" t="s">
        <v>117</v>
      </c>
      <c r="T102" s="238" t="s">
        <v>117</v>
      </c>
      <c r="U102" s="222">
        <v>2.5999999999999999E-2</v>
      </c>
      <c r="V102" s="222">
        <f>ROUND(E102*U102,2)</f>
        <v>8.7799999999999994</v>
      </c>
      <c r="W102" s="222"/>
      <c r="X102" s="222" t="s">
        <v>118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119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52" t="s">
        <v>257</v>
      </c>
      <c r="D103" s="240"/>
      <c r="E103" s="240"/>
      <c r="F103" s="240"/>
      <c r="G103" s="240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13"/>
      <c r="Z103" s="213"/>
      <c r="AA103" s="213"/>
      <c r="AB103" s="213"/>
      <c r="AC103" s="213"/>
      <c r="AD103" s="213"/>
      <c r="AE103" s="213"/>
      <c r="AF103" s="213"/>
      <c r="AG103" s="213" t="s">
        <v>137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ht="22.5" outlineLevel="1" x14ac:dyDescent="0.2">
      <c r="A104" s="241">
        <v>38</v>
      </c>
      <c r="B104" s="242" t="s">
        <v>258</v>
      </c>
      <c r="C104" s="253" t="s">
        <v>259</v>
      </c>
      <c r="D104" s="243" t="s">
        <v>115</v>
      </c>
      <c r="E104" s="244">
        <v>517.5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6">
        <v>6.0999999999999997E-4</v>
      </c>
      <c r="O104" s="246">
        <f>ROUND(E104*N104,2)</f>
        <v>0.32</v>
      </c>
      <c r="P104" s="246">
        <v>0</v>
      </c>
      <c r="Q104" s="246">
        <f>ROUND(E104*P104,2)</f>
        <v>0</v>
      </c>
      <c r="R104" s="246" t="s">
        <v>116</v>
      </c>
      <c r="S104" s="246" t="s">
        <v>117</v>
      </c>
      <c r="T104" s="247" t="s">
        <v>117</v>
      </c>
      <c r="U104" s="222">
        <v>2E-3</v>
      </c>
      <c r="V104" s="222">
        <f>ROUND(E104*U104,2)</f>
        <v>1.04</v>
      </c>
      <c r="W104" s="222"/>
      <c r="X104" s="222" t="s">
        <v>118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119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ht="22.5" outlineLevel="1" x14ac:dyDescent="0.2">
      <c r="A105" s="241">
        <v>39</v>
      </c>
      <c r="B105" s="242" t="s">
        <v>260</v>
      </c>
      <c r="C105" s="253" t="s">
        <v>261</v>
      </c>
      <c r="D105" s="243" t="s">
        <v>115</v>
      </c>
      <c r="E105" s="244">
        <v>546.20000000000005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6">
        <v>5.0000000000000001E-4</v>
      </c>
      <c r="O105" s="246">
        <f>ROUND(E105*N105,2)</f>
        <v>0.27</v>
      </c>
      <c r="P105" s="246">
        <v>0</v>
      </c>
      <c r="Q105" s="246">
        <f>ROUND(E105*P105,2)</f>
        <v>0</v>
      </c>
      <c r="R105" s="246" t="s">
        <v>116</v>
      </c>
      <c r="S105" s="246" t="s">
        <v>117</v>
      </c>
      <c r="T105" s="247" t="s">
        <v>117</v>
      </c>
      <c r="U105" s="222">
        <v>2E-3</v>
      </c>
      <c r="V105" s="222">
        <f>ROUND(E105*U105,2)</f>
        <v>1.0900000000000001</v>
      </c>
      <c r="W105" s="222"/>
      <c r="X105" s="222" t="s">
        <v>118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119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ht="22.5" outlineLevel="1" x14ac:dyDescent="0.2">
      <c r="A106" s="241">
        <v>40</v>
      </c>
      <c r="B106" s="242" t="s">
        <v>262</v>
      </c>
      <c r="C106" s="253" t="s">
        <v>263</v>
      </c>
      <c r="D106" s="243" t="s">
        <v>115</v>
      </c>
      <c r="E106" s="244">
        <v>546.20000000000005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6">
        <v>0.12966</v>
      </c>
      <c r="O106" s="246">
        <f>ROUND(E106*N106,2)</f>
        <v>70.819999999999993</v>
      </c>
      <c r="P106" s="246">
        <v>0</v>
      </c>
      <c r="Q106" s="246">
        <f>ROUND(E106*P106,2)</f>
        <v>0</v>
      </c>
      <c r="R106" s="246" t="s">
        <v>116</v>
      </c>
      <c r="S106" s="246" t="s">
        <v>117</v>
      </c>
      <c r="T106" s="247" t="s">
        <v>117</v>
      </c>
      <c r="U106" s="222">
        <v>7.1999999999999995E-2</v>
      </c>
      <c r="V106" s="222">
        <f>ROUND(E106*U106,2)</f>
        <v>39.33</v>
      </c>
      <c r="W106" s="222"/>
      <c r="X106" s="222" t="s">
        <v>118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119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ht="22.5" outlineLevel="1" x14ac:dyDescent="0.2">
      <c r="A107" s="241">
        <v>41</v>
      </c>
      <c r="B107" s="242" t="s">
        <v>264</v>
      </c>
      <c r="C107" s="253" t="s">
        <v>265</v>
      </c>
      <c r="D107" s="243" t="s">
        <v>115</v>
      </c>
      <c r="E107" s="244">
        <v>517.5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6">
        <v>0.17946000000000001</v>
      </c>
      <c r="O107" s="246">
        <f>ROUND(E107*N107,2)</f>
        <v>92.87</v>
      </c>
      <c r="P107" s="246">
        <v>0</v>
      </c>
      <c r="Q107" s="246">
        <f>ROUND(E107*P107,2)</f>
        <v>0</v>
      </c>
      <c r="R107" s="246" t="s">
        <v>116</v>
      </c>
      <c r="S107" s="246" t="s">
        <v>117</v>
      </c>
      <c r="T107" s="247" t="s">
        <v>117</v>
      </c>
      <c r="U107" s="222">
        <v>8.7999999999999995E-2</v>
      </c>
      <c r="V107" s="222">
        <f>ROUND(E107*U107,2)</f>
        <v>45.54</v>
      </c>
      <c r="W107" s="222"/>
      <c r="X107" s="222" t="s">
        <v>118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119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x14ac:dyDescent="0.2">
      <c r="A108" s="226" t="s">
        <v>111</v>
      </c>
      <c r="B108" s="227" t="s">
        <v>73</v>
      </c>
      <c r="C108" s="249" t="s">
        <v>74</v>
      </c>
      <c r="D108" s="228"/>
      <c r="E108" s="229"/>
      <c r="F108" s="230"/>
      <c r="G108" s="230">
        <f>SUMIF(AG109:AG114,"&lt;&gt;NOR",G109:G114)</f>
        <v>0</v>
      </c>
      <c r="H108" s="230"/>
      <c r="I108" s="230">
        <f>SUM(I109:I114)</f>
        <v>0</v>
      </c>
      <c r="J108" s="230"/>
      <c r="K108" s="230">
        <f>SUM(K109:K114)</f>
        <v>0</v>
      </c>
      <c r="L108" s="230"/>
      <c r="M108" s="230">
        <f>SUM(M109:M114)</f>
        <v>0</v>
      </c>
      <c r="N108" s="230"/>
      <c r="O108" s="230">
        <f>SUM(O109:O114)</f>
        <v>0.97</v>
      </c>
      <c r="P108" s="230"/>
      <c r="Q108" s="230">
        <f>SUM(Q109:Q114)</f>
        <v>0</v>
      </c>
      <c r="R108" s="230"/>
      <c r="S108" s="230"/>
      <c r="T108" s="231"/>
      <c r="U108" s="225"/>
      <c r="V108" s="225">
        <f>SUM(V109:V114)</f>
        <v>117.44999999999999</v>
      </c>
      <c r="W108" s="225"/>
      <c r="X108" s="225"/>
      <c r="AG108" t="s">
        <v>112</v>
      </c>
    </row>
    <row r="109" spans="1:60" outlineLevel="1" x14ac:dyDescent="0.2">
      <c r="A109" s="232">
        <v>42</v>
      </c>
      <c r="B109" s="233" t="s">
        <v>266</v>
      </c>
      <c r="C109" s="250" t="s">
        <v>267</v>
      </c>
      <c r="D109" s="234" t="s">
        <v>151</v>
      </c>
      <c r="E109" s="235">
        <v>225</v>
      </c>
      <c r="F109" s="236"/>
      <c r="G109" s="237">
        <f>ROUND(E109*F109,2)</f>
        <v>0</v>
      </c>
      <c r="H109" s="236"/>
      <c r="I109" s="237">
        <f>ROUND(E109*H109,2)</f>
        <v>0</v>
      </c>
      <c r="J109" s="236"/>
      <c r="K109" s="237">
        <f>ROUND(E109*J109,2)</f>
        <v>0</v>
      </c>
      <c r="L109" s="237">
        <v>21</v>
      </c>
      <c r="M109" s="237">
        <f>G109*(1+L109/100)</f>
        <v>0</v>
      </c>
      <c r="N109" s="237">
        <v>4.3E-3</v>
      </c>
      <c r="O109" s="237">
        <f>ROUND(E109*N109,2)</f>
        <v>0.97</v>
      </c>
      <c r="P109" s="237">
        <v>0</v>
      </c>
      <c r="Q109" s="237">
        <f>ROUND(E109*P109,2)</f>
        <v>0</v>
      </c>
      <c r="R109" s="237" t="s">
        <v>116</v>
      </c>
      <c r="S109" s="237" t="s">
        <v>117</v>
      </c>
      <c r="T109" s="238" t="s">
        <v>117</v>
      </c>
      <c r="U109" s="222">
        <v>0.20799999999999999</v>
      </c>
      <c r="V109" s="222">
        <f>ROUND(E109*U109,2)</f>
        <v>46.8</v>
      </c>
      <c r="W109" s="222"/>
      <c r="X109" s="222" t="s">
        <v>118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119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52" t="s">
        <v>268</v>
      </c>
      <c r="D110" s="240"/>
      <c r="E110" s="240"/>
      <c r="F110" s="240"/>
      <c r="G110" s="240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13"/>
      <c r="Z110" s="213"/>
      <c r="AA110" s="213"/>
      <c r="AB110" s="213"/>
      <c r="AC110" s="213"/>
      <c r="AD110" s="213"/>
      <c r="AE110" s="213"/>
      <c r="AF110" s="213"/>
      <c r="AG110" s="213" t="s">
        <v>137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32">
        <v>43</v>
      </c>
      <c r="B111" s="233" t="s">
        <v>269</v>
      </c>
      <c r="C111" s="250" t="s">
        <v>270</v>
      </c>
      <c r="D111" s="234" t="s">
        <v>151</v>
      </c>
      <c r="E111" s="235">
        <v>450</v>
      </c>
      <c r="F111" s="236"/>
      <c r="G111" s="237">
        <f>ROUND(E111*F111,2)</f>
        <v>0</v>
      </c>
      <c r="H111" s="236"/>
      <c r="I111" s="237">
        <f>ROUND(E111*H111,2)</f>
        <v>0</v>
      </c>
      <c r="J111" s="236"/>
      <c r="K111" s="237">
        <f>ROUND(E111*J111,2)</f>
        <v>0</v>
      </c>
      <c r="L111" s="237">
        <v>21</v>
      </c>
      <c r="M111" s="237">
        <f>G111*(1+L111/100)</f>
        <v>0</v>
      </c>
      <c r="N111" s="237">
        <v>0</v>
      </c>
      <c r="O111" s="237">
        <f>ROUND(E111*N111,2)</f>
        <v>0</v>
      </c>
      <c r="P111" s="237">
        <v>0</v>
      </c>
      <c r="Q111" s="237">
        <f>ROUND(E111*P111,2)</f>
        <v>0</v>
      </c>
      <c r="R111" s="237" t="s">
        <v>116</v>
      </c>
      <c r="S111" s="237" t="s">
        <v>117</v>
      </c>
      <c r="T111" s="238" t="s">
        <v>117</v>
      </c>
      <c r="U111" s="222">
        <v>0.12</v>
      </c>
      <c r="V111" s="222">
        <f>ROUND(E111*U111,2)</f>
        <v>54</v>
      </c>
      <c r="W111" s="222"/>
      <c r="X111" s="222" t="s">
        <v>118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119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2" t="s">
        <v>271</v>
      </c>
      <c r="D112" s="240"/>
      <c r="E112" s="240"/>
      <c r="F112" s="240"/>
      <c r="G112" s="240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13"/>
      <c r="Z112" s="213"/>
      <c r="AA112" s="213"/>
      <c r="AB112" s="213"/>
      <c r="AC112" s="213"/>
      <c r="AD112" s="213"/>
      <c r="AE112" s="213"/>
      <c r="AF112" s="213"/>
      <c r="AG112" s="213" t="s">
        <v>137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32">
        <v>44</v>
      </c>
      <c r="B113" s="233" t="s">
        <v>272</v>
      </c>
      <c r="C113" s="250" t="s">
        <v>273</v>
      </c>
      <c r="D113" s="234" t="s">
        <v>151</v>
      </c>
      <c r="E113" s="235">
        <v>450</v>
      </c>
      <c r="F113" s="236"/>
      <c r="G113" s="237">
        <f>ROUND(E113*F113,2)</f>
        <v>0</v>
      </c>
      <c r="H113" s="236"/>
      <c r="I113" s="237">
        <f>ROUND(E113*H113,2)</f>
        <v>0</v>
      </c>
      <c r="J113" s="236"/>
      <c r="K113" s="237">
        <f>ROUND(E113*J113,2)</f>
        <v>0</v>
      </c>
      <c r="L113" s="237">
        <v>21</v>
      </c>
      <c r="M113" s="237">
        <f>G113*(1+L113/100)</f>
        <v>0</v>
      </c>
      <c r="N113" s="237">
        <v>0</v>
      </c>
      <c r="O113" s="237">
        <f>ROUND(E113*N113,2)</f>
        <v>0</v>
      </c>
      <c r="P113" s="237">
        <v>0</v>
      </c>
      <c r="Q113" s="237">
        <f>ROUND(E113*P113,2)</f>
        <v>0</v>
      </c>
      <c r="R113" s="237" t="s">
        <v>116</v>
      </c>
      <c r="S113" s="237" t="s">
        <v>117</v>
      </c>
      <c r="T113" s="238" t="s">
        <v>117</v>
      </c>
      <c r="U113" s="222">
        <v>3.6999999999999998E-2</v>
      </c>
      <c r="V113" s="222">
        <f>ROUND(E113*U113,2)</f>
        <v>16.649999999999999</v>
      </c>
      <c r="W113" s="222"/>
      <c r="X113" s="222" t="s">
        <v>118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119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2" t="s">
        <v>274</v>
      </c>
      <c r="D114" s="240"/>
      <c r="E114" s="240"/>
      <c r="F114" s="240"/>
      <c r="G114" s="240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3"/>
      <c r="Z114" s="213"/>
      <c r="AA114" s="213"/>
      <c r="AB114" s="213"/>
      <c r="AC114" s="213"/>
      <c r="AD114" s="213"/>
      <c r="AE114" s="213"/>
      <c r="AF114" s="213"/>
      <c r="AG114" s="213" t="s">
        <v>137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x14ac:dyDescent="0.2">
      <c r="A115" s="226" t="s">
        <v>111</v>
      </c>
      <c r="B115" s="227" t="s">
        <v>75</v>
      </c>
      <c r="C115" s="249" t="s">
        <v>76</v>
      </c>
      <c r="D115" s="228"/>
      <c r="E115" s="229"/>
      <c r="F115" s="230"/>
      <c r="G115" s="230">
        <f>SUMIF(AG116:AG117,"&lt;&gt;NOR",G116:G117)</f>
        <v>0</v>
      </c>
      <c r="H115" s="230"/>
      <c r="I115" s="230">
        <f>SUM(I116:I117)</f>
        <v>0</v>
      </c>
      <c r="J115" s="230"/>
      <c r="K115" s="230">
        <f>SUM(K116:K117)</f>
        <v>0</v>
      </c>
      <c r="L115" s="230"/>
      <c r="M115" s="230">
        <f>SUM(M116:M117)</f>
        <v>0</v>
      </c>
      <c r="N115" s="230"/>
      <c r="O115" s="230">
        <f>SUM(O116:O117)</f>
        <v>0</v>
      </c>
      <c r="P115" s="230"/>
      <c r="Q115" s="230">
        <f>SUM(Q116:Q117)</f>
        <v>0</v>
      </c>
      <c r="R115" s="230"/>
      <c r="S115" s="230"/>
      <c r="T115" s="231"/>
      <c r="U115" s="225"/>
      <c r="V115" s="225">
        <f>SUM(V116:V117)</f>
        <v>673.18</v>
      </c>
      <c r="W115" s="225"/>
      <c r="X115" s="225"/>
      <c r="AG115" t="s">
        <v>112</v>
      </c>
    </row>
    <row r="116" spans="1:60" ht="22.5" outlineLevel="1" x14ac:dyDescent="0.2">
      <c r="A116" s="232">
        <v>45</v>
      </c>
      <c r="B116" s="233" t="s">
        <v>275</v>
      </c>
      <c r="C116" s="250" t="s">
        <v>276</v>
      </c>
      <c r="D116" s="234" t="s">
        <v>232</v>
      </c>
      <c r="E116" s="235">
        <v>3182.8848899999998</v>
      </c>
      <c r="F116" s="236"/>
      <c r="G116" s="237">
        <f>ROUND(E116*F116,2)</f>
        <v>0</v>
      </c>
      <c r="H116" s="236"/>
      <c r="I116" s="237">
        <f>ROUND(E116*H116,2)</f>
        <v>0</v>
      </c>
      <c r="J116" s="236"/>
      <c r="K116" s="237">
        <f>ROUND(E116*J116,2)</f>
        <v>0</v>
      </c>
      <c r="L116" s="237">
        <v>21</v>
      </c>
      <c r="M116" s="237">
        <f>G116*(1+L116/100)</f>
        <v>0</v>
      </c>
      <c r="N116" s="237">
        <v>0</v>
      </c>
      <c r="O116" s="237">
        <f>ROUND(E116*N116,2)</f>
        <v>0</v>
      </c>
      <c r="P116" s="237">
        <v>0</v>
      </c>
      <c r="Q116" s="237">
        <f>ROUND(E116*P116,2)</f>
        <v>0</v>
      </c>
      <c r="R116" s="237" t="s">
        <v>239</v>
      </c>
      <c r="S116" s="237" t="s">
        <v>117</v>
      </c>
      <c r="T116" s="238" t="s">
        <v>117</v>
      </c>
      <c r="U116" s="222">
        <v>0.21149999999999999</v>
      </c>
      <c r="V116" s="222">
        <f>ROUND(E116*U116,2)</f>
        <v>673.18</v>
      </c>
      <c r="W116" s="222"/>
      <c r="X116" s="222" t="s">
        <v>277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278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52" t="s">
        <v>279</v>
      </c>
      <c r="D117" s="240"/>
      <c r="E117" s="240"/>
      <c r="F117" s="240"/>
      <c r="G117" s="240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13"/>
      <c r="Z117" s="213"/>
      <c r="AA117" s="213"/>
      <c r="AB117" s="213"/>
      <c r="AC117" s="213"/>
      <c r="AD117" s="213"/>
      <c r="AE117" s="213"/>
      <c r="AF117" s="213"/>
      <c r="AG117" s="213" t="s">
        <v>137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x14ac:dyDescent="0.2">
      <c r="A118" s="226" t="s">
        <v>111</v>
      </c>
      <c r="B118" s="227" t="s">
        <v>77</v>
      </c>
      <c r="C118" s="249" t="s">
        <v>78</v>
      </c>
      <c r="D118" s="228"/>
      <c r="E118" s="229"/>
      <c r="F118" s="230"/>
      <c r="G118" s="230">
        <f>SUMIF(AG119:AG160,"&lt;&gt;NOR",G119:G160)</f>
        <v>0</v>
      </c>
      <c r="H118" s="230"/>
      <c r="I118" s="230">
        <f>SUM(I119:I160)</f>
        <v>0</v>
      </c>
      <c r="J118" s="230"/>
      <c r="K118" s="230">
        <f>SUM(K119:K160)</f>
        <v>0</v>
      </c>
      <c r="L118" s="230"/>
      <c r="M118" s="230">
        <f>SUM(M119:M160)</f>
        <v>0</v>
      </c>
      <c r="N118" s="230"/>
      <c r="O118" s="230">
        <f>SUM(O119:O160)</f>
        <v>7.8599999999999994</v>
      </c>
      <c r="P118" s="230"/>
      <c r="Q118" s="230">
        <f>SUM(Q119:Q160)</f>
        <v>0</v>
      </c>
      <c r="R118" s="230"/>
      <c r="S118" s="230"/>
      <c r="T118" s="231"/>
      <c r="U118" s="225"/>
      <c r="V118" s="225">
        <f>SUM(V119:V160)</f>
        <v>647.18999999999994</v>
      </c>
      <c r="W118" s="225"/>
      <c r="X118" s="225"/>
      <c r="AG118" t="s">
        <v>112</v>
      </c>
    </row>
    <row r="119" spans="1:60" ht="22.5" outlineLevel="1" x14ac:dyDescent="0.2">
      <c r="A119" s="232">
        <v>46</v>
      </c>
      <c r="B119" s="233" t="s">
        <v>280</v>
      </c>
      <c r="C119" s="250" t="s">
        <v>281</v>
      </c>
      <c r="D119" s="234" t="s">
        <v>151</v>
      </c>
      <c r="E119" s="235">
        <v>142</v>
      </c>
      <c r="F119" s="236"/>
      <c r="G119" s="237">
        <f>ROUND(E119*F119,2)</f>
        <v>0</v>
      </c>
      <c r="H119" s="236"/>
      <c r="I119" s="237">
        <f>ROUND(E119*H119,2)</f>
        <v>0</v>
      </c>
      <c r="J119" s="236"/>
      <c r="K119" s="237">
        <f>ROUND(E119*J119,2)</f>
        <v>0</v>
      </c>
      <c r="L119" s="237">
        <v>21</v>
      </c>
      <c r="M119" s="237">
        <f>G119*(1+L119/100)</f>
        <v>0</v>
      </c>
      <c r="N119" s="237">
        <v>0</v>
      </c>
      <c r="O119" s="237">
        <f>ROUND(E119*N119,2)</f>
        <v>0</v>
      </c>
      <c r="P119" s="237">
        <v>0</v>
      </c>
      <c r="Q119" s="237">
        <f>ROUND(E119*P119,2)</f>
        <v>0</v>
      </c>
      <c r="R119" s="237" t="s">
        <v>239</v>
      </c>
      <c r="S119" s="237" t="s">
        <v>117</v>
      </c>
      <c r="T119" s="238" t="s">
        <v>117</v>
      </c>
      <c r="U119" s="222">
        <v>3.5999999999999997E-2</v>
      </c>
      <c r="V119" s="222">
        <f>ROUND(E119*U119,2)</f>
        <v>5.1100000000000003</v>
      </c>
      <c r="W119" s="222"/>
      <c r="X119" s="222" t="s">
        <v>118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119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2" t="s">
        <v>244</v>
      </c>
      <c r="D120" s="240"/>
      <c r="E120" s="240"/>
      <c r="F120" s="240"/>
      <c r="G120" s="240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13"/>
      <c r="Z120" s="213"/>
      <c r="AA120" s="213"/>
      <c r="AB120" s="213"/>
      <c r="AC120" s="213"/>
      <c r="AD120" s="213"/>
      <c r="AE120" s="213"/>
      <c r="AF120" s="213"/>
      <c r="AG120" s="213" t="s">
        <v>137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ht="22.5" outlineLevel="1" x14ac:dyDescent="0.2">
      <c r="A121" s="232">
        <v>47</v>
      </c>
      <c r="B121" s="233" t="s">
        <v>282</v>
      </c>
      <c r="C121" s="250" t="s">
        <v>283</v>
      </c>
      <c r="D121" s="234" t="s">
        <v>151</v>
      </c>
      <c r="E121" s="235">
        <v>649</v>
      </c>
      <c r="F121" s="236"/>
      <c r="G121" s="237">
        <f>ROUND(E121*F121,2)</f>
        <v>0</v>
      </c>
      <c r="H121" s="236"/>
      <c r="I121" s="237">
        <f>ROUND(E121*H121,2)</f>
        <v>0</v>
      </c>
      <c r="J121" s="236"/>
      <c r="K121" s="237">
        <f>ROUND(E121*J121,2)</f>
        <v>0</v>
      </c>
      <c r="L121" s="237">
        <v>21</v>
      </c>
      <c r="M121" s="237">
        <f>G121*(1+L121/100)</f>
        <v>0</v>
      </c>
      <c r="N121" s="237">
        <v>0</v>
      </c>
      <c r="O121" s="237">
        <f>ROUND(E121*N121,2)</f>
        <v>0</v>
      </c>
      <c r="P121" s="237">
        <v>0</v>
      </c>
      <c r="Q121" s="237">
        <f>ROUND(E121*P121,2)</f>
        <v>0</v>
      </c>
      <c r="R121" s="237" t="s">
        <v>239</v>
      </c>
      <c r="S121" s="237" t="s">
        <v>117</v>
      </c>
      <c r="T121" s="238" t="s">
        <v>117</v>
      </c>
      <c r="U121" s="222">
        <v>0.11899999999999999</v>
      </c>
      <c r="V121" s="222">
        <f>ROUND(E121*U121,2)</f>
        <v>77.23</v>
      </c>
      <c r="W121" s="222"/>
      <c r="X121" s="222" t="s">
        <v>118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119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2" t="s">
        <v>244</v>
      </c>
      <c r="D122" s="240"/>
      <c r="E122" s="240"/>
      <c r="F122" s="240"/>
      <c r="G122" s="240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13"/>
      <c r="Z122" s="213"/>
      <c r="AA122" s="213"/>
      <c r="AB122" s="213"/>
      <c r="AC122" s="213"/>
      <c r="AD122" s="213"/>
      <c r="AE122" s="213"/>
      <c r="AF122" s="213"/>
      <c r="AG122" s="213" t="s">
        <v>137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32">
        <v>48</v>
      </c>
      <c r="B123" s="233" t="s">
        <v>284</v>
      </c>
      <c r="C123" s="250" t="s">
        <v>285</v>
      </c>
      <c r="D123" s="234" t="s">
        <v>151</v>
      </c>
      <c r="E123" s="235">
        <v>42</v>
      </c>
      <c r="F123" s="236"/>
      <c r="G123" s="237">
        <f>ROUND(E123*F123,2)</f>
        <v>0</v>
      </c>
      <c r="H123" s="236"/>
      <c r="I123" s="237">
        <f>ROUND(E123*H123,2)</f>
        <v>0</v>
      </c>
      <c r="J123" s="236"/>
      <c r="K123" s="237">
        <f>ROUND(E123*J123,2)</f>
        <v>0</v>
      </c>
      <c r="L123" s="237">
        <v>21</v>
      </c>
      <c r="M123" s="237">
        <f>G123*(1+L123/100)</f>
        <v>0</v>
      </c>
      <c r="N123" s="237">
        <v>1.0000000000000001E-5</v>
      </c>
      <c r="O123" s="237">
        <f>ROUND(E123*N123,2)</f>
        <v>0</v>
      </c>
      <c r="P123" s="237">
        <v>0</v>
      </c>
      <c r="Q123" s="237">
        <f>ROUND(E123*P123,2)</f>
        <v>0</v>
      </c>
      <c r="R123" s="237" t="s">
        <v>239</v>
      </c>
      <c r="S123" s="237" t="s">
        <v>117</v>
      </c>
      <c r="T123" s="238" t="s">
        <v>117</v>
      </c>
      <c r="U123" s="222">
        <v>0.08</v>
      </c>
      <c r="V123" s="222">
        <f>ROUND(E123*U123,2)</f>
        <v>3.36</v>
      </c>
      <c r="W123" s="222"/>
      <c r="X123" s="222" t="s">
        <v>118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119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2" t="s">
        <v>286</v>
      </c>
      <c r="D124" s="240"/>
      <c r="E124" s="240"/>
      <c r="F124" s="240"/>
      <c r="G124" s="240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13"/>
      <c r="Z124" s="213"/>
      <c r="AA124" s="213"/>
      <c r="AB124" s="213"/>
      <c r="AC124" s="213"/>
      <c r="AD124" s="213"/>
      <c r="AE124" s="213"/>
      <c r="AF124" s="213"/>
      <c r="AG124" s="213" t="s">
        <v>137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32">
        <v>49</v>
      </c>
      <c r="B125" s="233" t="s">
        <v>287</v>
      </c>
      <c r="C125" s="250" t="s">
        <v>288</v>
      </c>
      <c r="D125" s="234" t="s">
        <v>151</v>
      </c>
      <c r="E125" s="235">
        <v>57</v>
      </c>
      <c r="F125" s="236"/>
      <c r="G125" s="237">
        <f>ROUND(E125*F125,2)</f>
        <v>0</v>
      </c>
      <c r="H125" s="236"/>
      <c r="I125" s="237">
        <f>ROUND(E125*H125,2)</f>
        <v>0</v>
      </c>
      <c r="J125" s="236"/>
      <c r="K125" s="237">
        <f>ROUND(E125*J125,2)</f>
        <v>0</v>
      </c>
      <c r="L125" s="237">
        <v>21</v>
      </c>
      <c r="M125" s="237">
        <f>G125*(1+L125/100)</f>
        <v>0</v>
      </c>
      <c r="N125" s="237">
        <v>1.0000000000000001E-5</v>
      </c>
      <c r="O125" s="237">
        <f>ROUND(E125*N125,2)</f>
        <v>0</v>
      </c>
      <c r="P125" s="237">
        <v>0</v>
      </c>
      <c r="Q125" s="237">
        <f>ROUND(E125*P125,2)</f>
        <v>0</v>
      </c>
      <c r="R125" s="237" t="s">
        <v>239</v>
      </c>
      <c r="S125" s="237" t="s">
        <v>117</v>
      </c>
      <c r="T125" s="238" t="s">
        <v>117</v>
      </c>
      <c r="U125" s="222">
        <v>9.7000000000000003E-2</v>
      </c>
      <c r="V125" s="222">
        <f>ROUND(E125*U125,2)</f>
        <v>5.53</v>
      </c>
      <c r="W125" s="222"/>
      <c r="X125" s="222" t="s">
        <v>118</v>
      </c>
      <c r="Y125" s="213"/>
      <c r="Z125" s="213"/>
      <c r="AA125" s="213"/>
      <c r="AB125" s="213"/>
      <c r="AC125" s="213"/>
      <c r="AD125" s="213"/>
      <c r="AE125" s="213"/>
      <c r="AF125" s="213"/>
      <c r="AG125" s="213" t="s">
        <v>119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52" t="s">
        <v>286</v>
      </c>
      <c r="D126" s="240"/>
      <c r="E126" s="240"/>
      <c r="F126" s="240"/>
      <c r="G126" s="240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13"/>
      <c r="Z126" s="213"/>
      <c r="AA126" s="213"/>
      <c r="AB126" s="213"/>
      <c r="AC126" s="213"/>
      <c r="AD126" s="213"/>
      <c r="AE126" s="213"/>
      <c r="AF126" s="213"/>
      <c r="AG126" s="213" t="s">
        <v>137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ht="22.5" outlineLevel="1" x14ac:dyDescent="0.2">
      <c r="A127" s="232">
        <v>50</v>
      </c>
      <c r="B127" s="233" t="s">
        <v>289</v>
      </c>
      <c r="C127" s="250" t="s">
        <v>290</v>
      </c>
      <c r="D127" s="234" t="s">
        <v>291</v>
      </c>
      <c r="E127" s="235">
        <v>59</v>
      </c>
      <c r="F127" s="236"/>
      <c r="G127" s="237">
        <f>ROUND(E127*F127,2)</f>
        <v>0</v>
      </c>
      <c r="H127" s="236"/>
      <c r="I127" s="237">
        <f>ROUND(E127*H127,2)</f>
        <v>0</v>
      </c>
      <c r="J127" s="236"/>
      <c r="K127" s="237">
        <f>ROUND(E127*J127,2)</f>
        <v>0</v>
      </c>
      <c r="L127" s="237">
        <v>21</v>
      </c>
      <c r="M127" s="237">
        <f>G127*(1+L127/100)</f>
        <v>0</v>
      </c>
      <c r="N127" s="237">
        <v>1.0000000000000001E-5</v>
      </c>
      <c r="O127" s="237">
        <f>ROUND(E127*N127,2)</f>
        <v>0</v>
      </c>
      <c r="P127" s="237">
        <v>0</v>
      </c>
      <c r="Q127" s="237">
        <f>ROUND(E127*P127,2)</f>
        <v>0</v>
      </c>
      <c r="R127" s="237" t="s">
        <v>239</v>
      </c>
      <c r="S127" s="237" t="s">
        <v>117</v>
      </c>
      <c r="T127" s="238" t="s">
        <v>117</v>
      </c>
      <c r="U127" s="222">
        <v>0.17599999999999999</v>
      </c>
      <c r="V127" s="222">
        <f>ROUND(E127*U127,2)</f>
        <v>10.38</v>
      </c>
      <c r="W127" s="222"/>
      <c r="X127" s="222" t="s">
        <v>118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119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52" t="s">
        <v>244</v>
      </c>
      <c r="D128" s="240"/>
      <c r="E128" s="240"/>
      <c r="F128" s="240"/>
      <c r="G128" s="240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13"/>
      <c r="Z128" s="213"/>
      <c r="AA128" s="213"/>
      <c r="AB128" s="213"/>
      <c r="AC128" s="213"/>
      <c r="AD128" s="213"/>
      <c r="AE128" s="213"/>
      <c r="AF128" s="213"/>
      <c r="AG128" s="213" t="s">
        <v>137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ht="22.5" outlineLevel="1" x14ac:dyDescent="0.2">
      <c r="A129" s="232">
        <v>51</v>
      </c>
      <c r="B129" s="233" t="s">
        <v>292</v>
      </c>
      <c r="C129" s="250" t="s">
        <v>293</v>
      </c>
      <c r="D129" s="234" t="s">
        <v>291</v>
      </c>
      <c r="E129" s="235">
        <v>59</v>
      </c>
      <c r="F129" s="236"/>
      <c r="G129" s="237">
        <f>ROUND(E129*F129,2)</f>
        <v>0</v>
      </c>
      <c r="H129" s="236"/>
      <c r="I129" s="237">
        <f>ROUND(E129*H129,2)</f>
        <v>0</v>
      </c>
      <c r="J129" s="236"/>
      <c r="K129" s="237">
        <f>ROUND(E129*J129,2)</f>
        <v>0</v>
      </c>
      <c r="L129" s="237">
        <v>21</v>
      </c>
      <c r="M129" s="237">
        <f>G129*(1+L129/100)</f>
        <v>0</v>
      </c>
      <c r="N129" s="237">
        <v>1.0000000000000001E-5</v>
      </c>
      <c r="O129" s="237">
        <f>ROUND(E129*N129,2)</f>
        <v>0</v>
      </c>
      <c r="P129" s="237">
        <v>0</v>
      </c>
      <c r="Q129" s="237">
        <f>ROUND(E129*P129,2)</f>
        <v>0</v>
      </c>
      <c r="R129" s="237" t="s">
        <v>239</v>
      </c>
      <c r="S129" s="237" t="s">
        <v>117</v>
      </c>
      <c r="T129" s="238" t="s">
        <v>117</v>
      </c>
      <c r="U129" s="222">
        <v>0.15840000000000001</v>
      </c>
      <c r="V129" s="222">
        <f>ROUND(E129*U129,2)</f>
        <v>9.35</v>
      </c>
      <c r="W129" s="222"/>
      <c r="X129" s="222" t="s">
        <v>118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119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2" t="s">
        <v>244</v>
      </c>
      <c r="D130" s="240"/>
      <c r="E130" s="240"/>
      <c r="F130" s="240"/>
      <c r="G130" s="240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13"/>
      <c r="Z130" s="213"/>
      <c r="AA130" s="213"/>
      <c r="AB130" s="213"/>
      <c r="AC130" s="213"/>
      <c r="AD130" s="213"/>
      <c r="AE130" s="213"/>
      <c r="AF130" s="213"/>
      <c r="AG130" s="213" t="s">
        <v>137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ht="22.5" outlineLevel="1" x14ac:dyDescent="0.2">
      <c r="A131" s="232">
        <v>52</v>
      </c>
      <c r="B131" s="233" t="s">
        <v>294</v>
      </c>
      <c r="C131" s="250" t="s">
        <v>295</v>
      </c>
      <c r="D131" s="234" t="s">
        <v>151</v>
      </c>
      <c r="E131" s="235">
        <v>691</v>
      </c>
      <c r="F131" s="236"/>
      <c r="G131" s="237">
        <f>ROUND(E131*F131,2)</f>
        <v>0</v>
      </c>
      <c r="H131" s="236"/>
      <c r="I131" s="237">
        <f>ROUND(E131*H131,2)</f>
        <v>0</v>
      </c>
      <c r="J131" s="236"/>
      <c r="K131" s="237">
        <f>ROUND(E131*J131,2)</f>
        <v>0</v>
      </c>
      <c r="L131" s="237">
        <v>21</v>
      </c>
      <c r="M131" s="237">
        <f>G131*(1+L131/100)</f>
        <v>0</v>
      </c>
      <c r="N131" s="237">
        <v>0</v>
      </c>
      <c r="O131" s="237">
        <f>ROUND(E131*N131,2)</f>
        <v>0</v>
      </c>
      <c r="P131" s="237">
        <v>0</v>
      </c>
      <c r="Q131" s="237">
        <f>ROUND(E131*P131,2)</f>
        <v>0</v>
      </c>
      <c r="R131" s="237" t="s">
        <v>239</v>
      </c>
      <c r="S131" s="237" t="s">
        <v>117</v>
      </c>
      <c r="T131" s="238" t="s">
        <v>117</v>
      </c>
      <c r="U131" s="222">
        <v>5.8999999999999997E-2</v>
      </c>
      <c r="V131" s="222">
        <f>ROUND(E131*U131,2)</f>
        <v>40.770000000000003</v>
      </c>
      <c r="W131" s="222"/>
      <c r="X131" s="222" t="s">
        <v>118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296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2" t="s">
        <v>297</v>
      </c>
      <c r="D132" s="240"/>
      <c r="E132" s="240"/>
      <c r="F132" s="240"/>
      <c r="G132" s="240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13"/>
      <c r="Z132" s="213"/>
      <c r="AA132" s="213"/>
      <c r="AB132" s="213"/>
      <c r="AC132" s="213"/>
      <c r="AD132" s="213"/>
      <c r="AE132" s="213"/>
      <c r="AF132" s="213"/>
      <c r="AG132" s="213" t="s">
        <v>137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51" t="s">
        <v>298</v>
      </c>
      <c r="D133" s="223"/>
      <c r="E133" s="224">
        <v>691</v>
      </c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13"/>
      <c r="Z133" s="213"/>
      <c r="AA133" s="213"/>
      <c r="AB133" s="213"/>
      <c r="AC133" s="213"/>
      <c r="AD133" s="213"/>
      <c r="AE133" s="213"/>
      <c r="AF133" s="213"/>
      <c r="AG133" s="213" t="s">
        <v>121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ht="22.5" outlineLevel="1" x14ac:dyDescent="0.2">
      <c r="A134" s="232">
        <v>53</v>
      </c>
      <c r="B134" s="233" t="s">
        <v>299</v>
      </c>
      <c r="C134" s="250" t="s">
        <v>300</v>
      </c>
      <c r="D134" s="234" t="s">
        <v>151</v>
      </c>
      <c r="E134" s="235">
        <v>57</v>
      </c>
      <c r="F134" s="236"/>
      <c r="G134" s="237">
        <f>ROUND(E134*F134,2)</f>
        <v>0</v>
      </c>
      <c r="H134" s="236"/>
      <c r="I134" s="237">
        <f>ROUND(E134*H134,2)</f>
        <v>0</v>
      </c>
      <c r="J134" s="236"/>
      <c r="K134" s="237">
        <f>ROUND(E134*J134,2)</f>
        <v>0</v>
      </c>
      <c r="L134" s="237">
        <v>21</v>
      </c>
      <c r="M134" s="237">
        <f>G134*(1+L134/100)</f>
        <v>0</v>
      </c>
      <c r="N134" s="237">
        <v>0</v>
      </c>
      <c r="O134" s="237">
        <f>ROUND(E134*N134,2)</f>
        <v>0</v>
      </c>
      <c r="P134" s="237">
        <v>0</v>
      </c>
      <c r="Q134" s="237">
        <f>ROUND(E134*P134,2)</f>
        <v>0</v>
      </c>
      <c r="R134" s="237" t="s">
        <v>239</v>
      </c>
      <c r="S134" s="237" t="s">
        <v>117</v>
      </c>
      <c r="T134" s="238" t="s">
        <v>117</v>
      </c>
      <c r="U134" s="222">
        <v>7.9000000000000001E-2</v>
      </c>
      <c r="V134" s="222">
        <f>ROUND(E134*U134,2)</f>
        <v>4.5</v>
      </c>
      <c r="W134" s="222"/>
      <c r="X134" s="222" t="s">
        <v>118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119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2" t="s">
        <v>297</v>
      </c>
      <c r="D135" s="240"/>
      <c r="E135" s="240"/>
      <c r="F135" s="240"/>
      <c r="G135" s="240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13"/>
      <c r="Z135" s="213"/>
      <c r="AA135" s="213"/>
      <c r="AB135" s="213"/>
      <c r="AC135" s="213"/>
      <c r="AD135" s="213"/>
      <c r="AE135" s="213"/>
      <c r="AF135" s="213"/>
      <c r="AG135" s="213" t="s">
        <v>137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ht="33.75" outlineLevel="1" x14ac:dyDescent="0.2">
      <c r="A136" s="232">
        <v>54</v>
      </c>
      <c r="B136" s="233" t="s">
        <v>301</v>
      </c>
      <c r="C136" s="250" t="s">
        <v>302</v>
      </c>
      <c r="D136" s="234" t="s">
        <v>303</v>
      </c>
      <c r="E136" s="235">
        <v>58</v>
      </c>
      <c r="F136" s="236"/>
      <c r="G136" s="237">
        <f>ROUND(E136*F136,2)</f>
        <v>0</v>
      </c>
      <c r="H136" s="236"/>
      <c r="I136" s="237">
        <f>ROUND(E136*H136,2)</f>
        <v>0</v>
      </c>
      <c r="J136" s="236"/>
      <c r="K136" s="237">
        <f>ROUND(E136*J136,2)</f>
        <v>0</v>
      </c>
      <c r="L136" s="237">
        <v>21</v>
      </c>
      <c r="M136" s="237">
        <f>G136*(1+L136/100)</f>
        <v>0</v>
      </c>
      <c r="N136" s="237">
        <v>0</v>
      </c>
      <c r="O136" s="237">
        <f>ROUND(E136*N136,2)</f>
        <v>0</v>
      </c>
      <c r="P136" s="237">
        <v>0</v>
      </c>
      <c r="Q136" s="237">
        <f>ROUND(E136*P136,2)</f>
        <v>0</v>
      </c>
      <c r="R136" s="237" t="s">
        <v>239</v>
      </c>
      <c r="S136" s="237" t="s">
        <v>117</v>
      </c>
      <c r="T136" s="238" t="s">
        <v>117</v>
      </c>
      <c r="U136" s="222">
        <v>6.2</v>
      </c>
      <c r="V136" s="222">
        <f>ROUND(E136*U136,2)</f>
        <v>359.6</v>
      </c>
      <c r="W136" s="222"/>
      <c r="X136" s="222" t="s">
        <v>118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296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52" t="s">
        <v>297</v>
      </c>
      <c r="D137" s="240"/>
      <c r="E137" s="240"/>
      <c r="F137" s="240"/>
      <c r="G137" s="240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13"/>
      <c r="Z137" s="213"/>
      <c r="AA137" s="213"/>
      <c r="AB137" s="213"/>
      <c r="AC137" s="213"/>
      <c r="AD137" s="213"/>
      <c r="AE137" s="213"/>
      <c r="AF137" s="213"/>
      <c r="AG137" s="213" t="s">
        <v>137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51" t="s">
        <v>304</v>
      </c>
      <c r="D138" s="223"/>
      <c r="E138" s="224">
        <v>58</v>
      </c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121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ht="33.75" outlineLevel="1" x14ac:dyDescent="0.2">
      <c r="A139" s="232">
        <v>55</v>
      </c>
      <c r="B139" s="233" t="s">
        <v>305</v>
      </c>
      <c r="C139" s="250" t="s">
        <v>306</v>
      </c>
      <c r="D139" s="234" t="s">
        <v>303</v>
      </c>
      <c r="E139" s="235">
        <v>3</v>
      </c>
      <c r="F139" s="236"/>
      <c r="G139" s="237">
        <f>ROUND(E139*F139,2)</f>
        <v>0</v>
      </c>
      <c r="H139" s="236"/>
      <c r="I139" s="237">
        <f>ROUND(E139*H139,2)</f>
        <v>0</v>
      </c>
      <c r="J139" s="236"/>
      <c r="K139" s="237">
        <f>ROUND(E139*J139,2)</f>
        <v>0</v>
      </c>
      <c r="L139" s="237">
        <v>21</v>
      </c>
      <c r="M139" s="237">
        <f>G139*(1+L139/100)</f>
        <v>0</v>
      </c>
      <c r="N139" s="237">
        <v>1.7000000000000001E-4</v>
      </c>
      <c r="O139" s="237">
        <f>ROUND(E139*N139,2)</f>
        <v>0</v>
      </c>
      <c r="P139" s="237">
        <v>0</v>
      </c>
      <c r="Q139" s="237">
        <f>ROUND(E139*P139,2)</f>
        <v>0</v>
      </c>
      <c r="R139" s="237" t="s">
        <v>239</v>
      </c>
      <c r="S139" s="237" t="s">
        <v>117</v>
      </c>
      <c r="T139" s="238" t="s">
        <v>117</v>
      </c>
      <c r="U139" s="222">
        <v>7.1</v>
      </c>
      <c r="V139" s="222">
        <f>ROUND(E139*U139,2)</f>
        <v>21.3</v>
      </c>
      <c r="W139" s="222"/>
      <c r="X139" s="222" t="s">
        <v>118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119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52" t="s">
        <v>297</v>
      </c>
      <c r="D140" s="240"/>
      <c r="E140" s="240"/>
      <c r="F140" s="240"/>
      <c r="G140" s="240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13"/>
      <c r="Z140" s="213"/>
      <c r="AA140" s="213"/>
      <c r="AB140" s="213"/>
      <c r="AC140" s="213"/>
      <c r="AD140" s="213"/>
      <c r="AE140" s="213"/>
      <c r="AF140" s="213"/>
      <c r="AG140" s="213" t="s">
        <v>137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32">
        <v>56</v>
      </c>
      <c r="B141" s="233" t="s">
        <v>307</v>
      </c>
      <c r="C141" s="250" t="s">
        <v>308</v>
      </c>
      <c r="D141" s="234" t="s">
        <v>291</v>
      </c>
      <c r="E141" s="235">
        <v>61</v>
      </c>
      <c r="F141" s="236"/>
      <c r="G141" s="237">
        <f>ROUND(E141*F141,2)</f>
        <v>0</v>
      </c>
      <c r="H141" s="236"/>
      <c r="I141" s="237">
        <f>ROUND(E141*H141,2)</f>
        <v>0</v>
      </c>
      <c r="J141" s="236"/>
      <c r="K141" s="237">
        <f>ROUND(E141*J141,2)</f>
        <v>0</v>
      </c>
      <c r="L141" s="237">
        <v>21</v>
      </c>
      <c r="M141" s="237">
        <f>G141*(1+L141/100)</f>
        <v>0</v>
      </c>
      <c r="N141" s="237">
        <v>0</v>
      </c>
      <c r="O141" s="237">
        <f>ROUND(E141*N141,2)</f>
        <v>0</v>
      </c>
      <c r="P141" s="237">
        <v>0</v>
      </c>
      <c r="Q141" s="237">
        <f>ROUND(E141*P141,2)</f>
        <v>0</v>
      </c>
      <c r="R141" s="237" t="s">
        <v>239</v>
      </c>
      <c r="S141" s="237" t="s">
        <v>117</v>
      </c>
      <c r="T141" s="238" t="s">
        <v>117</v>
      </c>
      <c r="U141" s="222">
        <v>0.65</v>
      </c>
      <c r="V141" s="222">
        <f>ROUND(E141*U141,2)</f>
        <v>39.65</v>
      </c>
      <c r="W141" s="222"/>
      <c r="X141" s="222" t="s">
        <v>118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119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51" t="s">
        <v>309</v>
      </c>
      <c r="D142" s="223"/>
      <c r="E142" s="224">
        <v>61</v>
      </c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13"/>
      <c r="Z142" s="213"/>
      <c r="AA142" s="213"/>
      <c r="AB142" s="213"/>
      <c r="AC142" s="213"/>
      <c r="AD142" s="213"/>
      <c r="AE142" s="213"/>
      <c r="AF142" s="213"/>
      <c r="AG142" s="213" t="s">
        <v>121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41">
        <v>57</v>
      </c>
      <c r="B143" s="242" t="s">
        <v>310</v>
      </c>
      <c r="C143" s="253" t="s">
        <v>311</v>
      </c>
      <c r="D143" s="243" t="s">
        <v>291</v>
      </c>
      <c r="E143" s="244">
        <v>61</v>
      </c>
      <c r="F143" s="245"/>
      <c r="G143" s="246">
        <f>ROUND(E143*F143,2)</f>
        <v>0</v>
      </c>
      <c r="H143" s="245"/>
      <c r="I143" s="246">
        <f>ROUND(E143*H143,2)</f>
        <v>0</v>
      </c>
      <c r="J143" s="245"/>
      <c r="K143" s="246">
        <f>ROUND(E143*J143,2)</f>
        <v>0</v>
      </c>
      <c r="L143" s="246">
        <v>21</v>
      </c>
      <c r="M143" s="246">
        <f>G143*(1+L143/100)</f>
        <v>0</v>
      </c>
      <c r="N143" s="246">
        <v>4.6800000000000001E-3</v>
      </c>
      <c r="O143" s="246">
        <f>ROUND(E143*N143,2)</f>
        <v>0.28999999999999998</v>
      </c>
      <c r="P143" s="246">
        <v>0</v>
      </c>
      <c r="Q143" s="246">
        <f>ROUND(E143*P143,2)</f>
        <v>0</v>
      </c>
      <c r="R143" s="246" t="s">
        <v>239</v>
      </c>
      <c r="S143" s="246" t="s">
        <v>117</v>
      </c>
      <c r="T143" s="247" t="s">
        <v>117</v>
      </c>
      <c r="U143" s="222">
        <v>0.68</v>
      </c>
      <c r="V143" s="222">
        <f>ROUND(E143*U143,2)</f>
        <v>41.48</v>
      </c>
      <c r="W143" s="222"/>
      <c r="X143" s="222" t="s">
        <v>118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119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41">
        <v>58</v>
      </c>
      <c r="B144" s="242" t="s">
        <v>312</v>
      </c>
      <c r="C144" s="253" t="s">
        <v>313</v>
      </c>
      <c r="D144" s="243" t="s">
        <v>151</v>
      </c>
      <c r="E144" s="244">
        <v>890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6">
        <v>0</v>
      </c>
      <c r="O144" s="246">
        <f>ROUND(E144*N144,2)</f>
        <v>0</v>
      </c>
      <c r="P144" s="246">
        <v>0</v>
      </c>
      <c r="Q144" s="246">
        <f>ROUND(E144*P144,2)</f>
        <v>0</v>
      </c>
      <c r="R144" s="246" t="s">
        <v>239</v>
      </c>
      <c r="S144" s="246" t="s">
        <v>117</v>
      </c>
      <c r="T144" s="247" t="s">
        <v>117</v>
      </c>
      <c r="U144" s="222">
        <v>2.5999999999999999E-2</v>
      </c>
      <c r="V144" s="222">
        <f>ROUND(E144*U144,2)</f>
        <v>23.14</v>
      </c>
      <c r="W144" s="222"/>
      <c r="X144" s="222" t="s">
        <v>118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119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32">
        <v>59</v>
      </c>
      <c r="B145" s="233" t="s">
        <v>314</v>
      </c>
      <c r="C145" s="250" t="s">
        <v>315</v>
      </c>
      <c r="D145" s="234" t="s">
        <v>151</v>
      </c>
      <c r="E145" s="235">
        <v>170.4</v>
      </c>
      <c r="F145" s="236"/>
      <c r="G145" s="237">
        <f>ROUND(E145*F145,2)</f>
        <v>0</v>
      </c>
      <c r="H145" s="236"/>
      <c r="I145" s="237">
        <f>ROUND(E145*H145,2)</f>
        <v>0</v>
      </c>
      <c r="J145" s="236"/>
      <c r="K145" s="237">
        <f>ROUND(E145*J145,2)</f>
        <v>0</v>
      </c>
      <c r="L145" s="237">
        <v>21</v>
      </c>
      <c r="M145" s="237">
        <f>G145*(1+L145/100)</f>
        <v>0</v>
      </c>
      <c r="N145" s="237">
        <v>8.0000000000000007E-5</v>
      </c>
      <c r="O145" s="237">
        <f>ROUND(E145*N145,2)</f>
        <v>0.01</v>
      </c>
      <c r="P145" s="237">
        <v>0</v>
      </c>
      <c r="Q145" s="237">
        <f>ROUND(E145*P145,2)</f>
        <v>0</v>
      </c>
      <c r="R145" s="237" t="s">
        <v>239</v>
      </c>
      <c r="S145" s="237" t="s">
        <v>117</v>
      </c>
      <c r="T145" s="238" t="s">
        <v>117</v>
      </c>
      <c r="U145" s="222">
        <v>3.4000000000000002E-2</v>
      </c>
      <c r="V145" s="222">
        <f>ROUND(E145*U145,2)</f>
        <v>5.79</v>
      </c>
      <c r="W145" s="222"/>
      <c r="X145" s="222" t="s">
        <v>118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119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51" t="s">
        <v>316</v>
      </c>
      <c r="D146" s="223"/>
      <c r="E146" s="224">
        <v>170.4</v>
      </c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13"/>
      <c r="Z146" s="213"/>
      <c r="AA146" s="213"/>
      <c r="AB146" s="213"/>
      <c r="AC146" s="213"/>
      <c r="AD146" s="213"/>
      <c r="AE146" s="213"/>
      <c r="AF146" s="213"/>
      <c r="AG146" s="213" t="s">
        <v>121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41">
        <v>60</v>
      </c>
      <c r="B147" s="242" t="s">
        <v>317</v>
      </c>
      <c r="C147" s="253" t="s">
        <v>318</v>
      </c>
      <c r="D147" s="243" t="s">
        <v>151</v>
      </c>
      <c r="E147" s="244">
        <v>142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6">
        <v>0</v>
      </c>
      <c r="O147" s="246">
        <f>ROUND(E147*N147,2)</f>
        <v>0</v>
      </c>
      <c r="P147" s="246">
        <v>0</v>
      </c>
      <c r="Q147" s="246">
        <f>ROUND(E147*P147,2)</f>
        <v>0</v>
      </c>
      <c r="R147" s="246"/>
      <c r="S147" s="246" t="s">
        <v>117</v>
      </c>
      <c r="T147" s="247" t="s">
        <v>117</v>
      </c>
      <c r="U147" s="222">
        <v>0</v>
      </c>
      <c r="V147" s="222">
        <f>ROUND(E147*U147,2)</f>
        <v>0</v>
      </c>
      <c r="W147" s="222"/>
      <c r="X147" s="222" t="s">
        <v>118</v>
      </c>
      <c r="Y147" s="213"/>
      <c r="Z147" s="213"/>
      <c r="AA147" s="213"/>
      <c r="AB147" s="213"/>
      <c r="AC147" s="213"/>
      <c r="AD147" s="213"/>
      <c r="AE147" s="213"/>
      <c r="AF147" s="213"/>
      <c r="AG147" s="213" t="s">
        <v>119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41">
        <v>61</v>
      </c>
      <c r="B148" s="242" t="s">
        <v>319</v>
      </c>
      <c r="C148" s="253" t="s">
        <v>320</v>
      </c>
      <c r="D148" s="243" t="s">
        <v>321</v>
      </c>
      <c r="E148" s="244">
        <v>2</v>
      </c>
      <c r="F148" s="245"/>
      <c r="G148" s="246">
        <f>ROUND(E148*F148,2)</f>
        <v>0</v>
      </c>
      <c r="H148" s="245"/>
      <c r="I148" s="246">
        <f>ROUND(E148*H148,2)</f>
        <v>0</v>
      </c>
      <c r="J148" s="245"/>
      <c r="K148" s="246">
        <f>ROUND(E148*J148,2)</f>
        <v>0</v>
      </c>
      <c r="L148" s="246">
        <v>21</v>
      </c>
      <c r="M148" s="246">
        <f>G148*(1+L148/100)</f>
        <v>0</v>
      </c>
      <c r="N148" s="246">
        <v>0</v>
      </c>
      <c r="O148" s="246">
        <f>ROUND(E148*N148,2)</f>
        <v>0</v>
      </c>
      <c r="P148" s="246">
        <v>0</v>
      </c>
      <c r="Q148" s="246">
        <f>ROUND(E148*P148,2)</f>
        <v>0</v>
      </c>
      <c r="R148" s="246"/>
      <c r="S148" s="246" t="s">
        <v>322</v>
      </c>
      <c r="T148" s="247" t="s">
        <v>323</v>
      </c>
      <c r="U148" s="222">
        <v>0</v>
      </c>
      <c r="V148" s="222">
        <f>ROUND(E148*U148,2)</f>
        <v>0</v>
      </c>
      <c r="W148" s="222"/>
      <c r="X148" s="222" t="s">
        <v>118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119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ht="22.5" outlineLevel="1" x14ac:dyDescent="0.2">
      <c r="A149" s="232">
        <v>62</v>
      </c>
      <c r="B149" s="233" t="s">
        <v>324</v>
      </c>
      <c r="C149" s="250" t="s">
        <v>325</v>
      </c>
      <c r="D149" s="234" t="s">
        <v>291</v>
      </c>
      <c r="E149" s="235">
        <v>142.78</v>
      </c>
      <c r="F149" s="236"/>
      <c r="G149" s="237">
        <f>ROUND(E149*F149,2)</f>
        <v>0</v>
      </c>
      <c r="H149" s="236"/>
      <c r="I149" s="237">
        <f>ROUND(E149*H149,2)</f>
        <v>0</v>
      </c>
      <c r="J149" s="236"/>
      <c r="K149" s="237">
        <f>ROUND(E149*J149,2)</f>
        <v>0</v>
      </c>
      <c r="L149" s="237">
        <v>21</v>
      </c>
      <c r="M149" s="237">
        <f>G149*(1+L149/100)</f>
        <v>0</v>
      </c>
      <c r="N149" s="237">
        <v>1.6049999999999998E-2</v>
      </c>
      <c r="O149" s="237">
        <f>ROUND(E149*N149,2)</f>
        <v>2.29</v>
      </c>
      <c r="P149" s="237">
        <v>0</v>
      </c>
      <c r="Q149" s="237">
        <f>ROUND(E149*P149,2)</f>
        <v>0</v>
      </c>
      <c r="R149" s="237" t="s">
        <v>226</v>
      </c>
      <c r="S149" s="237" t="s">
        <v>117</v>
      </c>
      <c r="T149" s="238" t="s">
        <v>117</v>
      </c>
      <c r="U149" s="222">
        <v>0</v>
      </c>
      <c r="V149" s="222">
        <f>ROUND(E149*U149,2)</f>
        <v>0</v>
      </c>
      <c r="W149" s="222"/>
      <c r="X149" s="222" t="s">
        <v>227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228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51" t="s">
        <v>326</v>
      </c>
      <c r="D150" s="223"/>
      <c r="E150" s="224">
        <v>142.78</v>
      </c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13"/>
      <c r="Z150" s="213"/>
      <c r="AA150" s="213"/>
      <c r="AB150" s="213"/>
      <c r="AC150" s="213"/>
      <c r="AD150" s="213"/>
      <c r="AE150" s="213"/>
      <c r="AF150" s="213"/>
      <c r="AG150" s="213" t="s">
        <v>121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ht="22.5" outlineLevel="1" x14ac:dyDescent="0.2">
      <c r="A151" s="232">
        <v>63</v>
      </c>
      <c r="B151" s="233" t="s">
        <v>327</v>
      </c>
      <c r="C151" s="250" t="s">
        <v>328</v>
      </c>
      <c r="D151" s="234" t="s">
        <v>291</v>
      </c>
      <c r="E151" s="235">
        <v>9.24</v>
      </c>
      <c r="F151" s="236"/>
      <c r="G151" s="237">
        <f>ROUND(E151*F151,2)</f>
        <v>0</v>
      </c>
      <c r="H151" s="236"/>
      <c r="I151" s="237">
        <f>ROUND(E151*H151,2)</f>
        <v>0</v>
      </c>
      <c r="J151" s="236"/>
      <c r="K151" s="237">
        <f>ROUND(E151*J151,2)</f>
        <v>0</v>
      </c>
      <c r="L151" s="237">
        <v>21</v>
      </c>
      <c r="M151" s="237">
        <f>G151*(1+L151/100)</f>
        <v>0</v>
      </c>
      <c r="N151" s="237">
        <v>2.52E-2</v>
      </c>
      <c r="O151" s="237">
        <f>ROUND(E151*N151,2)</f>
        <v>0.23</v>
      </c>
      <c r="P151" s="237">
        <v>0</v>
      </c>
      <c r="Q151" s="237">
        <f>ROUND(E151*P151,2)</f>
        <v>0</v>
      </c>
      <c r="R151" s="237" t="s">
        <v>226</v>
      </c>
      <c r="S151" s="237" t="s">
        <v>117</v>
      </c>
      <c r="T151" s="238" t="s">
        <v>117</v>
      </c>
      <c r="U151" s="222">
        <v>0</v>
      </c>
      <c r="V151" s="222">
        <f>ROUND(E151*U151,2)</f>
        <v>0</v>
      </c>
      <c r="W151" s="222"/>
      <c r="X151" s="222" t="s">
        <v>227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228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51" t="s">
        <v>329</v>
      </c>
      <c r="D152" s="223"/>
      <c r="E152" s="224">
        <v>9.24</v>
      </c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13"/>
      <c r="Z152" s="213"/>
      <c r="AA152" s="213"/>
      <c r="AB152" s="213"/>
      <c r="AC152" s="213"/>
      <c r="AD152" s="213"/>
      <c r="AE152" s="213"/>
      <c r="AF152" s="213"/>
      <c r="AG152" s="213" t="s">
        <v>121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32">
        <v>64</v>
      </c>
      <c r="B153" s="233" t="s">
        <v>330</v>
      </c>
      <c r="C153" s="250" t="s">
        <v>331</v>
      </c>
      <c r="D153" s="234" t="s">
        <v>151</v>
      </c>
      <c r="E153" s="235">
        <v>156.19999999999999</v>
      </c>
      <c r="F153" s="236"/>
      <c r="G153" s="237">
        <f>ROUND(E153*F153,2)</f>
        <v>0</v>
      </c>
      <c r="H153" s="236"/>
      <c r="I153" s="237">
        <f>ROUND(E153*H153,2)</f>
        <v>0</v>
      </c>
      <c r="J153" s="236"/>
      <c r="K153" s="237">
        <f>ROUND(E153*J153,2)</f>
        <v>0</v>
      </c>
      <c r="L153" s="237">
        <v>21</v>
      </c>
      <c r="M153" s="237">
        <f>G153*(1+L153/100)</f>
        <v>0</v>
      </c>
      <c r="N153" s="237">
        <v>3.3E-4</v>
      </c>
      <c r="O153" s="237">
        <f>ROUND(E153*N153,2)</f>
        <v>0.05</v>
      </c>
      <c r="P153" s="237">
        <v>0</v>
      </c>
      <c r="Q153" s="237">
        <f>ROUND(E153*P153,2)</f>
        <v>0</v>
      </c>
      <c r="R153" s="237" t="s">
        <v>226</v>
      </c>
      <c r="S153" s="237" t="s">
        <v>117</v>
      </c>
      <c r="T153" s="238" t="s">
        <v>117</v>
      </c>
      <c r="U153" s="222">
        <v>0</v>
      </c>
      <c r="V153" s="222">
        <f>ROUND(E153*U153,2)</f>
        <v>0</v>
      </c>
      <c r="W153" s="222"/>
      <c r="X153" s="222" t="s">
        <v>227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228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51" t="s">
        <v>332</v>
      </c>
      <c r="D154" s="223"/>
      <c r="E154" s="224">
        <v>156.19999999999999</v>
      </c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13"/>
      <c r="Z154" s="213"/>
      <c r="AA154" s="213"/>
      <c r="AB154" s="213"/>
      <c r="AC154" s="213"/>
      <c r="AD154" s="213"/>
      <c r="AE154" s="213"/>
      <c r="AF154" s="213"/>
      <c r="AG154" s="213" t="s">
        <v>121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ht="22.5" outlineLevel="1" x14ac:dyDescent="0.2">
      <c r="A155" s="232">
        <v>65</v>
      </c>
      <c r="B155" s="233" t="s">
        <v>333</v>
      </c>
      <c r="C155" s="250" t="s">
        <v>334</v>
      </c>
      <c r="D155" s="234" t="s">
        <v>291</v>
      </c>
      <c r="E155" s="235">
        <v>12.54</v>
      </c>
      <c r="F155" s="236"/>
      <c r="G155" s="237">
        <f>ROUND(E155*F155,2)</f>
        <v>0</v>
      </c>
      <c r="H155" s="236"/>
      <c r="I155" s="237">
        <f>ROUND(E155*H155,2)</f>
        <v>0</v>
      </c>
      <c r="J155" s="236"/>
      <c r="K155" s="237">
        <f>ROUND(E155*J155,2)</f>
        <v>0</v>
      </c>
      <c r="L155" s="237">
        <v>21</v>
      </c>
      <c r="M155" s="237">
        <f>G155*(1+L155/100)</f>
        <v>0</v>
      </c>
      <c r="N155" s="237">
        <v>4.2000000000000003E-2</v>
      </c>
      <c r="O155" s="237">
        <f>ROUND(E155*N155,2)</f>
        <v>0.53</v>
      </c>
      <c r="P155" s="237">
        <v>0</v>
      </c>
      <c r="Q155" s="237">
        <f>ROUND(E155*P155,2)</f>
        <v>0</v>
      </c>
      <c r="R155" s="237" t="s">
        <v>226</v>
      </c>
      <c r="S155" s="237" t="s">
        <v>117</v>
      </c>
      <c r="T155" s="238" t="s">
        <v>117</v>
      </c>
      <c r="U155" s="222">
        <v>0</v>
      </c>
      <c r="V155" s="222">
        <f>ROUND(E155*U155,2)</f>
        <v>0</v>
      </c>
      <c r="W155" s="222"/>
      <c r="X155" s="222" t="s">
        <v>227</v>
      </c>
      <c r="Y155" s="213"/>
      <c r="Z155" s="213"/>
      <c r="AA155" s="213"/>
      <c r="AB155" s="213"/>
      <c r="AC155" s="213"/>
      <c r="AD155" s="213"/>
      <c r="AE155" s="213"/>
      <c r="AF155" s="213"/>
      <c r="AG155" s="213" t="s">
        <v>228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51" t="s">
        <v>335</v>
      </c>
      <c r="D156" s="223"/>
      <c r="E156" s="224">
        <v>12.54</v>
      </c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13"/>
      <c r="Z156" s="213"/>
      <c r="AA156" s="213"/>
      <c r="AB156" s="213"/>
      <c r="AC156" s="213"/>
      <c r="AD156" s="213"/>
      <c r="AE156" s="213"/>
      <c r="AF156" s="213"/>
      <c r="AG156" s="213" t="s">
        <v>121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41">
        <v>66</v>
      </c>
      <c r="B157" s="242" t="s">
        <v>336</v>
      </c>
      <c r="C157" s="253" t="s">
        <v>337</v>
      </c>
      <c r="D157" s="243" t="s">
        <v>291</v>
      </c>
      <c r="E157" s="244">
        <v>59</v>
      </c>
      <c r="F157" s="245"/>
      <c r="G157" s="246">
        <f>ROUND(E157*F157,2)</f>
        <v>0</v>
      </c>
      <c r="H157" s="245"/>
      <c r="I157" s="246">
        <f>ROUND(E157*H157,2)</f>
        <v>0</v>
      </c>
      <c r="J157" s="245"/>
      <c r="K157" s="246">
        <f>ROUND(E157*J157,2)</f>
        <v>0</v>
      </c>
      <c r="L157" s="246">
        <v>21</v>
      </c>
      <c r="M157" s="246">
        <f>G157*(1+L157/100)</f>
        <v>0</v>
      </c>
      <c r="N157" s="246">
        <v>6.6E-4</v>
      </c>
      <c r="O157" s="246">
        <f>ROUND(E157*N157,2)</f>
        <v>0.04</v>
      </c>
      <c r="P157" s="246">
        <v>0</v>
      </c>
      <c r="Q157" s="246">
        <f>ROUND(E157*P157,2)</f>
        <v>0</v>
      </c>
      <c r="R157" s="246" t="s">
        <v>226</v>
      </c>
      <c r="S157" s="246" t="s">
        <v>117</v>
      </c>
      <c r="T157" s="247" t="s">
        <v>117</v>
      </c>
      <c r="U157" s="222">
        <v>0</v>
      </c>
      <c r="V157" s="222">
        <f>ROUND(E157*U157,2)</f>
        <v>0</v>
      </c>
      <c r="W157" s="222"/>
      <c r="X157" s="222" t="s">
        <v>227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228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41">
        <v>67</v>
      </c>
      <c r="B158" s="242" t="s">
        <v>338</v>
      </c>
      <c r="C158" s="253" t="s">
        <v>339</v>
      </c>
      <c r="D158" s="243" t="s">
        <v>291</v>
      </c>
      <c r="E158" s="244">
        <v>59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6">
        <v>2.5000000000000001E-4</v>
      </c>
      <c r="O158" s="246">
        <f>ROUND(E158*N158,2)</f>
        <v>0.01</v>
      </c>
      <c r="P158" s="246">
        <v>0</v>
      </c>
      <c r="Q158" s="246">
        <f>ROUND(E158*P158,2)</f>
        <v>0</v>
      </c>
      <c r="R158" s="246" t="s">
        <v>226</v>
      </c>
      <c r="S158" s="246" t="s">
        <v>117</v>
      </c>
      <c r="T158" s="247" t="s">
        <v>117</v>
      </c>
      <c r="U158" s="222">
        <v>0</v>
      </c>
      <c r="V158" s="222">
        <f>ROUND(E158*U158,2)</f>
        <v>0</v>
      </c>
      <c r="W158" s="222"/>
      <c r="X158" s="222" t="s">
        <v>227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228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ht="22.5" outlineLevel="1" x14ac:dyDescent="0.2">
      <c r="A159" s="241">
        <v>68</v>
      </c>
      <c r="B159" s="242" t="s">
        <v>340</v>
      </c>
      <c r="C159" s="253" t="s">
        <v>341</v>
      </c>
      <c r="D159" s="243" t="s">
        <v>291</v>
      </c>
      <c r="E159" s="244">
        <v>59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6">
        <v>7.1999999999999995E-2</v>
      </c>
      <c r="O159" s="246">
        <f>ROUND(E159*N159,2)</f>
        <v>4.25</v>
      </c>
      <c r="P159" s="246">
        <v>0</v>
      </c>
      <c r="Q159" s="246">
        <f>ROUND(E159*P159,2)</f>
        <v>0</v>
      </c>
      <c r="R159" s="246" t="s">
        <v>226</v>
      </c>
      <c r="S159" s="246" t="s">
        <v>117</v>
      </c>
      <c r="T159" s="247" t="s">
        <v>117</v>
      </c>
      <c r="U159" s="222">
        <v>0</v>
      </c>
      <c r="V159" s="222">
        <f>ROUND(E159*U159,2)</f>
        <v>0</v>
      </c>
      <c r="W159" s="222"/>
      <c r="X159" s="222" t="s">
        <v>227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228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ht="22.5" outlineLevel="1" x14ac:dyDescent="0.2">
      <c r="A160" s="241">
        <v>69</v>
      </c>
      <c r="B160" s="242" t="s">
        <v>342</v>
      </c>
      <c r="C160" s="253" t="s">
        <v>343</v>
      </c>
      <c r="D160" s="243" t="s">
        <v>291</v>
      </c>
      <c r="E160" s="244">
        <v>2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6">
        <v>0.08</v>
      </c>
      <c r="O160" s="246">
        <f>ROUND(E160*N160,2)</f>
        <v>0.16</v>
      </c>
      <c r="P160" s="246">
        <v>0</v>
      </c>
      <c r="Q160" s="246">
        <f>ROUND(E160*P160,2)</f>
        <v>0</v>
      </c>
      <c r="R160" s="246" t="s">
        <v>226</v>
      </c>
      <c r="S160" s="246" t="s">
        <v>117</v>
      </c>
      <c r="T160" s="247" t="s">
        <v>117</v>
      </c>
      <c r="U160" s="222">
        <v>0</v>
      </c>
      <c r="V160" s="222">
        <f>ROUND(E160*U160,2)</f>
        <v>0</v>
      </c>
      <c r="W160" s="222"/>
      <c r="X160" s="222" t="s">
        <v>227</v>
      </c>
      <c r="Y160" s="213"/>
      <c r="Z160" s="213"/>
      <c r="AA160" s="213"/>
      <c r="AB160" s="213"/>
      <c r="AC160" s="213"/>
      <c r="AD160" s="213"/>
      <c r="AE160" s="213"/>
      <c r="AF160" s="213"/>
      <c r="AG160" s="213" t="s">
        <v>228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x14ac:dyDescent="0.2">
      <c r="A161" s="226" t="s">
        <v>111</v>
      </c>
      <c r="B161" s="227" t="s">
        <v>79</v>
      </c>
      <c r="C161" s="249" t="s">
        <v>80</v>
      </c>
      <c r="D161" s="228"/>
      <c r="E161" s="229"/>
      <c r="F161" s="230"/>
      <c r="G161" s="230">
        <f>SUMIF(AG162:AG175,"&lt;&gt;NOR",G162:G175)</f>
        <v>0</v>
      </c>
      <c r="H161" s="230"/>
      <c r="I161" s="230">
        <f>SUM(I162:I175)</f>
        <v>0</v>
      </c>
      <c r="J161" s="230"/>
      <c r="K161" s="230">
        <f>SUM(K162:K175)</f>
        <v>0</v>
      </c>
      <c r="L161" s="230"/>
      <c r="M161" s="230">
        <f>SUM(M162:M175)</f>
        <v>0</v>
      </c>
      <c r="N161" s="230"/>
      <c r="O161" s="230">
        <f>SUM(O162:O175)</f>
        <v>0</v>
      </c>
      <c r="P161" s="230"/>
      <c r="Q161" s="230">
        <f>SUM(Q162:Q175)</f>
        <v>0</v>
      </c>
      <c r="R161" s="230"/>
      <c r="S161" s="230"/>
      <c r="T161" s="231"/>
      <c r="U161" s="225"/>
      <c r="V161" s="225">
        <f>SUM(V162:V175)</f>
        <v>114.08</v>
      </c>
      <c r="W161" s="225"/>
      <c r="X161" s="225"/>
      <c r="AG161" t="s">
        <v>112</v>
      </c>
    </row>
    <row r="162" spans="1:60" outlineLevel="1" x14ac:dyDescent="0.2">
      <c r="A162" s="232">
        <v>70</v>
      </c>
      <c r="B162" s="233" t="s">
        <v>344</v>
      </c>
      <c r="C162" s="250" t="s">
        <v>345</v>
      </c>
      <c r="D162" s="234" t="s">
        <v>232</v>
      </c>
      <c r="E162" s="235">
        <v>456.00975</v>
      </c>
      <c r="F162" s="236"/>
      <c r="G162" s="237">
        <f>ROUND(E162*F162,2)</f>
        <v>0</v>
      </c>
      <c r="H162" s="236"/>
      <c r="I162" s="237">
        <f>ROUND(E162*H162,2)</f>
        <v>0</v>
      </c>
      <c r="J162" s="236"/>
      <c r="K162" s="237">
        <f>ROUND(E162*J162,2)</f>
        <v>0</v>
      </c>
      <c r="L162" s="237">
        <v>21</v>
      </c>
      <c r="M162" s="237">
        <f>G162*(1+L162/100)</f>
        <v>0</v>
      </c>
      <c r="N162" s="237">
        <v>0</v>
      </c>
      <c r="O162" s="237">
        <f>ROUND(E162*N162,2)</f>
        <v>0</v>
      </c>
      <c r="P162" s="237">
        <v>0</v>
      </c>
      <c r="Q162" s="237">
        <f>ROUND(E162*P162,2)</f>
        <v>0</v>
      </c>
      <c r="R162" s="237" t="s">
        <v>346</v>
      </c>
      <c r="S162" s="237" t="s">
        <v>117</v>
      </c>
      <c r="T162" s="238" t="s">
        <v>117</v>
      </c>
      <c r="U162" s="222">
        <v>0</v>
      </c>
      <c r="V162" s="222">
        <f>ROUND(E162*U162,2)</f>
        <v>0</v>
      </c>
      <c r="W162" s="222"/>
      <c r="X162" s="222" t="s">
        <v>118</v>
      </c>
      <c r="Y162" s="213"/>
      <c r="Z162" s="213"/>
      <c r="AA162" s="213"/>
      <c r="AB162" s="213"/>
      <c r="AC162" s="213"/>
      <c r="AD162" s="213"/>
      <c r="AE162" s="213"/>
      <c r="AF162" s="213"/>
      <c r="AG162" s="213" t="s">
        <v>119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51" t="s">
        <v>347</v>
      </c>
      <c r="D163" s="223"/>
      <c r="E163" s="224">
        <v>456.00975</v>
      </c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13"/>
      <c r="Z163" s="213"/>
      <c r="AA163" s="213"/>
      <c r="AB163" s="213"/>
      <c r="AC163" s="213"/>
      <c r="AD163" s="213"/>
      <c r="AE163" s="213"/>
      <c r="AF163" s="213"/>
      <c r="AG163" s="213" t="s">
        <v>121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32">
        <v>71</v>
      </c>
      <c r="B164" s="233" t="s">
        <v>348</v>
      </c>
      <c r="C164" s="250" t="s">
        <v>349</v>
      </c>
      <c r="D164" s="234" t="s">
        <v>232</v>
      </c>
      <c r="E164" s="235">
        <v>215.017</v>
      </c>
      <c r="F164" s="236"/>
      <c r="G164" s="237">
        <f>ROUND(E164*F164,2)</f>
        <v>0</v>
      </c>
      <c r="H164" s="236"/>
      <c r="I164" s="237">
        <f>ROUND(E164*H164,2)</f>
        <v>0</v>
      </c>
      <c r="J164" s="236"/>
      <c r="K164" s="237">
        <f>ROUND(E164*J164,2)</f>
        <v>0</v>
      </c>
      <c r="L164" s="237">
        <v>21</v>
      </c>
      <c r="M164" s="237">
        <f>G164*(1+L164/100)</f>
        <v>0</v>
      </c>
      <c r="N164" s="237">
        <v>0</v>
      </c>
      <c r="O164" s="237">
        <f>ROUND(E164*N164,2)</f>
        <v>0</v>
      </c>
      <c r="P164" s="237">
        <v>0</v>
      </c>
      <c r="Q164" s="237">
        <f>ROUND(E164*P164,2)</f>
        <v>0</v>
      </c>
      <c r="R164" s="237" t="s">
        <v>346</v>
      </c>
      <c r="S164" s="237" t="s">
        <v>117</v>
      </c>
      <c r="T164" s="238" t="s">
        <v>117</v>
      </c>
      <c r="U164" s="222">
        <v>0</v>
      </c>
      <c r="V164" s="222">
        <f>ROUND(E164*U164,2)</f>
        <v>0</v>
      </c>
      <c r="W164" s="222"/>
      <c r="X164" s="222" t="s">
        <v>118</v>
      </c>
      <c r="Y164" s="213"/>
      <c r="Z164" s="213"/>
      <c r="AA164" s="213"/>
      <c r="AB164" s="213"/>
      <c r="AC164" s="213"/>
      <c r="AD164" s="213"/>
      <c r="AE164" s="213"/>
      <c r="AF164" s="213"/>
      <c r="AG164" s="213" t="s">
        <v>119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51" t="s">
        <v>350</v>
      </c>
      <c r="D165" s="223"/>
      <c r="E165" s="224">
        <v>60.082000000000001</v>
      </c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13"/>
      <c r="Z165" s="213"/>
      <c r="AA165" s="213"/>
      <c r="AB165" s="213"/>
      <c r="AC165" s="213"/>
      <c r="AD165" s="213"/>
      <c r="AE165" s="213"/>
      <c r="AF165" s="213"/>
      <c r="AG165" s="213" t="s">
        <v>121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51" t="s">
        <v>351</v>
      </c>
      <c r="D166" s="223"/>
      <c r="E166" s="224">
        <v>79.694999999999993</v>
      </c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13"/>
      <c r="Z166" s="213"/>
      <c r="AA166" s="213"/>
      <c r="AB166" s="213"/>
      <c r="AC166" s="213"/>
      <c r="AD166" s="213"/>
      <c r="AE166" s="213"/>
      <c r="AF166" s="213"/>
      <c r="AG166" s="213" t="s">
        <v>121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51" t="s">
        <v>352</v>
      </c>
      <c r="D167" s="223"/>
      <c r="E167" s="224">
        <v>75.239999999999995</v>
      </c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13"/>
      <c r="Z167" s="213"/>
      <c r="AA167" s="213"/>
      <c r="AB167" s="213"/>
      <c r="AC167" s="213"/>
      <c r="AD167" s="213"/>
      <c r="AE167" s="213"/>
      <c r="AF167" s="213"/>
      <c r="AG167" s="213" t="s">
        <v>121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ht="33.75" outlineLevel="1" x14ac:dyDescent="0.2">
      <c r="A168" s="232">
        <v>72</v>
      </c>
      <c r="B168" s="233" t="s">
        <v>353</v>
      </c>
      <c r="C168" s="250" t="s">
        <v>354</v>
      </c>
      <c r="D168" s="234" t="s">
        <v>232</v>
      </c>
      <c r="E168" s="235">
        <v>671.02674999999999</v>
      </c>
      <c r="F168" s="236"/>
      <c r="G168" s="237">
        <f>ROUND(E168*F168,2)</f>
        <v>0</v>
      </c>
      <c r="H168" s="236"/>
      <c r="I168" s="237">
        <f>ROUND(E168*H168,2)</f>
        <v>0</v>
      </c>
      <c r="J168" s="236"/>
      <c r="K168" s="237">
        <f>ROUND(E168*J168,2)</f>
        <v>0</v>
      </c>
      <c r="L168" s="237">
        <v>21</v>
      </c>
      <c r="M168" s="237">
        <f>G168*(1+L168/100)</f>
        <v>0</v>
      </c>
      <c r="N168" s="237">
        <v>0</v>
      </c>
      <c r="O168" s="237">
        <f>ROUND(E168*N168,2)</f>
        <v>0</v>
      </c>
      <c r="P168" s="237">
        <v>0</v>
      </c>
      <c r="Q168" s="237">
        <f>ROUND(E168*P168,2)</f>
        <v>0</v>
      </c>
      <c r="R168" s="237" t="s">
        <v>355</v>
      </c>
      <c r="S168" s="237" t="s">
        <v>117</v>
      </c>
      <c r="T168" s="238" t="s">
        <v>117</v>
      </c>
      <c r="U168" s="222">
        <v>0</v>
      </c>
      <c r="V168" s="222">
        <f>ROUND(E168*U168,2)</f>
        <v>0</v>
      </c>
      <c r="W168" s="222"/>
      <c r="X168" s="222" t="s">
        <v>356</v>
      </c>
      <c r="Y168" s="213"/>
      <c r="Z168" s="213"/>
      <c r="AA168" s="213"/>
      <c r="AB168" s="213"/>
      <c r="AC168" s="213"/>
      <c r="AD168" s="213"/>
      <c r="AE168" s="213"/>
      <c r="AF168" s="213"/>
      <c r="AG168" s="213" t="s">
        <v>357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52" t="s">
        <v>358</v>
      </c>
      <c r="D169" s="240"/>
      <c r="E169" s="240"/>
      <c r="F169" s="240"/>
      <c r="G169" s="240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13"/>
      <c r="Z169" s="213"/>
      <c r="AA169" s="213"/>
      <c r="AB169" s="213"/>
      <c r="AC169" s="213"/>
      <c r="AD169" s="213"/>
      <c r="AE169" s="213"/>
      <c r="AF169" s="213"/>
      <c r="AG169" s="213" t="s">
        <v>137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ht="33.75" outlineLevel="1" x14ac:dyDescent="0.2">
      <c r="A170" s="232">
        <v>73</v>
      </c>
      <c r="B170" s="233" t="s">
        <v>359</v>
      </c>
      <c r="C170" s="250" t="s">
        <v>360</v>
      </c>
      <c r="D170" s="234" t="s">
        <v>232</v>
      </c>
      <c r="E170" s="235">
        <v>30196.203750000001</v>
      </c>
      <c r="F170" s="236"/>
      <c r="G170" s="237">
        <f>ROUND(E170*F170,2)</f>
        <v>0</v>
      </c>
      <c r="H170" s="236"/>
      <c r="I170" s="237">
        <f>ROUND(E170*H170,2)</f>
        <v>0</v>
      </c>
      <c r="J170" s="236"/>
      <c r="K170" s="237">
        <f>ROUND(E170*J170,2)</f>
        <v>0</v>
      </c>
      <c r="L170" s="237">
        <v>21</v>
      </c>
      <c r="M170" s="237">
        <f>G170*(1+L170/100)</f>
        <v>0</v>
      </c>
      <c r="N170" s="237">
        <v>0</v>
      </c>
      <c r="O170" s="237">
        <f>ROUND(E170*N170,2)</f>
        <v>0</v>
      </c>
      <c r="P170" s="237">
        <v>0</v>
      </c>
      <c r="Q170" s="237">
        <f>ROUND(E170*P170,2)</f>
        <v>0</v>
      </c>
      <c r="R170" s="237" t="s">
        <v>355</v>
      </c>
      <c r="S170" s="237" t="s">
        <v>117</v>
      </c>
      <c r="T170" s="238" t="s">
        <v>117</v>
      </c>
      <c r="U170" s="222">
        <v>0</v>
      </c>
      <c r="V170" s="222">
        <f>ROUND(E170*U170,2)</f>
        <v>0</v>
      </c>
      <c r="W170" s="222"/>
      <c r="X170" s="222" t="s">
        <v>356</v>
      </c>
      <c r="Y170" s="213"/>
      <c r="Z170" s="213"/>
      <c r="AA170" s="213"/>
      <c r="AB170" s="213"/>
      <c r="AC170" s="213"/>
      <c r="AD170" s="213"/>
      <c r="AE170" s="213"/>
      <c r="AF170" s="213"/>
      <c r="AG170" s="213" t="s">
        <v>357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52" t="s">
        <v>358</v>
      </c>
      <c r="D171" s="240"/>
      <c r="E171" s="240"/>
      <c r="F171" s="240"/>
      <c r="G171" s="240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13"/>
      <c r="Z171" s="213"/>
      <c r="AA171" s="213"/>
      <c r="AB171" s="213"/>
      <c r="AC171" s="213"/>
      <c r="AD171" s="213"/>
      <c r="AE171" s="213"/>
      <c r="AF171" s="213"/>
      <c r="AG171" s="213" t="s">
        <v>137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32">
        <v>74</v>
      </c>
      <c r="B172" s="233" t="s">
        <v>361</v>
      </c>
      <c r="C172" s="250" t="s">
        <v>362</v>
      </c>
      <c r="D172" s="234" t="s">
        <v>232</v>
      </c>
      <c r="E172" s="235">
        <v>671.02674999999999</v>
      </c>
      <c r="F172" s="236"/>
      <c r="G172" s="237">
        <f>ROUND(E172*F172,2)</f>
        <v>0</v>
      </c>
      <c r="H172" s="236"/>
      <c r="I172" s="237">
        <f>ROUND(E172*H172,2)</f>
        <v>0</v>
      </c>
      <c r="J172" s="236"/>
      <c r="K172" s="237">
        <f>ROUND(E172*J172,2)</f>
        <v>0</v>
      </c>
      <c r="L172" s="237">
        <v>21</v>
      </c>
      <c r="M172" s="237">
        <f>G172*(1+L172/100)</f>
        <v>0</v>
      </c>
      <c r="N172" s="237">
        <v>0</v>
      </c>
      <c r="O172" s="237">
        <f>ROUND(E172*N172,2)</f>
        <v>0</v>
      </c>
      <c r="P172" s="237">
        <v>0</v>
      </c>
      <c r="Q172" s="237">
        <f>ROUND(E172*P172,2)</f>
        <v>0</v>
      </c>
      <c r="R172" s="237" t="s">
        <v>363</v>
      </c>
      <c r="S172" s="237" t="s">
        <v>117</v>
      </c>
      <c r="T172" s="238" t="s">
        <v>117</v>
      </c>
      <c r="U172" s="222">
        <v>0.16400000000000001</v>
      </c>
      <c r="V172" s="222">
        <f>ROUND(E172*U172,2)</f>
        <v>110.05</v>
      </c>
      <c r="W172" s="222"/>
      <c r="X172" s="222" t="s">
        <v>356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357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ht="22.5" outlineLevel="1" x14ac:dyDescent="0.2">
      <c r="A173" s="220"/>
      <c r="B173" s="221"/>
      <c r="C173" s="252" t="s">
        <v>364</v>
      </c>
      <c r="D173" s="240"/>
      <c r="E173" s="240"/>
      <c r="F173" s="240"/>
      <c r="G173" s="240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13"/>
      <c r="Z173" s="213"/>
      <c r="AA173" s="213"/>
      <c r="AB173" s="213"/>
      <c r="AC173" s="213"/>
      <c r="AD173" s="213"/>
      <c r="AE173" s="213"/>
      <c r="AF173" s="213"/>
      <c r="AG173" s="213" t="s">
        <v>137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39" t="str">
        <f>C173</f>
        <v>se složením a hrubým urovnáním nebo s přeložením na jiný dopravní prostředek kromě lodi, vč. příplatku za každých dalších i započatých 1000 m přes 1000 m,</v>
      </c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32">
        <v>75</v>
      </c>
      <c r="B174" s="233" t="s">
        <v>365</v>
      </c>
      <c r="C174" s="250" t="s">
        <v>366</v>
      </c>
      <c r="D174" s="234" t="s">
        <v>232</v>
      </c>
      <c r="E174" s="235">
        <v>671.02674999999999</v>
      </c>
      <c r="F174" s="236"/>
      <c r="G174" s="237">
        <f>ROUND(E174*F174,2)</f>
        <v>0</v>
      </c>
      <c r="H174" s="236"/>
      <c r="I174" s="237">
        <f>ROUND(E174*H174,2)</f>
        <v>0</v>
      </c>
      <c r="J174" s="236"/>
      <c r="K174" s="237">
        <f>ROUND(E174*J174,2)</f>
        <v>0</v>
      </c>
      <c r="L174" s="237">
        <v>21</v>
      </c>
      <c r="M174" s="237">
        <f>G174*(1+L174/100)</f>
        <v>0</v>
      </c>
      <c r="N174" s="237">
        <v>0</v>
      </c>
      <c r="O174" s="237">
        <f>ROUND(E174*N174,2)</f>
        <v>0</v>
      </c>
      <c r="P174" s="237">
        <v>0</v>
      </c>
      <c r="Q174" s="237">
        <f>ROUND(E174*P174,2)</f>
        <v>0</v>
      </c>
      <c r="R174" s="237" t="s">
        <v>367</v>
      </c>
      <c r="S174" s="237" t="s">
        <v>117</v>
      </c>
      <c r="T174" s="238" t="s">
        <v>117</v>
      </c>
      <c r="U174" s="222">
        <v>6.0000000000000001E-3</v>
      </c>
      <c r="V174" s="222">
        <f>ROUND(E174*U174,2)</f>
        <v>4.03</v>
      </c>
      <c r="W174" s="222"/>
      <c r="X174" s="222" t="s">
        <v>356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357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52" t="s">
        <v>368</v>
      </c>
      <c r="D175" s="240"/>
      <c r="E175" s="240"/>
      <c r="F175" s="240"/>
      <c r="G175" s="240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13"/>
      <c r="Z175" s="213"/>
      <c r="AA175" s="213"/>
      <c r="AB175" s="213"/>
      <c r="AC175" s="213"/>
      <c r="AD175" s="213"/>
      <c r="AE175" s="213"/>
      <c r="AF175" s="213"/>
      <c r="AG175" s="213" t="s">
        <v>137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x14ac:dyDescent="0.2">
      <c r="A176" s="3"/>
      <c r="B176" s="4"/>
      <c r="C176" s="254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AE176">
        <v>15</v>
      </c>
      <c r="AF176">
        <v>21</v>
      </c>
      <c r="AG176" t="s">
        <v>98</v>
      </c>
    </row>
    <row r="177" spans="1:33" x14ac:dyDescent="0.2">
      <c r="A177" s="216"/>
      <c r="B177" s="217" t="s">
        <v>29</v>
      </c>
      <c r="C177" s="255"/>
      <c r="D177" s="218"/>
      <c r="E177" s="219"/>
      <c r="F177" s="219"/>
      <c r="G177" s="248">
        <f>G8+G89+G92+G96+G108+G115+G118+G161</f>
        <v>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f>SUMIF(L7:L175,AE176,G7:G175)</f>
        <v>0</v>
      </c>
      <c r="AF177">
        <f>SUMIF(L7:L175,AF176,G7:G175)</f>
        <v>0</v>
      </c>
      <c r="AG177" t="s">
        <v>369</v>
      </c>
    </row>
    <row r="178" spans="1:33" x14ac:dyDescent="0.2">
      <c r="C178" s="256"/>
      <c r="D178" s="10"/>
      <c r="AG178" t="s">
        <v>370</v>
      </c>
    </row>
    <row r="179" spans="1:33" x14ac:dyDescent="0.2">
      <c r="D179" s="10"/>
    </row>
    <row r="180" spans="1:33" x14ac:dyDescent="0.2">
      <c r="D180" s="10"/>
    </row>
    <row r="181" spans="1:33" x14ac:dyDescent="0.2">
      <c r="D181" s="10"/>
    </row>
    <row r="182" spans="1:33" x14ac:dyDescent="0.2">
      <c r="D182" s="10"/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/>
  <mergeCells count="46">
    <mergeCell ref="C169:G169"/>
    <mergeCell ref="C171:G171"/>
    <mergeCell ref="C173:G173"/>
    <mergeCell ref="C175:G175"/>
    <mergeCell ref="C128:G128"/>
    <mergeCell ref="C130:G130"/>
    <mergeCell ref="C132:G132"/>
    <mergeCell ref="C135:G135"/>
    <mergeCell ref="C137:G137"/>
    <mergeCell ref="C140:G140"/>
    <mergeCell ref="C114:G114"/>
    <mergeCell ref="C117:G117"/>
    <mergeCell ref="C120:G120"/>
    <mergeCell ref="C122:G122"/>
    <mergeCell ref="C124:G124"/>
    <mergeCell ref="C126:G126"/>
    <mergeCell ref="C91:G91"/>
    <mergeCell ref="C94:G94"/>
    <mergeCell ref="C101:G101"/>
    <mergeCell ref="C103:G103"/>
    <mergeCell ref="C110:G110"/>
    <mergeCell ref="C112:G112"/>
    <mergeCell ref="C60:G60"/>
    <mergeCell ref="C62:G62"/>
    <mergeCell ref="C68:G68"/>
    <mergeCell ref="C72:G72"/>
    <mergeCell ref="C78:G78"/>
    <mergeCell ref="C80:G80"/>
    <mergeCell ref="C43:G43"/>
    <mergeCell ref="C46:G46"/>
    <mergeCell ref="C49:G49"/>
    <mergeCell ref="C52:G52"/>
    <mergeCell ref="C55:G55"/>
    <mergeCell ref="C57:G57"/>
    <mergeCell ref="C26:G26"/>
    <mergeCell ref="C28:G28"/>
    <mergeCell ref="C31:G31"/>
    <mergeCell ref="C34:G34"/>
    <mergeCell ref="C37:G37"/>
    <mergeCell ref="C40:G40"/>
    <mergeCell ref="A1:G1"/>
    <mergeCell ref="C2:G2"/>
    <mergeCell ref="C3:G3"/>
    <mergeCell ref="C4:G4"/>
    <mergeCell ref="C20:G20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84</v>
      </c>
      <c r="B1" s="198"/>
      <c r="C1" s="198"/>
      <c r="D1" s="198"/>
      <c r="E1" s="198"/>
      <c r="F1" s="198"/>
      <c r="G1" s="198"/>
      <c r="AG1" t="s">
        <v>85</v>
      </c>
    </row>
    <row r="2" spans="1:60" ht="24.95" customHeight="1" x14ac:dyDescent="0.2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86</v>
      </c>
    </row>
    <row r="3" spans="1:60" ht="24.95" customHeight="1" x14ac:dyDescent="0.2">
      <c r="A3" s="199" t="s">
        <v>8</v>
      </c>
      <c r="B3" s="48" t="s">
        <v>59</v>
      </c>
      <c r="C3" s="202" t="s">
        <v>60</v>
      </c>
      <c r="D3" s="200"/>
      <c r="E3" s="200"/>
      <c r="F3" s="200"/>
      <c r="G3" s="201"/>
      <c r="AC3" s="178" t="s">
        <v>87</v>
      </c>
      <c r="AG3" t="s">
        <v>88</v>
      </c>
    </row>
    <row r="4" spans="1:60" ht="24.95" customHeight="1" x14ac:dyDescent="0.2">
      <c r="A4" s="203" t="s">
        <v>9</v>
      </c>
      <c r="B4" s="204" t="s">
        <v>61</v>
      </c>
      <c r="C4" s="205" t="s">
        <v>62</v>
      </c>
      <c r="D4" s="206"/>
      <c r="E4" s="206"/>
      <c r="F4" s="206"/>
      <c r="G4" s="207"/>
      <c r="AG4" t="s">
        <v>89</v>
      </c>
    </row>
    <row r="5" spans="1:60" x14ac:dyDescent="0.2">
      <c r="D5" s="10"/>
    </row>
    <row r="6" spans="1:60" ht="38.25" x14ac:dyDescent="0.2">
      <c r="A6" s="209" t="s">
        <v>90</v>
      </c>
      <c r="B6" s="211" t="s">
        <v>91</v>
      </c>
      <c r="C6" s="211" t="s">
        <v>92</v>
      </c>
      <c r="D6" s="210" t="s">
        <v>93</v>
      </c>
      <c r="E6" s="209" t="s">
        <v>94</v>
      </c>
      <c r="F6" s="208" t="s">
        <v>95</v>
      </c>
      <c r="G6" s="209" t="s">
        <v>29</v>
      </c>
      <c r="H6" s="212" t="s">
        <v>30</v>
      </c>
      <c r="I6" s="212" t="s">
        <v>96</v>
      </c>
      <c r="J6" s="212" t="s">
        <v>31</v>
      </c>
      <c r="K6" s="212" t="s">
        <v>97</v>
      </c>
      <c r="L6" s="212" t="s">
        <v>98</v>
      </c>
      <c r="M6" s="212" t="s">
        <v>99</v>
      </c>
      <c r="N6" s="212" t="s">
        <v>100</v>
      </c>
      <c r="O6" s="212" t="s">
        <v>101</v>
      </c>
      <c r="P6" s="212" t="s">
        <v>102</v>
      </c>
      <c r="Q6" s="212" t="s">
        <v>103</v>
      </c>
      <c r="R6" s="212" t="s">
        <v>104</v>
      </c>
      <c r="S6" s="212" t="s">
        <v>105</v>
      </c>
      <c r="T6" s="212" t="s">
        <v>106</v>
      </c>
      <c r="U6" s="212" t="s">
        <v>107</v>
      </c>
      <c r="V6" s="212" t="s">
        <v>108</v>
      </c>
      <c r="W6" s="212" t="s">
        <v>109</v>
      </c>
      <c r="X6" s="212" t="s">
        <v>110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111</v>
      </c>
      <c r="B8" s="227" t="s">
        <v>82</v>
      </c>
      <c r="C8" s="249" t="s">
        <v>27</v>
      </c>
      <c r="D8" s="228"/>
      <c r="E8" s="229"/>
      <c r="F8" s="230"/>
      <c r="G8" s="230">
        <f>SUMIF(AG9:AG18,"&lt;&gt;NOR",G9:G18)</f>
        <v>0</v>
      </c>
      <c r="H8" s="230"/>
      <c r="I8" s="230">
        <f>SUM(I9:I18)</f>
        <v>0</v>
      </c>
      <c r="J8" s="230"/>
      <c r="K8" s="230">
        <f>SUM(K9:K18)</f>
        <v>0</v>
      </c>
      <c r="L8" s="230"/>
      <c r="M8" s="230">
        <f>SUM(M9:M18)</f>
        <v>0</v>
      </c>
      <c r="N8" s="230"/>
      <c r="O8" s="230">
        <f>SUM(O9:O18)</f>
        <v>0</v>
      </c>
      <c r="P8" s="230"/>
      <c r="Q8" s="230">
        <f>SUM(Q9:Q18)</f>
        <v>0</v>
      </c>
      <c r="R8" s="230"/>
      <c r="S8" s="230"/>
      <c r="T8" s="231"/>
      <c r="U8" s="225"/>
      <c r="V8" s="225">
        <f>SUM(V9:V18)</f>
        <v>0</v>
      </c>
      <c r="W8" s="225"/>
      <c r="X8" s="225"/>
      <c r="AG8" t="s">
        <v>112</v>
      </c>
    </row>
    <row r="9" spans="1:60" outlineLevel="1" x14ac:dyDescent="0.2">
      <c r="A9" s="232">
        <v>1</v>
      </c>
      <c r="B9" s="233" t="s">
        <v>371</v>
      </c>
      <c r="C9" s="250" t="s">
        <v>372</v>
      </c>
      <c r="D9" s="234" t="s">
        <v>373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117</v>
      </c>
      <c r="T9" s="238" t="s">
        <v>323</v>
      </c>
      <c r="U9" s="222">
        <v>0</v>
      </c>
      <c r="V9" s="222">
        <f>ROUND(E9*U9,2)</f>
        <v>0</v>
      </c>
      <c r="W9" s="222"/>
      <c r="X9" s="222" t="s">
        <v>374</v>
      </c>
      <c r="Y9" s="213"/>
      <c r="Z9" s="213"/>
      <c r="AA9" s="213"/>
      <c r="AB9" s="213"/>
      <c r="AC9" s="213"/>
      <c r="AD9" s="213"/>
      <c r="AE9" s="213"/>
      <c r="AF9" s="213"/>
      <c r="AG9" s="213" t="s">
        <v>375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1" t="s">
        <v>59</v>
      </c>
      <c r="D10" s="223"/>
      <c r="E10" s="224">
        <v>1</v>
      </c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121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2">
        <v>2</v>
      </c>
      <c r="B11" s="233" t="s">
        <v>376</v>
      </c>
      <c r="C11" s="250" t="s">
        <v>377</v>
      </c>
      <c r="D11" s="234" t="s">
        <v>373</v>
      </c>
      <c r="E11" s="235">
        <v>1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117</v>
      </c>
      <c r="T11" s="238" t="s">
        <v>323</v>
      </c>
      <c r="U11" s="222">
        <v>0</v>
      </c>
      <c r="V11" s="222">
        <f>ROUND(E11*U11,2)</f>
        <v>0</v>
      </c>
      <c r="W11" s="222"/>
      <c r="X11" s="222" t="s">
        <v>374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375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1" t="s">
        <v>59</v>
      </c>
      <c r="D12" s="223"/>
      <c r="E12" s="224">
        <v>1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121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2">
        <v>3</v>
      </c>
      <c r="B13" s="233" t="s">
        <v>378</v>
      </c>
      <c r="C13" s="250" t="s">
        <v>379</v>
      </c>
      <c r="D13" s="234" t="s">
        <v>373</v>
      </c>
      <c r="E13" s="235">
        <v>1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117</v>
      </c>
      <c r="T13" s="238" t="s">
        <v>323</v>
      </c>
      <c r="U13" s="222">
        <v>0</v>
      </c>
      <c r="V13" s="222">
        <f>ROUND(E13*U13,2)</f>
        <v>0</v>
      </c>
      <c r="W13" s="222"/>
      <c r="X13" s="222" t="s">
        <v>374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1" t="s">
        <v>59</v>
      </c>
      <c r="D14" s="223"/>
      <c r="E14" s="224">
        <v>1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121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2">
        <v>4</v>
      </c>
      <c r="B15" s="233" t="s">
        <v>380</v>
      </c>
      <c r="C15" s="250" t="s">
        <v>381</v>
      </c>
      <c r="D15" s="234" t="s">
        <v>373</v>
      </c>
      <c r="E15" s="235">
        <v>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117</v>
      </c>
      <c r="T15" s="238" t="s">
        <v>323</v>
      </c>
      <c r="U15" s="222">
        <v>0</v>
      </c>
      <c r="V15" s="222">
        <f>ROUND(E15*U15,2)</f>
        <v>0</v>
      </c>
      <c r="W15" s="222"/>
      <c r="X15" s="222" t="s">
        <v>374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1" t="s">
        <v>59</v>
      </c>
      <c r="D16" s="223"/>
      <c r="E16" s="224">
        <v>1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121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2">
        <v>5</v>
      </c>
      <c r="B17" s="233" t="s">
        <v>382</v>
      </c>
      <c r="C17" s="250" t="s">
        <v>383</v>
      </c>
      <c r="D17" s="234" t="s">
        <v>373</v>
      </c>
      <c r="E17" s="235">
        <v>1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117</v>
      </c>
      <c r="T17" s="238" t="s">
        <v>323</v>
      </c>
      <c r="U17" s="222">
        <v>0</v>
      </c>
      <c r="V17" s="222">
        <f>ROUND(E17*U17,2)</f>
        <v>0</v>
      </c>
      <c r="W17" s="222"/>
      <c r="X17" s="222" t="s">
        <v>374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375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1" t="s">
        <v>59</v>
      </c>
      <c r="D18" s="223"/>
      <c r="E18" s="224">
        <v>1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121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">
      <c r="A19" s="226" t="s">
        <v>111</v>
      </c>
      <c r="B19" s="227" t="s">
        <v>83</v>
      </c>
      <c r="C19" s="249" t="s">
        <v>28</v>
      </c>
      <c r="D19" s="228"/>
      <c r="E19" s="229"/>
      <c r="F19" s="230"/>
      <c r="G19" s="230">
        <f>SUMIF(AG20:AG37,"&lt;&gt;NOR",G20:G37)</f>
        <v>0</v>
      </c>
      <c r="H19" s="230"/>
      <c r="I19" s="230">
        <f>SUM(I20:I37)</f>
        <v>0</v>
      </c>
      <c r="J19" s="230"/>
      <c r="K19" s="230">
        <f>SUM(K20:K37)</f>
        <v>0</v>
      </c>
      <c r="L19" s="230"/>
      <c r="M19" s="230">
        <f>SUM(M20:M37)</f>
        <v>0</v>
      </c>
      <c r="N19" s="230"/>
      <c r="O19" s="230">
        <f>SUM(O20:O37)</f>
        <v>0</v>
      </c>
      <c r="P19" s="230"/>
      <c r="Q19" s="230">
        <f>SUM(Q20:Q37)</f>
        <v>0</v>
      </c>
      <c r="R19" s="230"/>
      <c r="S19" s="230"/>
      <c r="T19" s="231"/>
      <c r="U19" s="225"/>
      <c r="V19" s="225">
        <f>SUM(V20:V37)</f>
        <v>0</v>
      </c>
      <c r="W19" s="225"/>
      <c r="X19" s="225"/>
      <c r="AG19" t="s">
        <v>112</v>
      </c>
    </row>
    <row r="20" spans="1:60" outlineLevel="1" x14ac:dyDescent="0.2">
      <c r="A20" s="232">
        <v>6</v>
      </c>
      <c r="B20" s="233" t="s">
        <v>384</v>
      </c>
      <c r="C20" s="250" t="s">
        <v>385</v>
      </c>
      <c r="D20" s="234" t="s">
        <v>373</v>
      </c>
      <c r="E20" s="235">
        <v>1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7"/>
      <c r="S20" s="237" t="s">
        <v>117</v>
      </c>
      <c r="T20" s="238" t="s">
        <v>323</v>
      </c>
      <c r="U20" s="222">
        <v>0</v>
      </c>
      <c r="V20" s="222">
        <f>ROUND(E20*U20,2)</f>
        <v>0</v>
      </c>
      <c r="W20" s="222"/>
      <c r="X20" s="222" t="s">
        <v>374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1" t="s">
        <v>59</v>
      </c>
      <c r="D21" s="223"/>
      <c r="E21" s="224">
        <v>1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121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2">
        <v>7</v>
      </c>
      <c r="B22" s="233" t="s">
        <v>386</v>
      </c>
      <c r="C22" s="250" t="s">
        <v>387</v>
      </c>
      <c r="D22" s="234" t="s">
        <v>373</v>
      </c>
      <c r="E22" s="235">
        <v>1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21</v>
      </c>
      <c r="M22" s="237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7"/>
      <c r="S22" s="237" t="s">
        <v>117</v>
      </c>
      <c r="T22" s="238" t="s">
        <v>323</v>
      </c>
      <c r="U22" s="222">
        <v>0</v>
      </c>
      <c r="V22" s="222">
        <f>ROUND(E22*U22,2)</f>
        <v>0</v>
      </c>
      <c r="W22" s="222"/>
      <c r="X22" s="222" t="s">
        <v>374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1" t="s">
        <v>59</v>
      </c>
      <c r="D23" s="223"/>
      <c r="E23" s="224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121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2">
        <v>8</v>
      </c>
      <c r="B24" s="233" t="s">
        <v>388</v>
      </c>
      <c r="C24" s="250" t="s">
        <v>389</v>
      </c>
      <c r="D24" s="234" t="s">
        <v>373</v>
      </c>
      <c r="E24" s="235">
        <v>1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21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/>
      <c r="S24" s="237" t="s">
        <v>117</v>
      </c>
      <c r="T24" s="238" t="s">
        <v>323</v>
      </c>
      <c r="U24" s="222">
        <v>0</v>
      </c>
      <c r="V24" s="222">
        <f>ROUND(E24*U24,2)</f>
        <v>0</v>
      </c>
      <c r="W24" s="222"/>
      <c r="X24" s="222" t="s">
        <v>374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375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1" t="s">
        <v>59</v>
      </c>
      <c r="D25" s="223"/>
      <c r="E25" s="224">
        <v>1</v>
      </c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121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32">
        <v>9</v>
      </c>
      <c r="B26" s="233" t="s">
        <v>390</v>
      </c>
      <c r="C26" s="250" t="s">
        <v>391</v>
      </c>
      <c r="D26" s="234" t="s">
        <v>373</v>
      </c>
      <c r="E26" s="235">
        <v>1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/>
      <c r="S26" s="237" t="s">
        <v>117</v>
      </c>
      <c r="T26" s="238" t="s">
        <v>323</v>
      </c>
      <c r="U26" s="222">
        <v>0</v>
      </c>
      <c r="V26" s="222">
        <f>ROUND(E26*U26,2)</f>
        <v>0</v>
      </c>
      <c r="W26" s="222"/>
      <c r="X26" s="222" t="s">
        <v>374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375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1" t="s">
        <v>59</v>
      </c>
      <c r="D27" s="223"/>
      <c r="E27" s="224">
        <v>1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121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2">
        <v>10</v>
      </c>
      <c r="B28" s="233" t="s">
        <v>392</v>
      </c>
      <c r="C28" s="250" t="s">
        <v>393</v>
      </c>
      <c r="D28" s="234" t="s">
        <v>373</v>
      </c>
      <c r="E28" s="235">
        <v>1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/>
      <c r="S28" s="237" t="s">
        <v>117</v>
      </c>
      <c r="T28" s="238" t="s">
        <v>323</v>
      </c>
      <c r="U28" s="222">
        <v>0</v>
      </c>
      <c r="V28" s="222">
        <f>ROUND(E28*U28,2)</f>
        <v>0</v>
      </c>
      <c r="W28" s="222"/>
      <c r="X28" s="222" t="s">
        <v>374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375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1" t="s">
        <v>59</v>
      </c>
      <c r="D29" s="223"/>
      <c r="E29" s="224">
        <v>1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121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2">
        <v>11</v>
      </c>
      <c r="B30" s="233" t="s">
        <v>394</v>
      </c>
      <c r="C30" s="250" t="s">
        <v>395</v>
      </c>
      <c r="D30" s="234" t="s">
        <v>373</v>
      </c>
      <c r="E30" s="235">
        <v>1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/>
      <c r="S30" s="237" t="s">
        <v>117</v>
      </c>
      <c r="T30" s="238" t="s">
        <v>323</v>
      </c>
      <c r="U30" s="222">
        <v>0</v>
      </c>
      <c r="V30" s="222">
        <f>ROUND(E30*U30,2)</f>
        <v>0</v>
      </c>
      <c r="W30" s="222"/>
      <c r="X30" s="222" t="s">
        <v>374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375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1" t="s">
        <v>59</v>
      </c>
      <c r="D31" s="223"/>
      <c r="E31" s="224">
        <v>1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121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2">
        <v>12</v>
      </c>
      <c r="B32" s="233" t="s">
        <v>396</v>
      </c>
      <c r="C32" s="250" t="s">
        <v>397</v>
      </c>
      <c r="D32" s="234" t="s">
        <v>373</v>
      </c>
      <c r="E32" s="235">
        <v>1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/>
      <c r="S32" s="237" t="s">
        <v>117</v>
      </c>
      <c r="T32" s="238" t="s">
        <v>323</v>
      </c>
      <c r="U32" s="222">
        <v>0</v>
      </c>
      <c r="V32" s="222">
        <f>ROUND(E32*U32,2)</f>
        <v>0</v>
      </c>
      <c r="W32" s="222"/>
      <c r="X32" s="222" t="s">
        <v>374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375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8" t="s">
        <v>398</v>
      </c>
      <c r="D33" s="257"/>
      <c r="E33" s="257"/>
      <c r="F33" s="257"/>
      <c r="G33" s="257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399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1" t="s">
        <v>59</v>
      </c>
      <c r="D34" s="223"/>
      <c r="E34" s="224">
        <v>1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121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2">
        <v>13</v>
      </c>
      <c r="B35" s="233" t="s">
        <v>400</v>
      </c>
      <c r="C35" s="250" t="s">
        <v>401</v>
      </c>
      <c r="D35" s="234" t="s">
        <v>373</v>
      </c>
      <c r="E35" s="235">
        <v>1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/>
      <c r="S35" s="237" t="s">
        <v>117</v>
      </c>
      <c r="T35" s="238" t="s">
        <v>323</v>
      </c>
      <c r="U35" s="222">
        <v>0</v>
      </c>
      <c r="V35" s="222">
        <f>ROUND(E35*U35,2)</f>
        <v>0</v>
      </c>
      <c r="W35" s="222"/>
      <c r="X35" s="222" t="s">
        <v>374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375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2.5" outlineLevel="1" x14ac:dyDescent="0.2">
      <c r="A36" s="220"/>
      <c r="B36" s="221"/>
      <c r="C36" s="258" t="s">
        <v>402</v>
      </c>
      <c r="D36" s="257"/>
      <c r="E36" s="257"/>
      <c r="F36" s="257"/>
      <c r="G36" s="257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399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39" t="str">
        <f>C36</f>
        <v>Náklady spojené s povinnou publicitou, pokud ji objednatel požaduje. Zahrnuje zejména náklady na propagační a informační billboardy, tabule, internetovou propagaci, tiskoviny apod.</v>
      </c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1" t="s">
        <v>59</v>
      </c>
      <c r="D37" s="223"/>
      <c r="E37" s="224">
        <v>1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121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x14ac:dyDescent="0.2">
      <c r="A38" s="3"/>
      <c r="B38" s="4"/>
      <c r="C38" s="254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v>15</v>
      </c>
      <c r="AF38">
        <v>21</v>
      </c>
      <c r="AG38" t="s">
        <v>98</v>
      </c>
    </row>
    <row r="39" spans="1:60" x14ac:dyDescent="0.2">
      <c r="A39" s="216"/>
      <c r="B39" s="217" t="s">
        <v>29</v>
      </c>
      <c r="C39" s="255"/>
      <c r="D39" s="218"/>
      <c r="E39" s="219"/>
      <c r="F39" s="219"/>
      <c r="G39" s="248">
        <f>G8+G19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f>SUMIF(L7:L37,AE38,G7:G37)</f>
        <v>0</v>
      </c>
      <c r="AF39">
        <f>SUMIF(L7:L37,AF38,G7:G37)</f>
        <v>0</v>
      </c>
      <c r="AG39" t="s">
        <v>369</v>
      </c>
    </row>
    <row r="40" spans="1:60" x14ac:dyDescent="0.2">
      <c r="C40" s="256"/>
      <c r="D40" s="10"/>
      <c r="AG40" t="s">
        <v>370</v>
      </c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/>
  <mergeCells count="6">
    <mergeCell ref="A1:G1"/>
    <mergeCell ref="C2:G2"/>
    <mergeCell ref="C3:G3"/>
    <mergeCell ref="C4:G4"/>
    <mergeCell ref="C33:G33"/>
    <mergeCell ref="C36:G3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1 Pol</vt:lpstr>
      <vt:lpstr>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'1 2 Pol'!Názvy_tisku</vt:lpstr>
      <vt:lpstr>oadresa</vt:lpstr>
      <vt:lpstr>Stavba!Objednatel</vt:lpstr>
      <vt:lpstr>Stavba!Objekt</vt:lpstr>
      <vt:lpstr>'1 1 Pol'!Oblast_tisku</vt:lpstr>
      <vt:lpstr>'1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Lenka</cp:lastModifiedBy>
  <cp:lastPrinted>2019-03-19T12:27:02Z</cp:lastPrinted>
  <dcterms:created xsi:type="dcterms:W3CDTF">2009-04-08T07:15:50Z</dcterms:created>
  <dcterms:modified xsi:type="dcterms:W3CDTF">2020-02-21T09:41:56Z</dcterms:modified>
</cp:coreProperties>
</file>