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Oddělení investiční\Akce - projekty\Nová Paka\Nová Paka - II ZŠ Husitská\Nová Paka - II ZŠ Husitská - zateplení MVD a sborovna\sborovna\stavební práce\Příloha č. 6 - Výkaz výměr\"/>
    </mc:Choice>
  </mc:AlternateContent>
  <bookViews>
    <workbookView xWindow="0" yWindow="0" windowWidth="19200" windowHeight="11295"/>
  </bookViews>
  <sheets>
    <sheet name="Rekapitulace stavby" sheetId="1" r:id="rId1"/>
    <sheet name="SK20039 - Interiér sborov..." sheetId="2" r:id="rId2"/>
    <sheet name="ÚT - Vytápění" sheetId="4" r:id="rId3"/>
    <sheet name="EL - Elektroinstalace" sheetId="5" r:id="rId4"/>
  </sheets>
  <definedNames>
    <definedName name="_FilterDatabase" localSheetId="3" hidden="1">'EL - Elektroinstalace'!$C$121:$K$172</definedName>
    <definedName name="_FilterDatabase" localSheetId="1" hidden="1">'SK20039 - Interiér sborov...'!$C$130:$K$378</definedName>
    <definedName name="_FilterDatabase" localSheetId="2" hidden="1">'ÚT - Vytápění'!$C$115:$K$130</definedName>
    <definedName name="Print_Area" localSheetId="3">'EL - Elektroinstalace'!$C$4:$J$39,'EL - Elektroinstalace'!$C$50:$J$76,'EL - Elektroinstalace'!$C$82:$J$103,'EL - Elektroinstalace'!$C$109:$K$172</definedName>
    <definedName name="Print_Area" localSheetId="0">'Rekapitulace stavby'!$D$4:$AO$76,'Rekapitulace stavby'!$C$82:$AQ$99</definedName>
    <definedName name="Print_Area" localSheetId="1">'SK20039 - Interiér sborov...'!$C$4:$J$37,'SK20039 - Interiér sborov...'!$C$50:$J$76,'SK20039 - Interiér sborov...'!$C$82:$J$114,'SK20039 - Interiér sborov...'!$C$120:$K$378</definedName>
    <definedName name="Print_Area" localSheetId="2">'ÚT - Vytápění'!$C$4:$J$39,'ÚT - Vytápění'!$C$50:$J$76,'ÚT - Vytápění'!$C$82:$J$97,'ÚT - Vytápění'!$C$103:$K$130</definedName>
    <definedName name="Print_Titles" localSheetId="3">'EL - Elektroinstalace'!$121:$121</definedName>
    <definedName name="Print_Titles" localSheetId="0">'Rekapitulace stavby'!$92:$92</definedName>
    <definedName name="Print_Titles" localSheetId="1">'SK20039 - Interiér sborov...'!$130:$130</definedName>
    <definedName name="Print_Titles" localSheetId="2">'ÚT - Vytápění'!$115:$115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92" i="5" s="1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2" i="5"/>
  <c r="J116" i="5"/>
  <c r="E7" i="5"/>
  <c r="E85" i="5" s="1"/>
  <c r="J37" i="4"/>
  <c r="J36" i="4"/>
  <c r="AY97" i="1" s="1"/>
  <c r="J35" i="4"/>
  <c r="AX97" i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F110" i="4"/>
  <c r="E108" i="4"/>
  <c r="F89" i="4"/>
  <c r="E87" i="4"/>
  <c r="J24" i="4"/>
  <c r="E24" i="4"/>
  <c r="J113" i="4" s="1"/>
  <c r="J23" i="4"/>
  <c r="J21" i="4"/>
  <c r="E21" i="4"/>
  <c r="J112" i="4"/>
  <c r="J20" i="4"/>
  <c r="J18" i="4"/>
  <c r="E18" i="4"/>
  <c r="F113" i="4"/>
  <c r="J17" i="4"/>
  <c r="J15" i="4"/>
  <c r="E15" i="4"/>
  <c r="F112" i="4" s="1"/>
  <c r="J14" i="4"/>
  <c r="J12" i="4"/>
  <c r="J110" i="4"/>
  <c r="E7" i="4"/>
  <c r="E85" i="4" s="1"/>
  <c r="J35" i="2"/>
  <c r="J34" i="2"/>
  <c r="AY95" i="1" s="1"/>
  <c r="J33" i="2"/>
  <c r="AX95" i="1"/>
  <c r="BI378" i="2"/>
  <c r="BH378" i="2"/>
  <c r="BG378" i="2"/>
  <c r="BF378" i="2"/>
  <c r="T378" i="2"/>
  <c r="T377" i="2" s="1"/>
  <c r="R378" i="2"/>
  <c r="R377" i="2" s="1"/>
  <c r="P378" i="2"/>
  <c r="P377" i="2" s="1"/>
  <c r="BI376" i="2"/>
  <c r="BH376" i="2"/>
  <c r="BG376" i="2"/>
  <c r="BF376" i="2"/>
  <c r="T376" i="2"/>
  <c r="T375" i="2"/>
  <c r="R376" i="2"/>
  <c r="R375" i="2"/>
  <c r="P376" i="2"/>
  <c r="P375" i="2" s="1"/>
  <c r="P374" i="2" s="1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T196" i="2" s="1"/>
  <c r="R197" i="2"/>
  <c r="R196" i="2" s="1"/>
  <c r="P197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J170" i="5"/>
  <c r="J169" i="5"/>
  <c r="BK168" i="5"/>
  <c r="J166" i="5"/>
  <c r="J165" i="5"/>
  <c r="BK164" i="5"/>
  <c r="J163" i="5"/>
  <c r="BK162" i="5"/>
  <c r="BK161" i="5"/>
  <c r="BK160" i="5"/>
  <c r="BK159" i="5"/>
  <c r="BK158" i="5"/>
  <c r="BK156" i="5"/>
  <c r="BK155" i="5"/>
  <c r="J153" i="5"/>
  <c r="BK152" i="5"/>
  <c r="BK150" i="5"/>
  <c r="J149" i="5"/>
  <c r="J148" i="5"/>
  <c r="BK147" i="5"/>
  <c r="BK146" i="5"/>
  <c r="BK144" i="5"/>
  <c r="J143" i="5"/>
  <c r="BK142" i="5"/>
  <c r="J141" i="5"/>
  <c r="J140" i="5"/>
  <c r="BK139" i="5"/>
  <c r="BK138" i="5"/>
  <c r="J137" i="5"/>
  <c r="BK136" i="5"/>
  <c r="BK135" i="5"/>
  <c r="J133" i="5"/>
  <c r="J132" i="5"/>
  <c r="BK131" i="5"/>
  <c r="BK130" i="5"/>
  <c r="BK129" i="5"/>
  <c r="BK128" i="5"/>
  <c r="J127" i="5"/>
  <c r="BK126" i="5"/>
  <c r="BK125" i="5"/>
  <c r="BK124" i="5"/>
  <c r="BK130" i="4"/>
  <c r="J126" i="4"/>
  <c r="BK125" i="4"/>
  <c r="BK123" i="4"/>
  <c r="J121" i="4"/>
  <c r="BK120" i="4"/>
  <c r="J119" i="4"/>
  <c r="BK118" i="4"/>
  <c r="J376" i="2"/>
  <c r="BK371" i="2"/>
  <c r="BK364" i="2"/>
  <c r="J361" i="2"/>
  <c r="J353" i="2"/>
  <c r="J351" i="2"/>
  <c r="BK348" i="2"/>
  <c r="J345" i="2"/>
  <c r="BK340" i="2"/>
  <c r="BK337" i="2"/>
  <c r="J333" i="2"/>
  <c r="J331" i="2"/>
  <c r="J328" i="2"/>
  <c r="J326" i="2"/>
  <c r="J323" i="2"/>
  <c r="BK320" i="2"/>
  <c r="BK317" i="2"/>
  <c r="J314" i="2"/>
  <c r="J307" i="2"/>
  <c r="J305" i="2"/>
  <c r="BK302" i="2"/>
  <c r="BK300" i="2"/>
  <c r="J288" i="2"/>
  <c r="BK273" i="2"/>
  <c r="J264" i="2"/>
  <c r="J261" i="2"/>
  <c r="BK255" i="2"/>
  <c r="BK252" i="2"/>
  <c r="BK249" i="2"/>
  <c r="BK242" i="2"/>
  <c r="J223" i="2"/>
  <c r="BK222" i="2"/>
  <c r="J220" i="2"/>
  <c r="BK215" i="2"/>
  <c r="J208" i="2"/>
  <c r="J161" i="2"/>
  <c r="J159" i="2"/>
  <c r="J145" i="2"/>
  <c r="J134" i="2"/>
  <c r="J172" i="5"/>
  <c r="J171" i="5"/>
  <c r="BK170" i="5"/>
  <c r="BK169" i="5"/>
  <c r="J168" i="5"/>
  <c r="BK166" i="5"/>
  <c r="J164" i="5"/>
  <c r="BK163" i="5"/>
  <c r="J161" i="5"/>
  <c r="J160" i="5"/>
  <c r="J159" i="5"/>
  <c r="J158" i="5"/>
  <c r="J156" i="5"/>
  <c r="J155" i="5"/>
  <c r="BK153" i="5"/>
  <c r="J152" i="5"/>
  <c r="BK148" i="5"/>
  <c r="J147" i="5"/>
  <c r="J146" i="5"/>
  <c r="J144" i="5"/>
  <c r="BK143" i="5"/>
  <c r="J142" i="5"/>
  <c r="BK141" i="5"/>
  <c r="BK140" i="5"/>
  <c r="J139" i="5"/>
  <c r="J138" i="5"/>
  <c r="BK137" i="5"/>
  <c r="J136" i="5"/>
  <c r="J135" i="5"/>
  <c r="BK134" i="5"/>
  <c r="BK133" i="5"/>
  <c r="BK132" i="5"/>
  <c r="J131" i="5"/>
  <c r="J130" i="5"/>
  <c r="J129" i="5"/>
  <c r="J128" i="5"/>
  <c r="BK127" i="5"/>
  <c r="J126" i="5"/>
  <c r="J125" i="5"/>
  <c r="J130" i="4"/>
  <c r="J129" i="4"/>
  <c r="J128" i="4"/>
  <c r="J127" i="4"/>
  <c r="J125" i="4"/>
  <c r="BK124" i="4"/>
  <c r="J123" i="4"/>
  <c r="J122" i="4"/>
  <c r="J120" i="4"/>
  <c r="BK119" i="4"/>
  <c r="J118" i="4"/>
  <c r="BK117" i="4"/>
  <c r="BK376" i="2"/>
  <c r="J371" i="2"/>
  <c r="J367" i="2"/>
  <c r="J364" i="2"/>
  <c r="BK361" i="2"/>
  <c r="J357" i="2"/>
  <c r="BK353" i="2"/>
  <c r="BK351" i="2"/>
  <c r="J348" i="2"/>
  <c r="BK345" i="2"/>
  <c r="BK342" i="2"/>
  <c r="J340" i="2"/>
  <c r="J337" i="2"/>
  <c r="BK331" i="2"/>
  <c r="BK326" i="2"/>
  <c r="BK323" i="2"/>
  <c r="J320" i="2"/>
  <c r="BK314" i="2"/>
  <c r="BK311" i="2"/>
  <c r="BK307" i="2"/>
  <c r="BK305" i="2"/>
  <c r="J302" i="2"/>
  <c r="J300" i="2"/>
  <c r="J297" i="2"/>
  <c r="J294" i="2"/>
  <c r="BK291" i="2"/>
  <c r="BK288" i="2"/>
  <c r="J285" i="2"/>
  <c r="BK282" i="2"/>
  <c r="BK279" i="2"/>
  <c r="J276" i="2"/>
  <c r="BK270" i="2"/>
  <c r="J267" i="2"/>
  <c r="BK261" i="2"/>
  <c r="J258" i="2"/>
  <c r="J253" i="2"/>
  <c r="J252" i="2"/>
  <c r="J249" i="2"/>
  <c r="J247" i="2"/>
  <c r="J246" i="2"/>
  <c r="J245" i="2"/>
  <c r="J238" i="2"/>
  <c r="BK234" i="2"/>
  <c r="J232" i="2"/>
  <c r="J231" i="2"/>
  <c r="BK228" i="2"/>
  <c r="J226" i="2"/>
  <c r="J225" i="2"/>
  <c r="J224" i="2"/>
  <c r="BK221" i="2"/>
  <c r="BK220" i="2"/>
  <c r="BK218" i="2"/>
  <c r="J217" i="2"/>
  <c r="BK216" i="2"/>
  <c r="J214" i="2"/>
  <c r="J213" i="2"/>
  <c r="BK212" i="2"/>
  <c r="J210" i="2"/>
  <c r="BK209" i="2"/>
  <c r="BK208" i="2"/>
  <c r="BK207" i="2"/>
  <c r="BK205" i="2"/>
  <c r="J203" i="2"/>
  <c r="J200" i="2"/>
  <c r="BK197" i="2"/>
  <c r="BK195" i="2"/>
  <c r="BK193" i="2"/>
  <c r="BK192" i="2"/>
  <c r="J191" i="2"/>
  <c r="BK187" i="2"/>
  <c r="J184" i="2"/>
  <c r="BK181" i="2"/>
  <c r="BK177" i="2"/>
  <c r="BK174" i="2"/>
  <c r="BK171" i="2"/>
  <c r="BK168" i="2"/>
  <c r="J165" i="2"/>
  <c r="BK164" i="2"/>
  <c r="J160" i="2"/>
  <c r="J156" i="2"/>
  <c r="BK153" i="2"/>
  <c r="BK148" i="2"/>
  <c r="BK145" i="2"/>
  <c r="J143" i="2"/>
  <c r="BK140" i="2"/>
  <c r="BK137" i="2"/>
  <c r="BK134" i="2"/>
  <c r="AS94" i="1"/>
  <c r="BK172" i="5"/>
  <c r="BK171" i="5"/>
  <c r="BK165" i="5"/>
  <c r="J162" i="5"/>
  <c r="J150" i="5"/>
  <c r="BK149" i="5"/>
  <c r="J134" i="5"/>
  <c r="J124" i="5"/>
  <c r="BK129" i="4"/>
  <c r="BK128" i="4"/>
  <c r="BK127" i="4"/>
  <c r="BK126" i="4"/>
  <c r="J124" i="4"/>
  <c r="BK122" i="4"/>
  <c r="BK121" i="4"/>
  <c r="J117" i="4"/>
  <c r="BK378" i="2"/>
  <c r="J378" i="2"/>
  <c r="BK367" i="2"/>
  <c r="BK357" i="2"/>
  <c r="J342" i="2"/>
  <c r="BK333" i="2"/>
  <c r="BK328" i="2"/>
  <c r="J317" i="2"/>
  <c r="J311" i="2"/>
  <c r="BK297" i="2"/>
  <c r="BK294" i="2"/>
  <c r="J291" i="2"/>
  <c r="BK285" i="2"/>
  <c r="J282" i="2"/>
  <c r="J279" i="2"/>
  <c r="BK276" i="2"/>
  <c r="J273" i="2"/>
  <c r="J270" i="2"/>
  <c r="BK267" i="2"/>
  <c r="BK264" i="2"/>
  <c r="BK258" i="2"/>
  <c r="J255" i="2"/>
  <c r="BK253" i="2"/>
  <c r="BK247" i="2"/>
  <c r="BK246" i="2"/>
  <c r="BK245" i="2"/>
  <c r="J242" i="2"/>
  <c r="BK238" i="2"/>
  <c r="J234" i="2"/>
  <c r="BK232" i="2"/>
  <c r="BK231" i="2"/>
  <c r="J228" i="2"/>
  <c r="BK226" i="2"/>
  <c r="BK225" i="2"/>
  <c r="BK224" i="2"/>
  <c r="BK223" i="2"/>
  <c r="J222" i="2"/>
  <c r="J221" i="2"/>
  <c r="J218" i="2"/>
  <c r="BK217" i="2"/>
  <c r="J216" i="2"/>
  <c r="J215" i="2"/>
  <c r="BK214" i="2"/>
  <c r="BK213" i="2"/>
  <c r="J212" i="2"/>
  <c r="BK210" i="2"/>
  <c r="J209" i="2"/>
  <c r="J207" i="2"/>
  <c r="J205" i="2"/>
  <c r="BK203" i="2"/>
  <c r="BK200" i="2"/>
  <c r="J197" i="2"/>
  <c r="J195" i="2"/>
  <c r="J193" i="2"/>
  <c r="J192" i="2"/>
  <c r="BK191" i="2"/>
  <c r="J187" i="2"/>
  <c r="BK184" i="2"/>
  <c r="J181" i="2"/>
  <c r="J177" i="2"/>
  <c r="J174" i="2"/>
  <c r="J171" i="2"/>
  <c r="J168" i="2"/>
  <c r="BK165" i="2"/>
  <c r="J164" i="2"/>
  <c r="BK161" i="2"/>
  <c r="BK160" i="2"/>
  <c r="BK159" i="2"/>
  <c r="BK156" i="2"/>
  <c r="J153" i="2"/>
  <c r="J148" i="2"/>
  <c r="BK143" i="2"/>
  <c r="J140" i="2"/>
  <c r="J137" i="2"/>
  <c r="R374" i="2" l="1"/>
  <c r="T374" i="2"/>
  <c r="BK133" i="2"/>
  <c r="J133" i="2" s="1"/>
  <c r="J96" i="2" s="1"/>
  <c r="T133" i="2"/>
  <c r="R144" i="2"/>
  <c r="P190" i="2"/>
  <c r="R206" i="2"/>
  <c r="R219" i="2"/>
  <c r="R233" i="2"/>
  <c r="R248" i="2"/>
  <c r="R254" i="2"/>
  <c r="T352" i="2"/>
  <c r="R116" i="4"/>
  <c r="P123" i="5"/>
  <c r="R145" i="5"/>
  <c r="P154" i="5"/>
  <c r="BK144" i="2"/>
  <c r="J144" i="2"/>
  <c r="J97" i="2"/>
  <c r="T144" i="2"/>
  <c r="P180" i="2"/>
  <c r="T180" i="2"/>
  <c r="R190" i="2"/>
  <c r="BK199" i="2"/>
  <c r="J199" i="2" s="1"/>
  <c r="J102" i="2" s="1"/>
  <c r="R199" i="2"/>
  <c r="T199" i="2"/>
  <c r="T206" i="2"/>
  <c r="P211" i="2"/>
  <c r="BK219" i="2"/>
  <c r="J219" i="2"/>
  <c r="J105" i="2" s="1"/>
  <c r="T219" i="2"/>
  <c r="P227" i="2"/>
  <c r="T227" i="2"/>
  <c r="BK254" i="2"/>
  <c r="J254" i="2" s="1"/>
  <c r="J109" i="2" s="1"/>
  <c r="P254" i="2"/>
  <c r="BK352" i="2"/>
  <c r="J352" i="2"/>
  <c r="J110" i="2"/>
  <c r="P352" i="2"/>
  <c r="BK116" i="4"/>
  <c r="J116" i="4" s="1"/>
  <c r="J96" i="4" s="1"/>
  <c r="P116" i="4"/>
  <c r="AU97" i="1"/>
  <c r="T123" i="5"/>
  <c r="P145" i="5"/>
  <c r="BK151" i="5"/>
  <c r="J151" i="5" s="1"/>
  <c r="J99" i="5" s="1"/>
  <c r="P151" i="5"/>
  <c r="T151" i="5"/>
  <c r="R154" i="5"/>
  <c r="P157" i="5"/>
  <c r="P133" i="2"/>
  <c r="R133" i="2"/>
  <c r="P144" i="2"/>
  <c r="BK180" i="2"/>
  <c r="J180" i="2" s="1"/>
  <c r="J98" i="2" s="1"/>
  <c r="R180" i="2"/>
  <c r="BK190" i="2"/>
  <c r="J190" i="2"/>
  <c r="J99" i="2" s="1"/>
  <c r="T190" i="2"/>
  <c r="P199" i="2"/>
  <c r="BK206" i="2"/>
  <c r="J206" i="2"/>
  <c r="J103" i="2"/>
  <c r="P206" i="2"/>
  <c r="BK211" i="2"/>
  <c r="J211" i="2" s="1"/>
  <c r="J104" i="2" s="1"/>
  <c r="R211" i="2"/>
  <c r="T211" i="2"/>
  <c r="P219" i="2"/>
  <c r="BK227" i="2"/>
  <c r="J227" i="2"/>
  <c r="J106" i="2"/>
  <c r="R227" i="2"/>
  <c r="BK233" i="2"/>
  <c r="J233" i="2"/>
  <c r="J107" i="2" s="1"/>
  <c r="P233" i="2"/>
  <c r="T233" i="2"/>
  <c r="BK248" i="2"/>
  <c r="J248" i="2"/>
  <c r="J108" i="2" s="1"/>
  <c r="P248" i="2"/>
  <c r="T248" i="2"/>
  <c r="T254" i="2"/>
  <c r="R352" i="2"/>
  <c r="T116" i="4"/>
  <c r="BK123" i="5"/>
  <c r="J123" i="5" s="1"/>
  <c r="J97" i="5" s="1"/>
  <c r="R123" i="5"/>
  <c r="BK145" i="5"/>
  <c r="J145" i="5"/>
  <c r="J98" i="5" s="1"/>
  <c r="T145" i="5"/>
  <c r="R151" i="5"/>
  <c r="BK154" i="5"/>
  <c r="J154" i="5"/>
  <c r="J100" i="5" s="1"/>
  <c r="T154" i="5"/>
  <c r="BK157" i="5"/>
  <c r="J157" i="5"/>
  <c r="J101" i="5"/>
  <c r="R157" i="5"/>
  <c r="T157" i="5"/>
  <c r="BK167" i="5"/>
  <c r="J167" i="5" s="1"/>
  <c r="J102" i="5" s="1"/>
  <c r="P167" i="5"/>
  <c r="R167" i="5"/>
  <c r="T167" i="5"/>
  <c r="BE137" i="2"/>
  <c r="BE143" i="2"/>
  <c r="BE145" i="2"/>
  <c r="BE148" i="2"/>
  <c r="BE153" i="2"/>
  <c r="BE161" i="2"/>
  <c r="BE165" i="2"/>
  <c r="BE168" i="2"/>
  <c r="BE171" i="2"/>
  <c r="BE177" i="2"/>
  <c r="BE181" i="2"/>
  <c r="BE191" i="2"/>
  <c r="BE192" i="2"/>
  <c r="BE195" i="2"/>
  <c r="BE203" i="2"/>
  <c r="BE207" i="2"/>
  <c r="BE208" i="2"/>
  <c r="BE215" i="2"/>
  <c r="BE221" i="2"/>
  <c r="BE222" i="2"/>
  <c r="BE247" i="2"/>
  <c r="BE249" i="2"/>
  <c r="BE261" i="2"/>
  <c r="BE264" i="2"/>
  <c r="BE267" i="2"/>
  <c r="BE276" i="2"/>
  <c r="BE279" i="2"/>
  <c r="BE291" i="2"/>
  <c r="BE297" i="2"/>
  <c r="BE378" i="2"/>
  <c r="BK196" i="2"/>
  <c r="J196" i="2" s="1"/>
  <c r="J100" i="2" s="1"/>
  <c r="J89" i="4"/>
  <c r="BE119" i="4"/>
  <c r="BE123" i="4"/>
  <c r="BE125" i="4"/>
  <c r="J91" i="5"/>
  <c r="BE130" i="5"/>
  <c r="BE133" i="5"/>
  <c r="BE141" i="5"/>
  <c r="BE156" i="5"/>
  <c r="BE161" i="5"/>
  <c r="J125" i="2"/>
  <c r="F128" i="2"/>
  <c r="BE134" i="2"/>
  <c r="BE140" i="2"/>
  <c r="BE159" i="2"/>
  <c r="BE160" i="2"/>
  <c r="BE164" i="2"/>
  <c r="BE174" i="2"/>
  <c r="BE184" i="2"/>
  <c r="BE187" i="2"/>
  <c r="BE193" i="2"/>
  <c r="BE197" i="2"/>
  <c r="BE200" i="2"/>
  <c r="BE209" i="2"/>
  <c r="BE210" i="2"/>
  <c r="BE212" i="2"/>
  <c r="BE213" i="2"/>
  <c r="BE214" i="2"/>
  <c r="BE216" i="2"/>
  <c r="BE218" i="2"/>
  <c r="BE223" i="2"/>
  <c r="BE231" i="2"/>
  <c r="BE232" i="2"/>
  <c r="BE234" i="2"/>
  <c r="BE238" i="2"/>
  <c r="BE242" i="2"/>
  <c r="BE245" i="2"/>
  <c r="BE246" i="2"/>
  <c r="BE252" i="2"/>
  <c r="BE253" i="2"/>
  <c r="BE255" i="2"/>
  <c r="BE270" i="2"/>
  <c r="BE273" i="2"/>
  <c r="BE282" i="2"/>
  <c r="BE285" i="2"/>
  <c r="BE288" i="2"/>
  <c r="BE294" i="2"/>
  <c r="BE300" i="2"/>
  <c r="BE305" i="2"/>
  <c r="BE314" i="2"/>
  <c r="BE317" i="2"/>
  <c r="BE328" i="2"/>
  <c r="BE333" i="2"/>
  <c r="BE337" i="2"/>
  <c r="BE345" i="2"/>
  <c r="BE351" i="2"/>
  <c r="BK375" i="2"/>
  <c r="J375" i="2"/>
  <c r="J112" i="2" s="1"/>
  <c r="F91" i="4"/>
  <c r="F92" i="4"/>
  <c r="E106" i="4"/>
  <c r="BE117" i="4"/>
  <c r="BE121" i="4"/>
  <c r="BE126" i="4"/>
  <c r="BE127" i="4"/>
  <c r="BE129" i="4"/>
  <c r="BE130" i="4"/>
  <c r="J89" i="5"/>
  <c r="F92" i="5"/>
  <c r="E112" i="5"/>
  <c r="J119" i="5"/>
  <c r="BE124" i="5"/>
  <c r="BE125" i="5"/>
  <c r="BE136" i="5"/>
  <c r="BE137" i="5"/>
  <c r="BE142" i="5"/>
  <c r="BE143" i="5"/>
  <c r="BE146" i="5"/>
  <c r="BE149" i="5"/>
  <c r="BE152" i="5"/>
  <c r="BE158" i="5"/>
  <c r="BE159" i="5"/>
  <c r="BE160" i="5"/>
  <c r="BE164" i="5"/>
  <c r="BE166" i="5"/>
  <c r="BE156" i="2"/>
  <c r="BE205" i="2"/>
  <c r="BE217" i="2"/>
  <c r="BE220" i="2"/>
  <c r="BE224" i="2"/>
  <c r="BE225" i="2"/>
  <c r="BE226" i="2"/>
  <c r="BE228" i="2"/>
  <c r="BE258" i="2"/>
  <c r="BE302" i="2"/>
  <c r="BE307" i="2"/>
  <c r="BE311" i="2"/>
  <c r="BE320" i="2"/>
  <c r="BE323" i="2"/>
  <c r="BE326" i="2"/>
  <c r="BE331" i="2"/>
  <c r="BE340" i="2"/>
  <c r="BE342" i="2"/>
  <c r="BE348" i="2"/>
  <c r="BE353" i="2"/>
  <c r="BE357" i="2"/>
  <c r="BE361" i="2"/>
  <c r="BE364" i="2"/>
  <c r="BE367" i="2"/>
  <c r="BE371" i="2"/>
  <c r="BE376" i="2"/>
  <c r="BK377" i="2"/>
  <c r="J377" i="2"/>
  <c r="J113" i="2"/>
  <c r="J91" i="4"/>
  <c r="J92" i="4"/>
  <c r="BE118" i="4"/>
  <c r="BE120" i="4"/>
  <c r="BE122" i="4"/>
  <c r="BE124" i="4"/>
  <c r="BE128" i="4"/>
  <c r="F91" i="5"/>
  <c r="BE126" i="5"/>
  <c r="BE127" i="5"/>
  <c r="BE128" i="5"/>
  <c r="BE129" i="5"/>
  <c r="BE131" i="5"/>
  <c r="BE132" i="5"/>
  <c r="BE134" i="5"/>
  <c r="BE135" i="5"/>
  <c r="BE138" i="5"/>
  <c r="BE139" i="5"/>
  <c r="BE140" i="5"/>
  <c r="BE144" i="5"/>
  <c r="BE147" i="5"/>
  <c r="BE148" i="5"/>
  <c r="BE150" i="5"/>
  <c r="BE153" i="5"/>
  <c r="BE155" i="5"/>
  <c r="BE162" i="5"/>
  <c r="BE163" i="5"/>
  <c r="BE165" i="5"/>
  <c r="BE168" i="5"/>
  <c r="BE169" i="5"/>
  <c r="BE170" i="5"/>
  <c r="BE171" i="5"/>
  <c r="BE172" i="5"/>
  <c r="F33" i="2"/>
  <c r="BB95" i="1" s="1"/>
  <c r="F35" i="2"/>
  <c r="BD95" i="1" s="1"/>
  <c r="F37" i="5"/>
  <c r="BD98" i="1" s="1"/>
  <c r="F32" i="2"/>
  <c r="BA95" i="1" s="1"/>
  <c r="F34" i="4"/>
  <c r="BA97" i="1" s="1"/>
  <c r="F35" i="4"/>
  <c r="BB97" i="1" s="1"/>
  <c r="F35" i="5"/>
  <c r="BB98" i="1" s="1"/>
  <c r="J32" i="2"/>
  <c r="AW95" i="1" s="1"/>
  <c r="J34" i="4"/>
  <c r="AW97" i="1" s="1"/>
  <c r="F34" i="2"/>
  <c r="BC95" i="1" s="1"/>
  <c r="F36" i="5"/>
  <c r="BC98" i="1" s="1"/>
  <c r="F37" i="4"/>
  <c r="BD97" i="1" s="1"/>
  <c r="F34" i="5"/>
  <c r="BA98" i="1" s="1"/>
  <c r="J34" i="5"/>
  <c r="AW98" i="1" s="1"/>
  <c r="F36" i="4"/>
  <c r="BC97" i="1" s="1"/>
  <c r="R122" i="5" l="1"/>
  <c r="R132" i="2"/>
  <c r="P132" i="2"/>
  <c r="T122" i="5"/>
  <c r="R198" i="2"/>
  <c r="T132" i="2"/>
  <c r="P198" i="2"/>
  <c r="T198" i="2"/>
  <c r="P122" i="5"/>
  <c r="AU98" i="1" s="1"/>
  <c r="BK132" i="2"/>
  <c r="BK198" i="2"/>
  <c r="J198" i="2"/>
  <c r="J101" i="2"/>
  <c r="BK122" i="5"/>
  <c r="J122" i="5" s="1"/>
  <c r="J30" i="5" s="1"/>
  <c r="AG98" i="1" s="1"/>
  <c r="BK374" i="2"/>
  <c r="J374" i="2"/>
  <c r="J111" i="2" s="1"/>
  <c r="F33" i="4"/>
  <c r="AZ97" i="1" s="1"/>
  <c r="BB94" i="1"/>
  <c r="AX94" i="1" s="1"/>
  <c r="J31" i="2"/>
  <c r="AV95" i="1" s="1"/>
  <c r="AT95" i="1" s="1"/>
  <c r="J30" i="4"/>
  <c r="AG97" i="1" s="1"/>
  <c r="BA94" i="1"/>
  <c r="W30" i="1" s="1"/>
  <c r="J33" i="5"/>
  <c r="AV98" i="1" s="1"/>
  <c r="AT98" i="1" s="1"/>
  <c r="J33" i="4"/>
  <c r="AV97" i="1" s="1"/>
  <c r="AT97" i="1" s="1"/>
  <c r="F33" i="5"/>
  <c r="AZ98" i="1" s="1"/>
  <c r="BC94" i="1"/>
  <c r="W32" i="1" s="1"/>
  <c r="BD94" i="1"/>
  <c r="W33" i="1" s="1"/>
  <c r="F31" i="2"/>
  <c r="AZ95" i="1" s="1"/>
  <c r="BK131" i="2" l="1"/>
  <c r="J131" i="2" s="1"/>
  <c r="J94" i="2" s="1"/>
  <c r="T131" i="2"/>
  <c r="R131" i="2"/>
  <c r="P131" i="2"/>
  <c r="AU95" i="1"/>
  <c r="AU94" i="1" s="1"/>
  <c r="J39" i="4"/>
  <c r="J39" i="5"/>
  <c r="J132" i="2"/>
  <c r="J95" i="2" s="1"/>
  <c r="J96" i="5"/>
  <c r="AN98" i="1"/>
  <c r="AN97" i="1"/>
  <c r="W31" i="1"/>
  <c r="AY94" i="1"/>
  <c r="AZ94" i="1"/>
  <c r="W29" i="1" s="1"/>
  <c r="AW94" i="1"/>
  <c r="AK30" i="1" s="1"/>
  <c r="AV94" i="1" l="1"/>
  <c r="AK29" i="1" s="1"/>
  <c r="J28" i="2"/>
  <c r="AG95" i="1" s="1"/>
  <c r="AN95" i="1" s="1"/>
  <c r="J37" i="2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<sst xmlns="http://schemas.openxmlformats.org/spreadsheetml/2006/main" count="4021" uniqueCount="754">
  <si>
    <t>Export Komplet</t>
  </si>
  <si>
    <t/>
  </si>
  <si>
    <t>2.0</t>
  </si>
  <si>
    <t>False</t>
  </si>
  <si>
    <t>{dfad74b9-3fec-4ddf-9ccd-c19bd4685692}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</si>
  <si>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</si>
  <si>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</si>
  <si>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</si>
  <si>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</si>
  <si>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</si>
  <si>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</si>
  <si>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</si>
  <si>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</si>
  <si>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</si>
  <si>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SK20039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</si>
  <si>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</si>
  <si>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</si>
  <si>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sborovny ZŠ Husitská v Nové Pace</t>
  </si>
  <si>
    <t>KSO:</t>
  </si>
  <si>
    <t>CC-CZ:</t>
  </si>
  <si>
    <t>Místo:</t>
  </si>
  <si>
    <t xml:space="preserve"> </t>
  </si>
  <si>
    <t>Datum:</t>
  </si>
  <si>
    <t>4.8.2020</t>
  </si>
  <si>
    <t>Zadavatel:</t>
  </si>
  <si>
    <t>IČ:</t>
  </si>
  <si>
    <t>Město Nová paka</t>
  </si>
  <si>
    <t>DIČ:</t>
  </si>
  <si>
    <t>Uchazeč:</t>
  </si>
  <si>
    <t>Vyplň údaj</t>
  </si>
  <si>
    <t>Projektant:</t>
  </si>
  <si>
    <t>Ing. arch. martin Doubek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</si>
  <si>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</si>
  <si>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</si>
  <si>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</si>
  <si>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</si>
  <si>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</si>
  <si>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</si>
  <si>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</si>
  <si>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</si>
  <si>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</si>
  <si>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</si>
  <si>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</si>
  <si>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</si>
  <si>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</si>
  <si>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</si>
  <si>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</si>
  <si>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</si>
  <si>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</si>
  <si>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</si>
  <si>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</si>
  <si>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</si>
  <si>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</si>
  <si>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</si>
  <si>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</si>
  <si>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</si>
  <si>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</si>
  <si>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</si>
  <si>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</si>
  <si>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</si>
  <si>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</si>
  <si>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</si>
  <si>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</si>
  <si>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</si>
  <si>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</si>
  <si>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</si>
  <si>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</si>
  <si>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</si>
  <si>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</si>
  <si>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</si>
  <si>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</si>
  <si>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</si>
  <si>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</si>
  <si>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</si>
  <si>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</si>
  <si>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</si>
  <si>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</si>
  <si>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</si>
  <si>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</si>
  <si>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</si>
  <si>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</si>
  <si>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</si>
  <si>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</si>
  <si>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Int</t>
  </si>
  <si>
    <t>{29d53ed7-7caa-4c51-9deb-7678d8e1aec8}</t>
  </si>
  <si>
    <t>2</t>
  </si>
  <si>
    <t>ÚT</t>
  </si>
  <si>
    <t>Vytápění</t>
  </si>
  <si>
    <t>{3fd554f9-ddc0-4d65-b06d-fab034a5f5be}</t>
  </si>
  <si>
    <t>EL</t>
  </si>
  <si>
    <t>Elektroinstalace</t>
  </si>
  <si>
    <t>{9df791d6-bae9-45bd-8ad8-436e2216a990}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</si>
  <si>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</si>
  <si>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</si>
  <si>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</si>
  <si>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</si>
  <si>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</si>
  <si>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</si>
  <si>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</si>
  <si>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</si>
  <si>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</si>
  <si>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</si>
  <si>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</si>
  <si>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</si>
  <si>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</si>
  <si>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</si>
  <si>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</si>
  <si>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</si>
  <si>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</si>
  <si>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</si>
  <si>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</si>
  <si>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</si>
  <si>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</si>
  <si>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</si>
  <si>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</si>
  <si>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</si>
  <si>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</si>
  <si>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</si>
  <si>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</si>
  <si>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</si>
  <si>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</si>
  <si>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</si>
  <si>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</si>
  <si>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</si>
  <si>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</si>
  <si>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</si>
  <si>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</si>
  <si>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</si>
  <si>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</si>
  <si>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</si>
  <si>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</si>
  <si>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</si>
  <si>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</si>
  <si>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</si>
  <si>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</si>
  <si>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</si>
  <si>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430321515</t>
  </si>
  <si>
    <t>Schodišťová konstrukce a rampa ze ŽB tř. C 20/25</t>
  </si>
  <si>
    <t>m3</t>
  </si>
  <si>
    <t>-1434508554</t>
  </si>
  <si>
    <t>VV</t>
  </si>
  <si>
    <t>2,625*0,3*0,15</t>
  </si>
  <si>
    <t>Součet</t>
  </si>
  <si>
    <t>430362021</t>
  </si>
  <si>
    <t>Výztuž schodišťové konstrukce a rampy svařovanými sítěmi Kari</t>
  </si>
  <si>
    <t>t</t>
  </si>
  <si>
    <t>285707908</t>
  </si>
  <si>
    <t>2,625*0,3*3,03*1,25/1000</t>
  </si>
  <si>
    <t>3</t>
  </si>
  <si>
    <t>434351141</t>
  </si>
  <si>
    <t>Zřízení bednění stupňů přímočarých schodišť</t>
  </si>
  <si>
    <t>m2</t>
  </si>
  <si>
    <t>-1779671591</t>
  </si>
  <si>
    <t>2,625*0,15</t>
  </si>
  <si>
    <t>434351142</t>
  </si>
  <si>
    <t>Odstranění bednění stupňů přímočarých schodišť</t>
  </si>
  <si>
    <t>181164821</t>
  </si>
  <si>
    <t>6</t>
  </si>
  <si>
    <t>Úpravy povrchů, podlahy a osazování výplní</t>
  </si>
  <si>
    <t>5</t>
  </si>
  <si>
    <t>611325421</t>
  </si>
  <si>
    <t>Oprava vnitřní vápenocementové štukové omítky stropů v rozsahu plochy do 10%</t>
  </si>
  <si>
    <t>-59222674</t>
  </si>
  <si>
    <t>49,1</t>
  </si>
  <si>
    <t>612135101</t>
  </si>
  <si>
    <t>Hrubá výplň rýh ve stěnách maltou jakékoli šířky rýhy</t>
  </si>
  <si>
    <t>-1866484989</t>
  </si>
  <si>
    <t>3*0,2</t>
  </si>
  <si>
    <t>3*0,1</t>
  </si>
  <si>
    <t>7</t>
  </si>
  <si>
    <t>612325422</t>
  </si>
  <si>
    <t>Oprava vnitřní vápenocementové štukové omítky stěn v rozsahu plochy do 30%</t>
  </si>
  <si>
    <t>-1344985791</t>
  </si>
  <si>
    <t>"stěny" 27,9-0,9*2+17,7+16,05+1,15*2+11,5+13,6*0,2+9,1*0,2</t>
  </si>
  <si>
    <t>8</t>
  </si>
  <si>
    <t>631311115</t>
  </si>
  <si>
    <t>Mazanina tl do 80 mm z betonu prostého bez zvýšených nároků na prostředí tř. C 20/25</t>
  </si>
  <si>
    <t>1781165569</t>
  </si>
  <si>
    <t>31,4*0,06</t>
  </si>
  <si>
    <t>9</t>
  </si>
  <si>
    <t>631319011</t>
  </si>
  <si>
    <t>Příplatek k mazanině tl do 80 mm za přehlazení povrchu</t>
  </si>
  <si>
    <t>279395708</t>
  </si>
  <si>
    <t>10</t>
  </si>
  <si>
    <t>631319171</t>
  </si>
  <si>
    <t>Příplatek k mazanině tl do 80 mm za stržení povrchu spodní vrstvy před vložením výztuže</t>
  </si>
  <si>
    <t>2083938367</t>
  </si>
  <si>
    <t>11</t>
  </si>
  <si>
    <t>631351101</t>
  </si>
  <si>
    <t>Zřízení bednění rýh a hran v podlahách</t>
  </si>
  <si>
    <t>774572792</t>
  </si>
  <si>
    <t>5,8*0,15</t>
  </si>
  <si>
    <t>12</t>
  </si>
  <si>
    <t>631351102</t>
  </si>
  <si>
    <t>Odstranění bednění rýh a hran v podlahách</t>
  </si>
  <si>
    <t>-1305166224</t>
  </si>
  <si>
    <t>13</t>
  </si>
  <si>
    <t>631362021</t>
  </si>
  <si>
    <t>Výztuž mazanin svařovanými sítěmi Kari</t>
  </si>
  <si>
    <t>1918716599</t>
  </si>
  <si>
    <t>31,4*3,03*1,25/1000</t>
  </si>
  <si>
    <t>14</t>
  </si>
  <si>
    <t>632481213</t>
  </si>
  <si>
    <t>Separační vrstva z PE fólie</t>
  </si>
  <si>
    <t>-1228076736</t>
  </si>
  <si>
    <t>31,4</t>
  </si>
  <si>
    <t>633811111</t>
  </si>
  <si>
    <t>Broušení nerovností betonových podlah do 2 mm - stržení šlemu</t>
  </si>
  <si>
    <t>1717416522</t>
  </si>
  <si>
    <t>16</t>
  </si>
  <si>
    <t>633991111</t>
  </si>
  <si>
    <t>Nástřik betonových povrchů proti odpařování vody</t>
  </si>
  <si>
    <t>-628134659</t>
  </si>
  <si>
    <t>17</t>
  </si>
  <si>
    <t>634112113</t>
  </si>
  <si>
    <t>Obvodová dilatace podlahovým páskem z pěnového PE mezi stěnou a mazaninou nebo potěrem v 80 mm</t>
  </si>
  <si>
    <t>m</t>
  </si>
  <si>
    <t>775442797</t>
  </si>
  <si>
    <t>17,9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</si>
  <si>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</si>
  <si>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</si>
  <si>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</si>
  <si>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</si>
  <si>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-386814713</t>
  </si>
  <si>
    <t>49,4</t>
  </si>
  <si>
    <t>19</t>
  </si>
  <si>
    <t>952901111</t>
  </si>
  <si>
    <t>Vyčištění budov bytové a občanské výstavby při výšce podlaží do 4 m</t>
  </si>
  <si>
    <t>1872214337</t>
  </si>
  <si>
    <t>49,2</t>
  </si>
  <si>
    <t>20</t>
  </si>
  <si>
    <t>974029133</t>
  </si>
  <si>
    <t>Vysekání rýh ve zdivu kamenném hl do 50 mm š do 100 mm</t>
  </si>
  <si>
    <t>1226800328</t>
  </si>
  <si>
    <t>0,7</t>
  </si>
  <si>
    <t>997</t>
  </si>
  <si>
    <t>Přesun sutě</t>
  </si>
  <si>
    <t>997013211</t>
  </si>
  <si>
    <t>Vnitrostaveništní doprava suti a vybouraných hmot pro budovy v do 6 m ručně</t>
  </si>
  <si>
    <t>-2061824248</t>
  </si>
  <si>
    <t>22</t>
  </si>
  <si>
    <t>997013501</t>
  </si>
  <si>
    <t>Odvoz suti a vybouraných hmot na skládku nebo meziskládku do 1 km se složením</t>
  </si>
  <si>
    <t>-1954257951</t>
  </si>
  <si>
    <t>23</t>
  </si>
  <si>
    <t>997013509</t>
  </si>
  <si>
    <t>Příplatek k odvozu suti a vybouraných hmot na skládku ZKD 1 km přes 1 km</t>
  </si>
  <si>
    <t>564705470</t>
  </si>
  <si>
    <t>0,762*14 'Přepočtené koeficientem množství</t>
  </si>
  <si>
    <t>24</t>
  </si>
  <si>
    <t>997013871</t>
  </si>
  <si>
    <t>Poplatek za uložení stavebního odpadu na recyklační skládce (skládkovné) směsného stavebního a demoličního kód odpadu  17 09 04</t>
  </si>
  <si>
    <t>-1954134710</t>
  </si>
  <si>
    <t>998</t>
  </si>
  <si>
    <t>Přesun hmot</t>
  </si>
  <si>
    <t>25</t>
  </si>
  <si>
    <t>998011001</t>
  </si>
  <si>
    <t>Přesun hmot pro budovy zděné v do 6 m</t>
  </si>
  <si>
    <t>905841358</t>
  </si>
  <si>
    <t>PSV</t>
  </si>
  <si>
    <t>Práce a dodávky PSV</t>
  </si>
  <si>
    <t>713</t>
  </si>
  <si>
    <t>Izolace tepelné</t>
  </si>
  <si>
    <t>26</t>
  </si>
  <si>
    <t>713121111</t>
  </si>
  <si>
    <t>Montáž izolace tepelné podlah volně kladenými rohožemi, pásy, dílci, deskami 1 vrstva</t>
  </si>
  <si>
    <t>-285104398</t>
  </si>
  <si>
    <t>27</t>
  </si>
  <si>
    <t>M</t>
  </si>
  <si>
    <t>28375962</t>
  </si>
  <si>
    <t>deska EPS 200 do plochých střech a podlah λ=0,034 tl 180mm</t>
  </si>
  <si>
    <t>32</t>
  </si>
  <si>
    <t>1364331148</t>
  </si>
  <si>
    <t>31,4*1,02 'Přepočtené koeficientem množství</t>
  </si>
  <si>
    <t>28</t>
  </si>
  <si>
    <t>998713201</t>
  </si>
  <si>
    <t>Přesun hmot procentní pro izolace tepelné v objektech v do 6 m</t>
  </si>
  <si>
    <t>%</t>
  </si>
  <si>
    <t>667983134</t>
  </si>
  <si>
    <t>721</t>
  </si>
  <si>
    <t>Zdravotechnika - vnitřní kanalizace</t>
  </si>
  <si>
    <t>29</t>
  </si>
  <si>
    <t>721174042</t>
  </si>
  <si>
    <t>Potrubí kanalizační z PP připojovací DN 40</t>
  </si>
  <si>
    <t>1289435911</t>
  </si>
  <si>
    <t>30</t>
  </si>
  <si>
    <t>721194104</t>
  </si>
  <si>
    <t>Vyvedení a upevnění odpadních výpustek DN 40</t>
  </si>
  <si>
    <t>kus</t>
  </si>
  <si>
    <t>-222257916</t>
  </si>
  <si>
    <t>31</t>
  </si>
  <si>
    <t>721290111</t>
  </si>
  <si>
    <t>Zkouška těsnosti potrubí kanalizace vodou do DN 125</t>
  </si>
  <si>
    <t>1398108940</t>
  </si>
  <si>
    <t>998721201</t>
  </si>
  <si>
    <t>Přesun hmot procentní pro vnitřní kanalizace v objektech v do 6 m</t>
  </si>
  <si>
    <t>1254590314</t>
  </si>
  <si>
    <t>722</t>
  </si>
  <si>
    <t>Zdravotechnika - vnitřní vodovod</t>
  </si>
  <si>
    <t>33</t>
  </si>
  <si>
    <t>722174001</t>
  </si>
  <si>
    <t>Potrubí vodovodní plastové PPR svar polyfuze PN 16 D 16 x 2,2 mm</t>
  </si>
  <si>
    <t>-1846324190</t>
  </si>
  <si>
    <t>34</t>
  </si>
  <si>
    <t>722174021</t>
  </si>
  <si>
    <t>Potrubí vodovodní plastové PPR svar polyfuze PN 20 D 16 x 2,7 mm</t>
  </si>
  <si>
    <t>-1945854064</t>
  </si>
  <si>
    <t>35</t>
  </si>
  <si>
    <t>722179191</t>
  </si>
  <si>
    <t>Příplatek k rozvodu vody z plastů za malý rozsah prací na zakázce do 20 m</t>
  </si>
  <si>
    <t>soubor</t>
  </si>
  <si>
    <t>1866089465</t>
  </si>
  <si>
    <t>36</t>
  </si>
  <si>
    <t>722181241</t>
  </si>
  <si>
    <t>Ochrana vodovodního potrubí přilepenými termoizolačními trubicemi z PE tl do 20 mm DN do 22 mm</t>
  </si>
  <si>
    <t>1922537847</t>
  </si>
  <si>
    <t>37</t>
  </si>
  <si>
    <t>722190401</t>
  </si>
  <si>
    <t>Vyvedení a upevnění výpustku do DN 25</t>
  </si>
  <si>
    <t>-147274375</t>
  </si>
  <si>
    <t>38</t>
  </si>
  <si>
    <t>722220151</t>
  </si>
  <si>
    <t>Nástěnka závitová plastová PPR PN 20 DN 16 x G 1/2</t>
  </si>
  <si>
    <t>-231835994</t>
  </si>
  <si>
    <t>39</t>
  </si>
  <si>
    <t>998722201</t>
  </si>
  <si>
    <t>Přesun hmot procentní pro vnitřní vodovod v objektech v do 6 m</t>
  </si>
  <si>
    <t>1916838626</t>
  </si>
  <si>
    <t>725</t>
  </si>
  <si>
    <t>Zdravotechnika - zařizovací předměty</t>
  </si>
  <si>
    <t>40</t>
  </si>
  <si>
    <t>725210821</t>
  </si>
  <si>
    <t>Demontáž umyvadel bez výtokových armatur</t>
  </si>
  <si>
    <t>-763630806</t>
  </si>
  <si>
    <t>41</t>
  </si>
  <si>
    <t>725531102</t>
  </si>
  <si>
    <t>Elektrický ohřívač zásobníkový přepadový beztlakový 10 l / 2 kW</t>
  </si>
  <si>
    <t>1904539399</t>
  </si>
  <si>
    <t>42</t>
  </si>
  <si>
    <t>725590811</t>
  </si>
  <si>
    <t>Přemístění vnitrostaveništní demontovaných zařizovacích předmětů v objektech výšky do 6 m</t>
  </si>
  <si>
    <t>894323354</t>
  </si>
  <si>
    <t>43</t>
  </si>
  <si>
    <t>725813111</t>
  </si>
  <si>
    <t>Ventil rohový bez připojovací trubičky nebo flexi hadičky G 1/2</t>
  </si>
  <si>
    <t>117310863</t>
  </si>
  <si>
    <t>44</t>
  </si>
  <si>
    <t>725820801</t>
  </si>
  <si>
    <t>Demontáž baterie nástěnné do G 3 / 4</t>
  </si>
  <si>
    <t>-219028111</t>
  </si>
  <si>
    <t>45</t>
  </si>
  <si>
    <t>725860811</t>
  </si>
  <si>
    <t>Demontáž uzávěrů zápachu jednoduchých</t>
  </si>
  <si>
    <t>1033606916</t>
  </si>
  <si>
    <t>46</t>
  </si>
  <si>
    <t>998725201</t>
  </si>
  <si>
    <t>Přesun hmot procentní pro zařizovací předměty v objektech v do 6 m</t>
  </si>
  <si>
    <t>1378495566</t>
  </si>
  <si>
    <t>735</t>
  </si>
  <si>
    <t>Ústřední vytápění - otopná tělesa</t>
  </si>
  <si>
    <t>47</t>
  </si>
  <si>
    <t>735111810</t>
  </si>
  <si>
    <t>Demontáž otopného tělesa litinového článkového</t>
  </si>
  <si>
    <t>984466300</t>
  </si>
  <si>
    <t>2,2*0,6*3</t>
  </si>
  <si>
    <t>48</t>
  </si>
  <si>
    <t>735494811</t>
  </si>
  <si>
    <t>Vypuštění vody z otopných těles</t>
  </si>
  <si>
    <t>-174057555</t>
  </si>
  <si>
    <t>49</t>
  </si>
  <si>
    <t>735890801</t>
  </si>
  <si>
    <t>Přemístění demontovaného otopného tělesa vodorovně 100 m v objektech výšky do 6 m</t>
  </si>
  <si>
    <t>-416206707</t>
  </si>
  <si>
    <t>766</t>
  </si>
  <si>
    <t>Konstrukce truhlářské</t>
  </si>
  <si>
    <t>50</t>
  </si>
  <si>
    <t>766411811</t>
  </si>
  <si>
    <t>Demontáž truhlářského obložení stěn z panelů plochy do 1,5 m2</t>
  </si>
  <si>
    <t>1996002836</t>
  </si>
  <si>
    <t>"parapety" 5,7</t>
  </si>
  <si>
    <t>"radiatory" 8,7*0,9</t>
  </si>
  <si>
    <t>51</t>
  </si>
  <si>
    <t>766411822</t>
  </si>
  <si>
    <t>Demontáž truhlářského obložení stěn podkladových roštů</t>
  </si>
  <si>
    <t>-1111719192</t>
  </si>
  <si>
    <t>52</t>
  </si>
  <si>
    <t>766423231</t>
  </si>
  <si>
    <t>Montáž obložení podhledů členitých panely dýhovanými do 0,60 m2</t>
  </si>
  <si>
    <t>-638308417</t>
  </si>
  <si>
    <t>32,6</t>
  </si>
  <si>
    <t>53</t>
  </si>
  <si>
    <t>766-1</t>
  </si>
  <si>
    <t>Překližkový podhled dle specifikace</t>
  </si>
  <si>
    <t>-823567918</t>
  </si>
  <si>
    <t>54</t>
  </si>
  <si>
    <t>766660001</t>
  </si>
  <si>
    <t>Montáž dveřních křídel otvíravých jednokřídlových š do 0,8 m do ocelové zárubně</t>
  </si>
  <si>
    <t>18453002</t>
  </si>
  <si>
    <t>55</t>
  </si>
  <si>
    <t>D1</t>
  </si>
  <si>
    <t>interiérové dveře 800x1970 dle specifikace včetně kování</t>
  </si>
  <si>
    <t>ks</t>
  </si>
  <si>
    <t>1588529946</t>
  </si>
  <si>
    <t>767</t>
  </si>
  <si>
    <t>Konstrukce zámečnické</t>
  </si>
  <si>
    <t>56</t>
  </si>
  <si>
    <t>767995111</t>
  </si>
  <si>
    <t>Montáž atypických zámečnických konstrukcí hmotnosti do 5 kg</t>
  </si>
  <si>
    <t>kg</t>
  </si>
  <si>
    <t>1523599526</t>
  </si>
  <si>
    <t>2,825+5,565</t>
  </si>
  <si>
    <t>57</t>
  </si>
  <si>
    <t>767-1</t>
  </si>
  <si>
    <t>Závěsová dvojitá kolejnice</t>
  </si>
  <si>
    <t>-1245420911</t>
  </si>
  <si>
    <t>58</t>
  </si>
  <si>
    <t>998767201</t>
  </si>
  <si>
    <t>Přesun hmot procentní pro zámečnické konstrukce v objektech v do 6 m</t>
  </si>
  <si>
    <t>-1765980687</t>
  </si>
  <si>
    <t>776</t>
  </si>
  <si>
    <t>Podlahy povlakové</t>
  </si>
  <si>
    <t>59</t>
  </si>
  <si>
    <t>776111112</t>
  </si>
  <si>
    <t>Broušení betonového podkladu povlakových podlah</t>
  </si>
  <si>
    <t>1933897051</t>
  </si>
  <si>
    <t>60</t>
  </si>
  <si>
    <t>776111115</t>
  </si>
  <si>
    <t>Broušení podkladu povlakových podlah před litím stěrky</t>
  </si>
  <si>
    <t>485911737</t>
  </si>
  <si>
    <t>15,95</t>
  </si>
  <si>
    <t>61</t>
  </si>
  <si>
    <t>776111212</t>
  </si>
  <si>
    <t>Broušení schodišťových stupnic š přes 300 mm</t>
  </si>
  <si>
    <t>-333755794</t>
  </si>
  <si>
    <t>2,625</t>
  </si>
  <si>
    <t>62</t>
  </si>
  <si>
    <t>776111221</t>
  </si>
  <si>
    <t>Broušení schodišťových podstupnic v do 200 mm</t>
  </si>
  <si>
    <t>1012568379</t>
  </si>
  <si>
    <t>2,625*2</t>
  </si>
  <si>
    <t>63</t>
  </si>
  <si>
    <t>776111311</t>
  </si>
  <si>
    <t>Vysátí podkladu povlakových podlah</t>
  </si>
  <si>
    <t>1840977952</t>
  </si>
  <si>
    <t>31,4+15,95</t>
  </si>
  <si>
    <t>64</t>
  </si>
  <si>
    <t>776111322</t>
  </si>
  <si>
    <t>Vysátí schodišťových stupnic š přes 300 mm</t>
  </si>
  <si>
    <t>1076878139</t>
  </si>
  <si>
    <t>65</t>
  </si>
  <si>
    <t>776111331</t>
  </si>
  <si>
    <t>Vysátí schodišťových podstupnic v do 200 mm</t>
  </si>
  <si>
    <t>-16926857</t>
  </si>
  <si>
    <t>66</t>
  </si>
  <si>
    <t>776121111</t>
  </si>
  <si>
    <t>Vodou ředitelná penetrace savého podkladu povlakových podlah ředěná v poměru 1:3</t>
  </si>
  <si>
    <t>-2138995463</t>
  </si>
  <si>
    <t>67</t>
  </si>
  <si>
    <t>776121212</t>
  </si>
  <si>
    <t>Penetrace schodišťových stupnic š přes 300 mm</t>
  </si>
  <si>
    <t>1050963518</t>
  </si>
  <si>
    <t>68</t>
  </si>
  <si>
    <t>776121221</t>
  </si>
  <si>
    <t>Penetrace schodišťových podstupnic v do 200 mm</t>
  </si>
  <si>
    <t>-1720182786</t>
  </si>
  <si>
    <t>69</t>
  </si>
  <si>
    <t>776141111</t>
  </si>
  <si>
    <t>Vyrovnání podkladu povlakových podlah stěrkou pevnosti 20 MPa tl 3 mm</t>
  </si>
  <si>
    <t>1227870687</t>
  </si>
  <si>
    <t>70</t>
  </si>
  <si>
    <t>776142121</t>
  </si>
  <si>
    <t>Vyrovnání schodišťových stupnic š přes 300 samonivelační stěrkou min pevnosti 35 MPa tl 3 mm</t>
  </si>
  <si>
    <t>-73386735</t>
  </si>
  <si>
    <t>71</t>
  </si>
  <si>
    <t>776143111</t>
  </si>
  <si>
    <t>Tmelení schodišťových podstupnic v do 200 mm stěrkou tl 3 mm</t>
  </si>
  <si>
    <t>-165666178</t>
  </si>
  <si>
    <t>72</t>
  </si>
  <si>
    <t>776201812</t>
  </si>
  <si>
    <t>Demontáž lepených povlakových podlah s podložkou ručně</t>
  </si>
  <si>
    <t>-1303289856</t>
  </si>
  <si>
    <t>49,15</t>
  </si>
  <si>
    <t>73</t>
  </si>
  <si>
    <t>776211111</t>
  </si>
  <si>
    <t>Lepení textilních pásů</t>
  </si>
  <si>
    <t>1059283148</t>
  </si>
  <si>
    <t>74</t>
  </si>
  <si>
    <t>776-1</t>
  </si>
  <si>
    <t>Zátěžový koberec dle specifikace</t>
  </si>
  <si>
    <t>773652824</t>
  </si>
  <si>
    <t>31,4*1,1 'Přepočtené koeficientem množství</t>
  </si>
  <si>
    <t>75</t>
  </si>
  <si>
    <t>776251111</t>
  </si>
  <si>
    <t>Lepení pásů z přírodního linolea (marmolea) standardním lepidlem</t>
  </si>
  <si>
    <t>754937424</t>
  </si>
  <si>
    <t>15,95+2,65*0,1-0,9*0,1</t>
  </si>
  <si>
    <t>76</t>
  </si>
  <si>
    <t>776-2</t>
  </si>
  <si>
    <t>Marmoleum dle specifikace</t>
  </si>
  <si>
    <t>-1884571839</t>
  </si>
  <si>
    <t>16,125*1,1 'Přepočtené koeficientem množství</t>
  </si>
  <si>
    <t>77</t>
  </si>
  <si>
    <t>776311112</t>
  </si>
  <si>
    <t>Montáž textilních podlahovin na schodišťové stupně stupnice přes 300 mm</t>
  </si>
  <si>
    <t>-260476363</t>
  </si>
  <si>
    <t>2,625*1,1 'Přepočtené koeficientem množství</t>
  </si>
  <si>
    <t>78</t>
  </si>
  <si>
    <t>1017839256</t>
  </si>
  <si>
    <t>2,625*0,33</t>
  </si>
  <si>
    <t>0,866*1,1 'Přepočtené koeficientem množství</t>
  </si>
  <si>
    <t>79</t>
  </si>
  <si>
    <t>776311211</t>
  </si>
  <si>
    <t>Montáž textilních podlahovin na schodišťové stupně podstupnice výšky do 200 mm</t>
  </si>
  <si>
    <t>821294366</t>
  </si>
  <si>
    <t>80</t>
  </si>
  <si>
    <t>1208637403</t>
  </si>
  <si>
    <t>5,250*0,15</t>
  </si>
  <si>
    <t>0,788*1,1 'Přepočtené koeficientem množství</t>
  </si>
  <si>
    <t>81</t>
  </si>
  <si>
    <t>776410811</t>
  </si>
  <si>
    <t>Odstranění soklíků a lišt pryžových nebo plastových</t>
  </si>
  <si>
    <t>722157728</t>
  </si>
  <si>
    <t>29,85-0,9</t>
  </si>
  <si>
    <t>82</t>
  </si>
  <si>
    <t>776411111</t>
  </si>
  <si>
    <t>Montáž obvodových soklíků výšky do 80 mm</t>
  </si>
  <si>
    <t>-976690746</t>
  </si>
  <si>
    <t>9,5+0,6+5,75+7,9</t>
  </si>
  <si>
    <t>83</t>
  </si>
  <si>
    <t>776-3</t>
  </si>
  <si>
    <t>Sokl dle specifikace</t>
  </si>
  <si>
    <t>816522698</t>
  </si>
  <si>
    <t>23,75*1,02 'Přepočtené koeficientem množství</t>
  </si>
  <si>
    <t>84</t>
  </si>
  <si>
    <t>776421111</t>
  </si>
  <si>
    <t>Montáž obvodových lišt lepením</t>
  </si>
  <si>
    <t>-1306928153</t>
  </si>
  <si>
    <t>4,15+0,33*2+0,15*2*2</t>
  </si>
  <si>
    <t>85</t>
  </si>
  <si>
    <t>69751204</t>
  </si>
  <si>
    <t>lišta kobercová 55x9mm</t>
  </si>
  <si>
    <t>1776655295</t>
  </si>
  <si>
    <t>5,41*1,02 'Přepočtené koeficientem množství</t>
  </si>
  <si>
    <t>86</t>
  </si>
  <si>
    <t>670955342</t>
  </si>
  <si>
    <t>5,41*0,05</t>
  </si>
  <si>
    <t>0,271*1,02 'Přepočtené koeficientem množství</t>
  </si>
  <si>
    <t>87</t>
  </si>
  <si>
    <t>776431211</t>
  </si>
  <si>
    <t>Montáž schodišťových hran šroubovaných</t>
  </si>
  <si>
    <t>414063887</t>
  </si>
  <si>
    <t>88</t>
  </si>
  <si>
    <t>59054140</t>
  </si>
  <si>
    <t>profil schodový protiskluzový ušlechtilá ocel V2A R10 V6 2x1000mm</t>
  </si>
  <si>
    <t>1872603157</t>
  </si>
  <si>
    <t>5,25*1,02 'Přepočtené koeficientem množství</t>
  </si>
  <si>
    <t>89</t>
  </si>
  <si>
    <t>776991111</t>
  </si>
  <si>
    <t>Spárování silikonem</t>
  </si>
  <si>
    <t>-554223691</t>
  </si>
  <si>
    <t>23,75+5,41</t>
  </si>
  <si>
    <t>90</t>
  </si>
  <si>
    <t>776991121</t>
  </si>
  <si>
    <t>Základní čištění nově položených podlahovin vysátím a setřením vlhkým mopem</t>
  </si>
  <si>
    <t>1843710584</t>
  </si>
  <si>
    <t>91</t>
  </si>
  <si>
    <t>776991821</t>
  </si>
  <si>
    <t>Odstranění lepidla ručně z podlah</t>
  </si>
  <si>
    <t>-1365889319</t>
  </si>
  <si>
    <t>92</t>
  </si>
  <si>
    <t>998776201</t>
  </si>
  <si>
    <t>Přesun hmot procentní pro podlahy povlakové v objektech v do 6 m</t>
  </si>
  <si>
    <t>1971822795</t>
  </si>
  <si>
    <t>784</t>
  </si>
  <si>
    <t>Dokončovací práce - malby a tapety</t>
  </si>
  <si>
    <t>93</t>
  </si>
  <si>
    <t>784111007</t>
  </si>
  <si>
    <t>Oprášení (ometení ) podkladu na schodišti o výšce podlaží do 3,80 m</t>
  </si>
  <si>
    <t>984957629</t>
  </si>
  <si>
    <t>"stropy" 49,1</t>
  </si>
  <si>
    <t>94</t>
  </si>
  <si>
    <t>784121001</t>
  </si>
  <si>
    <t>Oškrabání malby v mísnostech výšky do 3,80 m</t>
  </si>
  <si>
    <t>-34128188</t>
  </si>
  <si>
    <t>"stropy" 49,3</t>
  </si>
  <si>
    <t>95</t>
  </si>
  <si>
    <t>784181107</t>
  </si>
  <si>
    <t>Základní akrylátová jednonásobná penetrace podkladu na schodišti o výšce podlaží do 3,80 m</t>
  </si>
  <si>
    <t>-907213020</t>
  </si>
  <si>
    <t>96</t>
  </si>
  <si>
    <t>784211101</t>
  </si>
  <si>
    <t>Dvojnásobné bílé malby ze směsí za mokra výborně otěruvzdorných v místnostech výšky do 3,80 m</t>
  </si>
  <si>
    <t>-290337084</t>
  </si>
  <si>
    <t>97</t>
  </si>
  <si>
    <t>784221107</t>
  </si>
  <si>
    <t>Dvojnásobné bílé malby ze směsí za sucha dobře otěruvzdorných na schodišti do 3,80 m</t>
  </si>
  <si>
    <t>1811332952</t>
  </si>
  <si>
    <t>"stěny" 27,9-0,9*2+17,7+16,05+1,15*2+11,5+13,6*0,2+9,1*0,2-0,7</t>
  </si>
  <si>
    <t>98</t>
  </si>
  <si>
    <t>784221157</t>
  </si>
  <si>
    <t>Příplatek k cenám 2x maleb za sucha otěruvzdorných za barevnou malbu v odstínu náročném</t>
  </si>
  <si>
    <t>1557170051</t>
  </si>
  <si>
    <t>VRN</t>
  </si>
  <si>
    <t>Vedlejší rozpočtové náklady</t>
  </si>
  <si>
    <t>VRN3</t>
  </si>
  <si>
    <t>Zařízení staveniště</t>
  </si>
  <si>
    <t>99</t>
  </si>
  <si>
    <t>030001000</t>
  </si>
  <si>
    <t>1024</t>
  </si>
  <si>
    <t>212211835</t>
  </si>
  <si>
    <t>VRN9</t>
  </si>
  <si>
    <t>Ostatní náklady</t>
  </si>
  <si>
    <t>100</t>
  </si>
  <si>
    <t>090001000</t>
  </si>
  <si>
    <t>302837151</t>
  </si>
  <si>
    <t>Objekt:</t>
  </si>
  <si>
    <t>D2</t>
  </si>
  <si>
    <t>ÚT - Vytápění</t>
  </si>
  <si>
    <t>Pol45</t>
  </si>
  <si>
    <t>Trubka HR - PB DD (podlahové vytápění) 15x1,5 ( 120 m; 200 m; 600 m )</t>
  </si>
  <si>
    <t>Pol46</t>
  </si>
  <si>
    <t>Systémová deska gabotherm 1.2.3 30-2, černá ( 6,075 )</t>
  </si>
  <si>
    <t>Pol47</t>
  </si>
  <si>
    <t>Rozdělovací stanice GTF-VSV pro podlahové vytápění 2 1"</t>
  </si>
  <si>
    <t>Pol48</t>
  </si>
  <si>
    <t>Mísící sada GTF-FWRS 1" ( 1 set )</t>
  </si>
  <si>
    <t>Pol49</t>
  </si>
  <si>
    <t>Dilatační pás GTF-RDS ( 25 m )</t>
  </si>
  <si>
    <t>Pol50</t>
  </si>
  <si>
    <t>Plastifikátor gabotherm GTF-EZ 5 ( 5 kg )</t>
  </si>
  <si>
    <t>Pol51</t>
  </si>
  <si>
    <t>Uzavírací kohout GT-AVR 1 pro pripojení RS zestrany</t>
  </si>
  <si>
    <t>Pol52</t>
  </si>
  <si>
    <t>Adaptér GT -M-KA 15x1,5</t>
  </si>
  <si>
    <t>Pol53</t>
  </si>
  <si>
    <t>Skříňka GT-VKM 7</t>
  </si>
  <si>
    <t>Pol54</t>
  </si>
  <si>
    <t>Prostor. termostat</t>
  </si>
  <si>
    <t>Pol55</t>
  </si>
  <si>
    <t>Trubka Cu 22x1,0</t>
  </si>
  <si>
    <t>Pol56</t>
  </si>
  <si>
    <t>Uzavírací ventil</t>
  </si>
  <si>
    <t>Pol57</t>
  </si>
  <si>
    <t>Tlaková zkouška</t>
  </si>
  <si>
    <t>Pol58</t>
  </si>
  <si>
    <t>Montáž</t>
  </si>
  <si>
    <t>EL - Elektroinstalace</t>
  </si>
  <si>
    <t xml:space="preserve">D1 - Instalační materiál </t>
  </si>
  <si>
    <t>D2 - Osvětlení</t>
  </si>
  <si>
    <t>D3 - Rozvaděče</t>
  </si>
  <si>
    <t xml:space="preserve">D4 - AUDIO - VIDEO </t>
  </si>
  <si>
    <t>D5 - Kabely</t>
  </si>
  <si>
    <t>D6 - Související práce</t>
  </si>
  <si>
    <t xml:space="preserve">Instalační materiál </t>
  </si>
  <si>
    <t>Pol1</t>
  </si>
  <si>
    <t>Prohlídka místa instalace</t>
  </si>
  <si>
    <t>hod</t>
  </si>
  <si>
    <t>Pol2</t>
  </si>
  <si>
    <t>Demotáže stávajcícího osvětlení a elektrointslace</t>
  </si>
  <si>
    <t>Pol3</t>
  </si>
  <si>
    <t>zásuvka ABB LEVIT 230V - bílá - komplet včetně instlační krabice</t>
  </si>
  <si>
    <t>Pol4</t>
  </si>
  <si>
    <t>zásuvka komunikační HDMI - ABB LEVIT Bílá - komplet včetně instlační krabice</t>
  </si>
  <si>
    <t>Pol5</t>
  </si>
  <si>
    <t>zásuvka komunkační datová RJ45 cat.5e 2 port modular jack ABB LEVIT</t>
  </si>
  <si>
    <t>Pol6</t>
  </si>
  <si>
    <t>Vysílač nástěnný systém Poseidon P8 T 4 LEVIT - bílá</t>
  </si>
  <si>
    <t>Pol7</t>
  </si>
  <si>
    <t>rámeček LEVIT 1 násobný - bílá</t>
  </si>
  <si>
    <t>Pol8</t>
  </si>
  <si>
    <t>rámeček LEVIT 2 násobný - bílá</t>
  </si>
  <si>
    <t>Pol9</t>
  </si>
  <si>
    <t>rámeček LEVIT 3 násobný - bílá</t>
  </si>
  <si>
    <t>Pol10</t>
  </si>
  <si>
    <t>rámeček LEVIT 4 násobný - bílá</t>
  </si>
  <si>
    <t>Pol11</t>
  </si>
  <si>
    <t>plastová trubka ohebná 36 mm</t>
  </si>
  <si>
    <t>Pol12</t>
  </si>
  <si>
    <t>platová trubka pevná 36 mm</t>
  </si>
  <si>
    <t>Pol13</t>
  </si>
  <si>
    <t>box platový 200x60x50 pro umístění zdrojů LED</t>
  </si>
  <si>
    <t>Pol14</t>
  </si>
  <si>
    <t>krabice rozbočna včetně svorek 4 póly</t>
  </si>
  <si>
    <t>Pol15</t>
  </si>
  <si>
    <t>krabice instalační KU68</t>
  </si>
  <si>
    <t>Pol16</t>
  </si>
  <si>
    <t>svorky wago 4 polové</t>
  </si>
  <si>
    <t>Pol17</t>
  </si>
  <si>
    <t>svorky pospojení topení + vody</t>
  </si>
  <si>
    <t>Pol18</t>
  </si>
  <si>
    <t>stahovací pásky 150 mm</t>
  </si>
  <si>
    <t>Pol19</t>
  </si>
  <si>
    <t>kotevní materiál chrániček (ocel, sádra, spony)</t>
  </si>
  <si>
    <t>kpl</t>
  </si>
  <si>
    <t>Pol20</t>
  </si>
  <si>
    <t>ocelové konstrukce - zinek</t>
  </si>
  <si>
    <t>Pol21</t>
  </si>
  <si>
    <t>pomocný materiál</t>
  </si>
  <si>
    <t>Osvětlení</t>
  </si>
  <si>
    <t>Pol22</t>
  </si>
  <si>
    <t>A01 svítidlo přisazené stropní, tmavé stítnítko, průměr min. 300 mm, LED zdroj, 4000K.. Viz. vizualizace</t>
  </si>
  <si>
    <t>Pol23</t>
  </si>
  <si>
    <t>A02 -  svítidlo závěsné tubus, LED zdroj, 4000 K .. Odsouhlasí architekt - viz vizualizace</t>
  </si>
  <si>
    <t>Pol24</t>
  </si>
  <si>
    <t>A03 - LED svítidlo závěsné, tmavé stínítko, průměř 300 mm, 4000K .. Odsouhlasí architekt -viz vizualizace</t>
  </si>
  <si>
    <t>Pol25</t>
  </si>
  <si>
    <t>A04- svítidlo čtecí - přisazené ARKOS DREAM 3000K N A2790001N</t>
  </si>
  <si>
    <t>Pol26</t>
  </si>
  <si>
    <t>Zdroje pro LED pásky meanwell 12V / 50W</t>
  </si>
  <si>
    <t>D3</t>
  </si>
  <si>
    <t>Rozvaděče</t>
  </si>
  <si>
    <t>Pol27</t>
  </si>
  <si>
    <t>RZ1.1 dle PD včetně přijímače P8 R8 DIN</t>
  </si>
  <si>
    <t>Pol28</t>
  </si>
  <si>
    <t>doplnění hl. rozvaděče školy (jistič 3x32A)</t>
  </si>
  <si>
    <t>D4</t>
  </si>
  <si>
    <t xml:space="preserve">AUDIO - VIDEO </t>
  </si>
  <si>
    <t>Pol29</t>
  </si>
  <si>
    <t>TV nástěnná, LCD 75" včetně uychcení na stěnu, HDMI vstup</t>
  </si>
  <si>
    <t>Pol30</t>
  </si>
  <si>
    <t>SoundBar nástěnný včetně montáže na stěnu pod TV</t>
  </si>
  <si>
    <t>D5</t>
  </si>
  <si>
    <t>Kabely</t>
  </si>
  <si>
    <t>Pol31</t>
  </si>
  <si>
    <t>CYKY 5x1,5</t>
  </si>
  <si>
    <t>Pol32</t>
  </si>
  <si>
    <t>CYKY 3x1,5</t>
  </si>
  <si>
    <t>Pol33</t>
  </si>
  <si>
    <t>CYKY 5x6</t>
  </si>
  <si>
    <t>Pol34</t>
  </si>
  <si>
    <t>CYKY 3x2,5</t>
  </si>
  <si>
    <t>Pol35</t>
  </si>
  <si>
    <t>UTP cat. 5 e</t>
  </si>
  <si>
    <t>Pol36</t>
  </si>
  <si>
    <t>CY ZŽ 6</t>
  </si>
  <si>
    <t>Pol37</t>
  </si>
  <si>
    <t>CY ZŽ 4</t>
  </si>
  <si>
    <t>Pol38</t>
  </si>
  <si>
    <t>HDMI kabel 15 m</t>
  </si>
  <si>
    <t>Pol39</t>
  </si>
  <si>
    <t>SYKFY 1x2x0,75</t>
  </si>
  <si>
    <t>D6</t>
  </si>
  <si>
    <t>Související práce</t>
  </si>
  <si>
    <t>Pol40</t>
  </si>
  <si>
    <t>měření UTP kabelů</t>
  </si>
  <si>
    <t>Pol41</t>
  </si>
  <si>
    <t>Koordince se zástupcem investora</t>
  </si>
  <si>
    <t>Pol42</t>
  </si>
  <si>
    <t>Stavební přípomoce</t>
  </si>
  <si>
    <t>Pol43</t>
  </si>
  <si>
    <t>PD skutečného provedení</t>
  </si>
  <si>
    <t>Pol44</t>
  </si>
  <si>
    <t>Výchozí revize</t>
  </si>
  <si>
    <t>Interiér - není předmětem této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</si>
</sst>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rgb="FFFF0000"/>
      <name val="Arial CE"/>
    </font>
    <font>
      <sz val="11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24" workbookViewId="0">
      <selection activeCell="AD104" sqref="AD1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640625" style="1" customWidth="1"/>
    <col min="54" max="54" width="25" style="1" customWidth="1"/>
    <col min="55" max="55" width="21.6640625" style="1" customWidth="1"/>
    <col min="56" max="56" width="19.1640625" style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3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42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9"/>
      <c r="BE5" s="239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43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9"/>
      <c r="BE6" s="240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0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0"/>
      <c r="BS8" s="16" t="s">
        <v>6</v>
      </c>
    </row>
    <row r="9" spans="1:74" s="1" customFormat="1" ht="14.45" customHeight="1">
      <c r="B9" s="19"/>
      <c r="AR9" s="19"/>
      <c r="BE9" s="240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0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0"/>
      <c r="BS11" s="16" t="s">
        <v>6</v>
      </c>
    </row>
    <row r="12" spans="1:74" s="1" customFormat="1" ht="6.95" customHeight="1">
      <c r="B12" s="19"/>
      <c r="AR12" s="19"/>
      <c r="BE12" s="240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0"/>
      <c r="BS13" s="16" t="s">
        <v>6</v>
      </c>
    </row>
    <row r="14" spans="1:74" ht="12.75">
      <c r="B14" s="19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6" t="s">
        <v>27</v>
      </c>
      <c r="AN14" s="28" t="s">
        <v>29</v>
      </c>
      <c r="AR14" s="19"/>
      <c r="BE14" s="240"/>
      <c r="BS14" s="16" t="s">
        <v>6</v>
      </c>
    </row>
    <row r="15" spans="1:74" s="1" customFormat="1" ht="6.95" customHeight="1">
      <c r="B15" s="19"/>
      <c r="AR15" s="19"/>
      <c r="BE15" s="240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0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40"/>
      <c r="BS17" s="16" t="s">
        <v>32</v>
      </c>
    </row>
    <row r="18" spans="1:71" s="1" customFormat="1" ht="6.95" customHeight="1">
      <c r="B18" s="19"/>
      <c r="AR18" s="19"/>
      <c r="BE18" s="240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40"/>
      <c r="BS19" s="16" t="s">
        <v>6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40"/>
      <c r="BS20" s="16" t="s">
        <v>32</v>
      </c>
    </row>
    <row r="21" spans="1:71" s="1" customFormat="1" ht="6.95" customHeight="1">
      <c r="B21" s="19"/>
      <c r="AR21" s="19"/>
      <c r="BE21" s="240"/>
    </row>
    <row r="22" spans="1:71" s="1" customFormat="1" ht="12" customHeight="1">
      <c r="B22" s="19"/>
      <c r="D22" s="26" t="s">
        <v>35</v>
      </c>
      <c r="AR22" s="19"/>
      <c r="BE22" s="240"/>
    </row>
    <row r="23" spans="1:71" s="1" customFormat="1" ht="16.5" customHeight="1">
      <c r="B23" s="19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19"/>
      <c r="BE23" s="240"/>
    </row>
    <row r="24" spans="1:71" s="1" customFormat="1" ht="6.95" customHeight="1">
      <c r="B24" s="19"/>
      <c r="AR24" s="19"/>
      <c r="BE24" s="240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0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P26" s="31"/>
      <c r="AQ26" s="31"/>
      <c r="AR26" s="32"/>
      <c r="BE26" s="240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0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2" t="s">
        <v>37</v>
      </c>
      <c r="M28" s="232"/>
      <c r="N28" s="232"/>
      <c r="O28" s="232"/>
      <c r="P28" s="232"/>
      <c r="Q28" s="31"/>
      <c r="R28" s="31"/>
      <c r="S28" s="31"/>
      <c r="T28" s="31"/>
      <c r="U28" s="31"/>
      <c r="V28" s="31"/>
      <c r="W28" s="232" t="s">
        <v>38</v>
      </c>
      <c r="X28" s="232"/>
      <c r="Y28" s="232"/>
      <c r="Z28" s="232"/>
      <c r="AA28" s="232"/>
      <c r="AB28" s="232"/>
      <c r="AC28" s="232"/>
      <c r="AD28" s="232"/>
      <c r="AE28" s="232"/>
      <c r="AF28" s="31"/>
      <c r="AG28" s="31"/>
      <c r="AH28" s="31"/>
      <c r="AI28" s="31"/>
      <c r="AJ28" s="31"/>
      <c r="AK28" s="232" t="s">
        <v>39</v>
      </c>
      <c r="AL28" s="232"/>
      <c r="AM28" s="232"/>
      <c r="AN28" s="232"/>
      <c r="AO28" s="232"/>
      <c r="AP28" s="31"/>
      <c r="AQ28" s="31"/>
      <c r="AR28" s="32"/>
      <c r="BE28" s="240"/>
    </row>
    <row r="29" spans="1:71" s="3" customFormat="1" ht="14.45" customHeight="1">
      <c r="B29" s="36"/>
      <c r="D29" s="26" t="s">
        <v>40</v>
      </c>
      <c r="F29" s="26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41"/>
    </row>
    <row r="30" spans="1:71" s="3" customFormat="1" ht="14.45" customHeight="1">
      <c r="B30" s="36"/>
      <c r="F30" s="26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41"/>
    </row>
    <row r="31" spans="1:71" s="3" customFormat="1" ht="14.45" hidden="1" customHeight="1">
      <c r="B31" s="36"/>
      <c r="F31" s="26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41"/>
    </row>
    <row r="32" spans="1:71" s="3" customFormat="1" ht="14.45" hidden="1" customHeight="1">
      <c r="B32" s="36"/>
      <c r="F32" s="26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41"/>
    </row>
    <row r="33" spans="1:57" s="3" customFormat="1" ht="14.45" hidden="1" customHeight="1">
      <c r="B33" s="36"/>
      <c r="F33" s="26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41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0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8" t="s">
        <v>48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SK20039</v>
      </c>
      <c r="AR84" s="50"/>
    </row>
    <row r="85" spans="1:91" s="5" customFormat="1" ht="36.950000000000003" customHeight="1">
      <c r="B85" s="51"/>
      <c r="C85" s="52" t="s">
        <v>16</v>
      </c>
      <c r="L85" s="227" t="str">
        <f>K6</f>
        <v>Interiér sborovny ZŠ Husitská v Nové Pace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29" t="str">
        <f>IF(AN8= "","",AN8)</f>
        <v>4.8.2020</v>
      </c>
      <c r="AN87" s="229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Nová paka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12" t="str">
        <f>IF(E17="","",E17)</f>
        <v>Ing. arch. martin Doubek</v>
      </c>
      <c r="AN89" s="213"/>
      <c r="AO89" s="213"/>
      <c r="AP89" s="213"/>
      <c r="AQ89" s="31"/>
      <c r="AR89" s="32"/>
      <c r="AS89" s="208" t="s">
        <v>56</v>
      </c>
      <c r="AT89" s="20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12" t="str">
        <f>IF(E20="","",E20)</f>
        <v>Martin Škrabal</v>
      </c>
      <c r="AN90" s="213"/>
      <c r="AO90" s="213"/>
      <c r="AP90" s="213"/>
      <c r="AQ90" s="31"/>
      <c r="AR90" s="32"/>
      <c r="AS90" s="210"/>
      <c r="AT90" s="21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0"/>
      <c r="AT91" s="21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14" t="s">
        <v>57</v>
      </c>
      <c r="D92" s="215"/>
      <c r="E92" s="215"/>
      <c r="F92" s="215"/>
      <c r="G92" s="215"/>
      <c r="H92" s="59"/>
      <c r="I92" s="217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59</v>
      </c>
      <c r="AH92" s="215"/>
      <c r="AI92" s="215"/>
      <c r="AJ92" s="215"/>
      <c r="AK92" s="215"/>
      <c r="AL92" s="215"/>
      <c r="AM92" s="215"/>
      <c r="AN92" s="217" t="s">
        <v>60</v>
      </c>
      <c r="AO92" s="215"/>
      <c r="AP92" s="218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2">
        <f>ROUND(SUM(AG95:AG98),2)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75</v>
      </c>
      <c r="BT94" s="76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24.75" customHeight="1">
      <c r="A95" s="77" t="s">
        <v>79</v>
      </c>
      <c r="B95" s="78"/>
      <c r="C95" s="79"/>
      <c r="D95" s="219" t="s">
        <v>14</v>
      </c>
      <c r="E95" s="219"/>
      <c r="F95" s="219"/>
      <c r="G95" s="219"/>
      <c r="H95" s="219"/>
      <c r="I95" s="80"/>
      <c r="J95" s="219" t="s">
        <v>17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'SK20039 - Interiér sborov...'!J28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1" t="s">
        <v>80</v>
      </c>
      <c r="AR95" s="78"/>
      <c r="AS95" s="82">
        <v>0</v>
      </c>
      <c r="AT95" s="83">
        <f>ROUND(SUM(AV95:AW95),2)</f>
        <v>0</v>
      </c>
      <c r="AU95" s="84">
        <f>'SK20039 - Interiér sborov...'!P131</f>
        <v>0</v>
      </c>
      <c r="AV95" s="83">
        <f>'SK20039 - Interiér sborov...'!J31</f>
        <v>0</v>
      </c>
      <c r="AW95" s="83">
        <f>'SK20039 - Interiér sborov...'!J32</f>
        <v>0</v>
      </c>
      <c r="AX95" s="83">
        <f>'SK20039 - Interiér sborov...'!J33</f>
        <v>0</v>
      </c>
      <c r="AY95" s="83">
        <f>'SK20039 - Interiér sborov...'!J34</f>
        <v>0</v>
      </c>
      <c r="AZ95" s="83">
        <f>'SK20039 - Interiér sborov...'!F31</f>
        <v>0</v>
      </c>
      <c r="BA95" s="83">
        <f>'SK20039 - Interiér sborov...'!F32</f>
        <v>0</v>
      </c>
      <c r="BB95" s="83">
        <f>'SK20039 - Interiér sborov...'!F33</f>
        <v>0</v>
      </c>
      <c r="BC95" s="83">
        <f>'SK20039 - Interiér sborov...'!F34</f>
        <v>0</v>
      </c>
      <c r="BD95" s="85">
        <f>'SK20039 - Interiér sborov...'!F35</f>
        <v>0</v>
      </c>
      <c r="BT95" s="86" t="s">
        <v>81</v>
      </c>
      <c r="BU95" s="86" t="s">
        <v>82</v>
      </c>
      <c r="BV95" s="86" t="s">
        <v>77</v>
      </c>
      <c r="BW95" s="86" t="s">
        <v>4</v>
      </c>
      <c r="BX95" s="86" t="s">
        <v>78</v>
      </c>
      <c r="CL95" s="86" t="s">
        <v>1</v>
      </c>
    </row>
    <row r="96" spans="1:91" s="7" customFormat="1" ht="16.5" customHeight="1">
      <c r="A96" s="77" t="s">
        <v>79</v>
      </c>
      <c r="B96" s="78"/>
      <c r="C96" s="79"/>
      <c r="D96" s="251" t="s">
        <v>83</v>
      </c>
      <c r="E96" s="251"/>
      <c r="F96" s="251"/>
      <c r="G96" s="251"/>
      <c r="H96" s="251"/>
      <c r="I96" s="252"/>
      <c r="J96" s="251" t="s">
        <v>753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3">
        <v>0</v>
      </c>
      <c r="AH96" s="254"/>
      <c r="AI96" s="254"/>
      <c r="AJ96" s="254"/>
      <c r="AK96" s="254"/>
      <c r="AL96" s="254"/>
      <c r="AM96" s="254"/>
      <c r="AN96" s="253">
        <v>0</v>
      </c>
      <c r="AO96" s="254"/>
      <c r="AP96" s="254"/>
      <c r="AQ96" s="255" t="s">
        <v>80</v>
      </c>
      <c r="AR96" s="78"/>
      <c r="AS96" s="82">
        <v>0</v>
      </c>
      <c r="AT96" s="83">
        <v>0</v>
      </c>
      <c r="AU96" s="84">
        <v>0</v>
      </c>
      <c r="AV96" s="83">
        <v>0</v>
      </c>
      <c r="AW96" s="83">
        <v>0</v>
      </c>
      <c r="AX96" s="83">
        <v>0</v>
      </c>
      <c r="AY96" s="83">
        <v>0</v>
      </c>
      <c r="AZ96" s="83">
        <v>0</v>
      </c>
      <c r="BA96" s="83">
        <v>0</v>
      </c>
      <c r="BB96" s="83">
        <v>0</v>
      </c>
      <c r="BC96" s="83">
        <v>0</v>
      </c>
      <c r="BD96" s="85">
        <v>0</v>
      </c>
      <c r="BT96" s="86" t="s">
        <v>81</v>
      </c>
      <c r="BV96" s="86" t="s">
        <v>77</v>
      </c>
      <c r="BW96" s="86" t="s">
        <v>84</v>
      </c>
      <c r="BX96" s="86" t="s">
        <v>4</v>
      </c>
      <c r="CL96" s="86" t="s">
        <v>1</v>
      </c>
      <c r="CM96" s="86" t="s">
        <v>85</v>
      </c>
    </row>
    <row r="97" spans="1:91" s="7" customFormat="1" ht="16.5" customHeight="1">
      <c r="A97" s="77" t="s">
        <v>79</v>
      </c>
      <c r="B97" s="78"/>
      <c r="C97" s="79"/>
      <c r="D97" s="219" t="s">
        <v>86</v>
      </c>
      <c r="E97" s="219"/>
      <c r="F97" s="219"/>
      <c r="G97" s="219"/>
      <c r="H97" s="219"/>
      <c r="I97" s="80"/>
      <c r="J97" s="219" t="s">
        <v>87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'ÚT - Vytápění'!J30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81" t="s">
        <v>80</v>
      </c>
      <c r="AR97" s="78"/>
      <c r="AS97" s="82">
        <v>0</v>
      </c>
      <c r="AT97" s="83">
        <f>ROUND(SUM(AV97:AW97),2)</f>
        <v>0</v>
      </c>
      <c r="AU97" s="84">
        <f>'ÚT - Vytápění'!P116</f>
        <v>0</v>
      </c>
      <c r="AV97" s="83">
        <f>'ÚT - Vytápění'!J33</f>
        <v>0</v>
      </c>
      <c r="AW97" s="83">
        <f>'ÚT - Vytápění'!J34</f>
        <v>0</v>
      </c>
      <c r="AX97" s="83">
        <f>'ÚT - Vytápění'!J35</f>
        <v>0</v>
      </c>
      <c r="AY97" s="83">
        <f>'ÚT - Vytápění'!J36</f>
        <v>0</v>
      </c>
      <c r="AZ97" s="83">
        <f>'ÚT - Vytápění'!F33</f>
        <v>0</v>
      </c>
      <c r="BA97" s="83">
        <f>'ÚT - Vytápění'!F34</f>
        <v>0</v>
      </c>
      <c r="BB97" s="83">
        <f>'ÚT - Vytápění'!F35</f>
        <v>0</v>
      </c>
      <c r="BC97" s="83">
        <f>'ÚT - Vytápění'!F36</f>
        <v>0</v>
      </c>
      <c r="BD97" s="85">
        <f>'ÚT - Vytápění'!F37</f>
        <v>0</v>
      </c>
      <c r="BT97" s="86" t="s">
        <v>81</v>
      </c>
      <c r="BV97" s="86" t="s">
        <v>77</v>
      </c>
      <c r="BW97" s="86" t="s">
        <v>88</v>
      </c>
      <c r="BX97" s="86" t="s">
        <v>4</v>
      </c>
      <c r="CL97" s="86" t="s">
        <v>1</v>
      </c>
      <c r="CM97" s="86" t="s">
        <v>85</v>
      </c>
    </row>
    <row r="98" spans="1:91" s="7" customFormat="1" ht="16.5" customHeight="1">
      <c r="A98" s="77" t="s">
        <v>79</v>
      </c>
      <c r="B98" s="78"/>
      <c r="C98" s="79"/>
      <c r="D98" s="219" t="s">
        <v>89</v>
      </c>
      <c r="E98" s="219"/>
      <c r="F98" s="219"/>
      <c r="G98" s="219"/>
      <c r="H98" s="219"/>
      <c r="I98" s="80"/>
      <c r="J98" s="219" t="s">
        <v>90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'EL - Elektroinstalace'!J30</f>
        <v>0</v>
      </c>
      <c r="AH98" s="221"/>
      <c r="AI98" s="221"/>
      <c r="AJ98" s="221"/>
      <c r="AK98" s="221"/>
      <c r="AL98" s="221"/>
      <c r="AM98" s="221"/>
      <c r="AN98" s="220">
        <f>SUM(AG98,AT98)</f>
        <v>0</v>
      </c>
      <c r="AO98" s="221"/>
      <c r="AP98" s="221"/>
      <c r="AQ98" s="81" t="s">
        <v>80</v>
      </c>
      <c r="AR98" s="78"/>
      <c r="AS98" s="87">
        <v>0</v>
      </c>
      <c r="AT98" s="88">
        <f>ROUND(SUM(AV98:AW98),2)</f>
        <v>0</v>
      </c>
      <c r="AU98" s="89">
        <f>'EL - Elektroinstalace'!P122</f>
        <v>0</v>
      </c>
      <c r="AV98" s="88">
        <f>'EL - Elektroinstalace'!J33</f>
        <v>0</v>
      </c>
      <c r="AW98" s="88">
        <f>'EL - Elektroinstalace'!J34</f>
        <v>0</v>
      </c>
      <c r="AX98" s="88">
        <f>'EL - Elektroinstalace'!J35</f>
        <v>0</v>
      </c>
      <c r="AY98" s="88">
        <f>'EL - Elektroinstalace'!J36</f>
        <v>0</v>
      </c>
      <c r="AZ98" s="88">
        <f>'EL - Elektroinstalace'!F33</f>
        <v>0</v>
      </c>
      <c r="BA98" s="88">
        <f>'EL - Elektroinstalace'!F34</f>
        <v>0</v>
      </c>
      <c r="BB98" s="88">
        <f>'EL - Elektroinstalace'!F35</f>
        <v>0</v>
      </c>
      <c r="BC98" s="88">
        <f>'EL - Elektroinstalace'!F36</f>
        <v>0</v>
      </c>
      <c r="BD98" s="90">
        <f>'EL - Elektroinstalace'!F37</f>
        <v>0</v>
      </c>
      <c r="BT98" s="86" t="s">
        <v>81</v>
      </c>
      <c r="BV98" s="86" t="s">
        <v>77</v>
      </c>
      <c r="BW98" s="86" t="s">
        <v>91</v>
      </c>
      <c r="BX98" s="86" t="s">
        <v>4</v>
      </c>
      <c r="CL98" s="86" t="s">
        <v>1</v>
      </c>
      <c r="CM98" s="86" t="s">
        <v>85</v>
      </c>
    </row>
    <row r="99" spans="1:91" s="2" customFormat="1" ht="30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K20039 - Interiér sborov...'!C2" display="/"/>
    <hyperlink ref="A96" location="'Int - Interiér'!C2" display="/"/>
    <hyperlink ref="A97" location="'ÚT - Vytápění'!C2" display="/"/>
    <hyperlink ref="A98" location="'EL - Elektroinstalace'!C2" display="/"/>
  </hyperlinks>
  <pageMargins left="0.39374999999999999" right="0.39374999999999999" top="0.39374999999999999" bottom="0.39374999999999999" header="0" footer="0"/>
  <pageSetup paperSize="9" scale="70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topLeftCell="A120" workbookViewId="0">
      <selection activeCell="I134" sqref="I1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1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2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I4" s="91"/>
      <c r="L4" s="19"/>
      <c r="M4" s="93" t="s">
        <v>10</v>
      </c>
      <c r="AT4" s="16" t="s">
        <v>3</v>
      </c>
    </row>
    <row r="5" spans="1:46" s="1" customFormat="1" ht="6.95" customHeight="1">
      <c r="B5" s="19"/>
      <c r="I5" s="91"/>
      <c r="L5" s="19"/>
    </row>
    <row r="6" spans="1:46" s="2" customFormat="1" ht="12" customHeight="1">
      <c r="A6" s="31"/>
      <c r="B6" s="32"/>
      <c r="C6" s="31"/>
      <c r="D6" s="26" t="s">
        <v>16</v>
      </c>
      <c r="E6" s="31"/>
      <c r="F6" s="31"/>
      <c r="G6" s="31"/>
      <c r="H6" s="31"/>
      <c r="I6" s="94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27" t="s">
        <v>17</v>
      </c>
      <c r="F7" s="247"/>
      <c r="G7" s="247"/>
      <c r="H7" s="247"/>
      <c r="I7" s="94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94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18</v>
      </c>
      <c r="E9" s="31"/>
      <c r="F9" s="24" t="s">
        <v>1</v>
      </c>
      <c r="G9" s="31"/>
      <c r="H9" s="31"/>
      <c r="I9" s="95" t="s">
        <v>19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20</v>
      </c>
      <c r="E10" s="31"/>
      <c r="F10" s="24" t="s">
        <v>21</v>
      </c>
      <c r="G10" s="31"/>
      <c r="H10" s="31"/>
      <c r="I10" s="95" t="s">
        <v>22</v>
      </c>
      <c r="J10" s="54" t="str">
        <f>'Rekapitulace stavby'!AN8</f>
        <v>4.8.2020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94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24</v>
      </c>
      <c r="E12" s="31"/>
      <c r="F12" s="31"/>
      <c r="G12" s="31"/>
      <c r="H12" s="31"/>
      <c r="I12" s="95" t="s">
        <v>25</v>
      </c>
      <c r="J12" s="24" t="s">
        <v>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">
        <v>26</v>
      </c>
      <c r="F13" s="31"/>
      <c r="G13" s="31"/>
      <c r="H13" s="31"/>
      <c r="I13" s="95" t="s">
        <v>27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94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28</v>
      </c>
      <c r="E15" s="31"/>
      <c r="F15" s="31"/>
      <c r="G15" s="31"/>
      <c r="H15" s="31"/>
      <c r="I15" s="95" t="s">
        <v>25</v>
      </c>
      <c r="J15" s="27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48" t="str">
        <f>'Rekapitulace stavby'!E14</f>
        <v>Vyplň údaj</v>
      </c>
      <c r="F16" s="242"/>
      <c r="G16" s="242"/>
      <c r="H16" s="242"/>
      <c r="I16" s="95" t="s">
        <v>27</v>
      </c>
      <c r="J16" s="27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94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30</v>
      </c>
      <c r="E18" s="31"/>
      <c r="F18" s="31"/>
      <c r="G18" s="31"/>
      <c r="H18" s="31"/>
      <c r="I18" s="95" t="s">
        <v>25</v>
      </c>
      <c r="J18" s="24" t="s">
        <v>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">
        <v>31</v>
      </c>
      <c r="F19" s="31"/>
      <c r="G19" s="31"/>
      <c r="H19" s="31"/>
      <c r="I19" s="95" t="s">
        <v>27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94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33</v>
      </c>
      <c r="E21" s="31"/>
      <c r="F21" s="31"/>
      <c r="G21" s="31"/>
      <c r="H21" s="31"/>
      <c r="I21" s="95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34</v>
      </c>
      <c r="F22" s="31"/>
      <c r="G22" s="31"/>
      <c r="H22" s="31"/>
      <c r="I22" s="95" t="s">
        <v>27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94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35</v>
      </c>
      <c r="E24" s="31"/>
      <c r="F24" s="31"/>
      <c r="G24" s="31"/>
      <c r="H24" s="31"/>
      <c r="I24" s="94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96"/>
      <c r="B25" s="97"/>
      <c r="C25" s="96"/>
      <c r="D25" s="96"/>
      <c r="E25" s="246" t="s">
        <v>1</v>
      </c>
      <c r="F25" s="246"/>
      <c r="G25" s="246"/>
      <c r="H25" s="246"/>
      <c r="I25" s="98"/>
      <c r="J25" s="96"/>
      <c r="K25" s="96"/>
      <c r="L25" s="99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94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100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101" t="s">
        <v>36</v>
      </c>
      <c r="E28" s="31"/>
      <c r="F28" s="31"/>
      <c r="G28" s="31"/>
      <c r="H28" s="31"/>
      <c r="I28" s="94"/>
      <c r="J28" s="70">
        <f>ROUND(J131,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0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38</v>
      </c>
      <c r="G30" s="31"/>
      <c r="H30" s="31"/>
      <c r="I30" s="102" t="s">
        <v>37</v>
      </c>
      <c r="J30" s="35" t="s">
        <v>39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3" t="s">
        <v>40</v>
      </c>
      <c r="E31" s="26" t="s">
        <v>41</v>
      </c>
      <c r="F31" s="104">
        <f>ROUND((SUM(BE131:BE378)),  2)</f>
        <v>0</v>
      </c>
      <c r="G31" s="31"/>
      <c r="H31" s="31"/>
      <c r="I31" s="105">
        <v>0.21</v>
      </c>
      <c r="J31" s="104">
        <f>ROUND(((SUM(BE131:BE378))*I31),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42</v>
      </c>
      <c r="F32" s="104">
        <f>ROUND((SUM(BF131:BF378)),  2)</f>
        <v>0</v>
      </c>
      <c r="G32" s="31"/>
      <c r="H32" s="31"/>
      <c r="I32" s="105">
        <v>0.15</v>
      </c>
      <c r="J32" s="104">
        <f>ROUND(((SUM(BF131:BF378))*I32),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43</v>
      </c>
      <c r="F33" s="104">
        <f>ROUND((SUM(BG131:BG378)),  2)</f>
        <v>0</v>
      </c>
      <c r="G33" s="31"/>
      <c r="H33" s="31"/>
      <c r="I33" s="105">
        <v>0.21</v>
      </c>
      <c r="J33" s="104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44</v>
      </c>
      <c r="F34" s="104">
        <f>ROUND((SUM(BH131:BH378)),  2)</f>
        <v>0</v>
      </c>
      <c r="G34" s="31"/>
      <c r="H34" s="31"/>
      <c r="I34" s="105">
        <v>0.15</v>
      </c>
      <c r="J34" s="104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45</v>
      </c>
      <c r="F35" s="104">
        <f>ROUND((SUM(BI131:BI378)),  2)</f>
        <v>0</v>
      </c>
      <c r="G35" s="31"/>
      <c r="H35" s="31"/>
      <c r="I35" s="105">
        <v>0</v>
      </c>
      <c r="J35" s="10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94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106"/>
      <c r="D37" s="107" t="s">
        <v>46</v>
      </c>
      <c r="E37" s="59"/>
      <c r="F37" s="59"/>
      <c r="G37" s="108" t="s">
        <v>47</v>
      </c>
      <c r="H37" s="109" t="s">
        <v>48</v>
      </c>
      <c r="I37" s="110"/>
      <c r="J37" s="111">
        <f>SUM(J28:J35)</f>
        <v>0</v>
      </c>
      <c r="K37" s="11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94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I39" s="91"/>
      <c r="L39" s="19"/>
    </row>
    <row r="40" spans="1:31" s="1" customFormat="1" ht="14.45" customHeight="1">
      <c r="B40" s="19"/>
      <c r="I40" s="91"/>
      <c r="L40" s="19"/>
    </row>
    <row r="41" spans="1:31" s="1" customFormat="1" ht="14.45" customHeight="1">
      <c r="B41" s="19"/>
      <c r="I41" s="91"/>
      <c r="L41" s="19"/>
    </row>
    <row r="42" spans="1:31" s="1" customFormat="1" ht="14.45" customHeight="1">
      <c r="B42" s="19"/>
      <c r="I42" s="91"/>
      <c r="L42" s="19"/>
    </row>
    <row r="43" spans="1:31" s="1" customFormat="1" ht="14.45" customHeight="1">
      <c r="B43" s="19"/>
      <c r="I43" s="91"/>
      <c r="L43" s="19"/>
    </row>
    <row r="44" spans="1:31" s="1" customFormat="1" ht="14.45" customHeight="1">
      <c r="B44" s="19"/>
      <c r="I44" s="91"/>
      <c r="L44" s="19"/>
    </row>
    <row r="45" spans="1:31" s="1" customFormat="1" ht="14.45" customHeight="1">
      <c r="B45" s="19"/>
      <c r="I45" s="91"/>
      <c r="L45" s="19"/>
    </row>
    <row r="46" spans="1:31" s="1" customFormat="1" ht="14.45" customHeight="1">
      <c r="B46" s="19"/>
      <c r="I46" s="91"/>
      <c r="L46" s="19"/>
    </row>
    <row r="47" spans="1:31" s="1" customFormat="1" ht="14.45" customHeight="1">
      <c r="B47" s="19"/>
      <c r="I47" s="91"/>
      <c r="L47" s="19"/>
    </row>
    <row r="48" spans="1:31" s="1" customFormat="1" ht="14.45" customHeight="1">
      <c r="B48" s="19"/>
      <c r="I48" s="91"/>
      <c r="L48" s="19"/>
    </row>
    <row r="49" spans="1:31" s="1" customFormat="1" ht="14.45" customHeight="1">
      <c r="B49" s="19"/>
      <c r="I49" s="91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1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4" t="s">
        <v>52</v>
      </c>
      <c r="G61" s="44" t="s">
        <v>51</v>
      </c>
      <c r="H61" s="34"/>
      <c r="I61" s="115"/>
      <c r="J61" s="116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7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4" t="s">
        <v>52</v>
      </c>
      <c r="G76" s="44" t="s">
        <v>51</v>
      </c>
      <c r="H76" s="34"/>
      <c r="I76" s="115"/>
      <c r="J76" s="116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8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1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1"/>
      <c r="E82" s="31"/>
      <c r="F82" s="31"/>
      <c r="G82" s="31"/>
      <c r="H82" s="31"/>
      <c r="I82" s="94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4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4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27" t="str">
        <f>E7</f>
        <v>Interiér sborovny ZŠ Husitská v Nové Pace</v>
      </c>
      <c r="F85" s="247"/>
      <c r="G85" s="247"/>
      <c r="H85" s="247"/>
      <c r="I85" s="94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94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1"/>
      <c r="E87" s="31"/>
      <c r="F87" s="24" t="str">
        <f>F10</f>
        <v xml:space="preserve"> </v>
      </c>
      <c r="G87" s="31"/>
      <c r="H87" s="31"/>
      <c r="I87" s="95" t="s">
        <v>22</v>
      </c>
      <c r="J87" s="54" t="str">
        <f>IF(J10="","",J10)</f>
        <v>4.8.2020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4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25.7" customHeight="1">
      <c r="A89" s="31"/>
      <c r="B89" s="32"/>
      <c r="C89" s="26" t="s">
        <v>24</v>
      </c>
      <c r="D89" s="31"/>
      <c r="E89" s="31"/>
      <c r="F89" s="24" t="str">
        <f>E13</f>
        <v>Město Nová paka</v>
      </c>
      <c r="G89" s="31"/>
      <c r="H89" s="31"/>
      <c r="I89" s="95" t="s">
        <v>30</v>
      </c>
      <c r="J89" s="29" t="str">
        <f>E19</f>
        <v>Ing. arch. martin Doubek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1"/>
      <c r="E90" s="31"/>
      <c r="F90" s="24" t="str">
        <f>IF(E16="","",E16)</f>
        <v>Vyplň údaj</v>
      </c>
      <c r="G90" s="31"/>
      <c r="H90" s="31"/>
      <c r="I90" s="95" t="s">
        <v>33</v>
      </c>
      <c r="J90" s="29" t="str">
        <f>E22</f>
        <v>Martin Škrabal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94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20" t="s">
        <v>94</v>
      </c>
      <c r="D92" s="106"/>
      <c r="E92" s="106"/>
      <c r="F92" s="106"/>
      <c r="G92" s="106"/>
      <c r="H92" s="106"/>
      <c r="I92" s="121"/>
      <c r="J92" s="122" t="s">
        <v>95</v>
      </c>
      <c r="K92" s="106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4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23" t="s">
        <v>96</v>
      </c>
      <c r="D94" s="31"/>
      <c r="E94" s="31"/>
      <c r="F94" s="31"/>
      <c r="G94" s="31"/>
      <c r="H94" s="31"/>
      <c r="I94" s="94"/>
      <c r="J94" s="70">
        <f>J131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97</v>
      </c>
    </row>
    <row r="95" spans="1:47" s="9" customFormat="1" ht="24.95" customHeight="1">
      <c r="B95" s="124"/>
      <c r="D95" s="125" t="s">
        <v>98</v>
      </c>
      <c r="E95" s="126"/>
      <c r="F95" s="126"/>
      <c r="G95" s="126"/>
      <c r="H95" s="126"/>
      <c r="I95" s="127"/>
      <c r="J95" s="128">
        <f>J132</f>
        <v>0</v>
      </c>
      <c r="L95" s="124"/>
    </row>
    <row r="96" spans="1:47" s="10" customFormat="1" ht="19.899999999999999" customHeight="1">
      <c r="B96" s="129"/>
      <c r="D96" s="130" t="s">
        <v>99</v>
      </c>
      <c r="E96" s="131"/>
      <c r="F96" s="131"/>
      <c r="G96" s="131"/>
      <c r="H96" s="131"/>
      <c r="I96" s="132"/>
      <c r="J96" s="133">
        <f>J133</f>
        <v>0</v>
      </c>
      <c r="L96" s="129"/>
    </row>
    <row r="97" spans="2:12" s="10" customFormat="1" ht="19.899999999999999" customHeight="1">
      <c r="B97" s="129"/>
      <c r="D97" s="130" t="s">
        <v>100</v>
      </c>
      <c r="E97" s="131"/>
      <c r="F97" s="131"/>
      <c r="G97" s="131"/>
      <c r="H97" s="131"/>
      <c r="I97" s="132"/>
      <c r="J97" s="133">
        <f>J144</f>
        <v>0</v>
      </c>
      <c r="L97" s="129"/>
    </row>
    <row r="98" spans="2:12" s="10" customFormat="1" ht="19.899999999999999" customHeight="1">
      <c r="B98" s="129"/>
      <c r="D98" s="130" t="s">
        <v>101</v>
      </c>
      <c r="E98" s="131"/>
      <c r="F98" s="131"/>
      <c r="G98" s="131"/>
      <c r="H98" s="131"/>
      <c r="I98" s="132"/>
      <c r="J98" s="133">
        <f>J180</f>
        <v>0</v>
      </c>
      <c r="L98" s="129"/>
    </row>
    <row r="99" spans="2:12" s="10" customFormat="1" ht="19.899999999999999" customHeight="1">
      <c r="B99" s="129"/>
      <c r="D99" s="130" t="s">
        <v>102</v>
      </c>
      <c r="E99" s="131"/>
      <c r="F99" s="131"/>
      <c r="G99" s="131"/>
      <c r="H99" s="131"/>
      <c r="I99" s="132"/>
      <c r="J99" s="133">
        <f>J190</f>
        <v>0</v>
      </c>
      <c r="L99" s="129"/>
    </row>
    <row r="100" spans="2:12" s="10" customFormat="1" ht="19.899999999999999" customHeight="1">
      <c r="B100" s="129"/>
      <c r="D100" s="130" t="s">
        <v>103</v>
      </c>
      <c r="E100" s="131"/>
      <c r="F100" s="131"/>
      <c r="G100" s="131"/>
      <c r="H100" s="131"/>
      <c r="I100" s="132"/>
      <c r="J100" s="133">
        <f>J196</f>
        <v>0</v>
      </c>
      <c r="L100" s="129"/>
    </row>
    <row r="101" spans="2:12" s="9" customFormat="1" ht="24.95" customHeight="1">
      <c r="B101" s="124"/>
      <c r="D101" s="125" t="s">
        <v>104</v>
      </c>
      <c r="E101" s="126"/>
      <c r="F101" s="126"/>
      <c r="G101" s="126"/>
      <c r="H101" s="126"/>
      <c r="I101" s="127"/>
      <c r="J101" s="128">
        <f>J198</f>
        <v>0</v>
      </c>
      <c r="L101" s="124"/>
    </row>
    <row r="102" spans="2:12" s="10" customFormat="1" ht="19.899999999999999" customHeight="1">
      <c r="B102" s="129"/>
      <c r="D102" s="130" t="s">
        <v>105</v>
      </c>
      <c r="E102" s="131"/>
      <c r="F102" s="131"/>
      <c r="G102" s="131"/>
      <c r="H102" s="131"/>
      <c r="I102" s="132"/>
      <c r="J102" s="133">
        <f>J199</f>
        <v>0</v>
      </c>
      <c r="L102" s="129"/>
    </row>
    <row r="103" spans="2:12" s="10" customFormat="1" ht="19.899999999999999" customHeight="1">
      <c r="B103" s="129"/>
      <c r="D103" s="130" t="s">
        <v>106</v>
      </c>
      <c r="E103" s="131"/>
      <c r="F103" s="131"/>
      <c r="G103" s="131"/>
      <c r="H103" s="131"/>
      <c r="I103" s="132"/>
      <c r="J103" s="133">
        <f>J206</f>
        <v>0</v>
      </c>
      <c r="L103" s="129"/>
    </row>
    <row r="104" spans="2:12" s="10" customFormat="1" ht="19.899999999999999" customHeight="1">
      <c r="B104" s="129"/>
      <c r="D104" s="130" t="s">
        <v>107</v>
      </c>
      <c r="E104" s="131"/>
      <c r="F104" s="131"/>
      <c r="G104" s="131"/>
      <c r="H104" s="131"/>
      <c r="I104" s="132"/>
      <c r="J104" s="133">
        <f>J211</f>
        <v>0</v>
      </c>
      <c r="L104" s="129"/>
    </row>
    <row r="105" spans="2:12" s="10" customFormat="1" ht="19.899999999999999" customHeight="1">
      <c r="B105" s="129"/>
      <c r="D105" s="130" t="s">
        <v>108</v>
      </c>
      <c r="E105" s="131"/>
      <c r="F105" s="131"/>
      <c r="G105" s="131"/>
      <c r="H105" s="131"/>
      <c r="I105" s="132"/>
      <c r="J105" s="133">
        <f>J219</f>
        <v>0</v>
      </c>
      <c r="L105" s="129"/>
    </row>
    <row r="106" spans="2:12" s="10" customFormat="1" ht="19.899999999999999" customHeight="1">
      <c r="B106" s="129"/>
      <c r="D106" s="130" t="s">
        <v>109</v>
      </c>
      <c r="E106" s="131"/>
      <c r="F106" s="131"/>
      <c r="G106" s="131"/>
      <c r="H106" s="131"/>
      <c r="I106" s="132"/>
      <c r="J106" s="133">
        <f>J227</f>
        <v>0</v>
      </c>
      <c r="L106" s="129"/>
    </row>
    <row r="107" spans="2:12" s="10" customFormat="1" ht="19.899999999999999" customHeight="1">
      <c r="B107" s="129"/>
      <c r="D107" s="130" t="s">
        <v>110</v>
      </c>
      <c r="E107" s="131"/>
      <c r="F107" s="131"/>
      <c r="G107" s="131"/>
      <c r="H107" s="131"/>
      <c r="I107" s="132"/>
      <c r="J107" s="133">
        <f>J233</f>
        <v>0</v>
      </c>
      <c r="L107" s="129"/>
    </row>
    <row r="108" spans="2:12" s="10" customFormat="1" ht="19.899999999999999" customHeight="1">
      <c r="B108" s="129"/>
      <c r="D108" s="130" t="s">
        <v>111</v>
      </c>
      <c r="E108" s="131"/>
      <c r="F108" s="131"/>
      <c r="G108" s="131"/>
      <c r="H108" s="131"/>
      <c r="I108" s="132"/>
      <c r="J108" s="133">
        <f>J248</f>
        <v>0</v>
      </c>
      <c r="L108" s="129"/>
    </row>
    <row r="109" spans="2:12" s="10" customFormat="1" ht="19.899999999999999" customHeight="1">
      <c r="B109" s="129"/>
      <c r="D109" s="130" t="s">
        <v>112</v>
      </c>
      <c r="E109" s="131"/>
      <c r="F109" s="131"/>
      <c r="G109" s="131"/>
      <c r="H109" s="131"/>
      <c r="I109" s="132"/>
      <c r="J109" s="133">
        <f>J254</f>
        <v>0</v>
      </c>
      <c r="L109" s="129"/>
    </row>
    <row r="110" spans="2:12" s="10" customFormat="1" ht="19.899999999999999" customHeight="1">
      <c r="B110" s="129"/>
      <c r="D110" s="130" t="s">
        <v>113</v>
      </c>
      <c r="E110" s="131"/>
      <c r="F110" s="131"/>
      <c r="G110" s="131"/>
      <c r="H110" s="131"/>
      <c r="I110" s="132"/>
      <c r="J110" s="133">
        <f>J352</f>
        <v>0</v>
      </c>
      <c r="L110" s="129"/>
    </row>
    <row r="111" spans="2:12" s="9" customFormat="1" ht="24.95" customHeight="1">
      <c r="B111" s="124"/>
      <c r="D111" s="125" t="s">
        <v>114</v>
      </c>
      <c r="E111" s="126"/>
      <c r="F111" s="126"/>
      <c r="G111" s="126"/>
      <c r="H111" s="126"/>
      <c r="I111" s="127"/>
      <c r="J111" s="128">
        <f>J374</f>
        <v>0</v>
      </c>
      <c r="L111" s="124"/>
    </row>
    <row r="112" spans="2:12" s="10" customFormat="1" ht="19.899999999999999" customHeight="1">
      <c r="B112" s="129"/>
      <c r="D112" s="130" t="s">
        <v>115</v>
      </c>
      <c r="E112" s="131"/>
      <c r="F112" s="131"/>
      <c r="G112" s="131"/>
      <c r="H112" s="131"/>
      <c r="I112" s="132"/>
      <c r="J112" s="133">
        <f>J375</f>
        <v>0</v>
      </c>
      <c r="L112" s="129"/>
    </row>
    <row r="113" spans="1:31" s="10" customFormat="1" ht="19.899999999999999" customHeight="1">
      <c r="B113" s="129"/>
      <c r="D113" s="130" t="s">
        <v>116</v>
      </c>
      <c r="E113" s="131"/>
      <c r="F113" s="131"/>
      <c r="G113" s="131"/>
      <c r="H113" s="131"/>
      <c r="I113" s="132"/>
      <c r="J113" s="133">
        <f>J377</f>
        <v>0</v>
      </c>
      <c r="L113" s="129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94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6"/>
      <c r="C115" s="47"/>
      <c r="D115" s="47"/>
      <c r="E115" s="47"/>
      <c r="F115" s="47"/>
      <c r="G115" s="47"/>
      <c r="H115" s="47"/>
      <c r="I115" s="118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48"/>
      <c r="C119" s="49"/>
      <c r="D119" s="49"/>
      <c r="E119" s="49"/>
      <c r="F119" s="49"/>
      <c r="G119" s="49"/>
      <c r="H119" s="49"/>
      <c r="I119" s="11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117</v>
      </c>
      <c r="D120" s="31"/>
      <c r="E120" s="31"/>
      <c r="F120" s="31"/>
      <c r="G120" s="31"/>
      <c r="H120" s="31"/>
      <c r="I120" s="94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94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1"/>
      <c r="E122" s="31"/>
      <c r="F122" s="31"/>
      <c r="G122" s="31"/>
      <c r="H122" s="31"/>
      <c r="I122" s="94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7" t="str">
        <f>E7</f>
        <v>Interiér sborovny ZŠ Husitská v Nové Pace</v>
      </c>
      <c r="F123" s="247"/>
      <c r="G123" s="247"/>
      <c r="H123" s="247"/>
      <c r="I123" s="94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94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F10</f>
        <v xml:space="preserve"> </v>
      </c>
      <c r="G125" s="31"/>
      <c r="H125" s="31"/>
      <c r="I125" s="95" t="s">
        <v>22</v>
      </c>
      <c r="J125" s="54" t="str">
        <f>IF(J10="","",J10)</f>
        <v>4.8.2020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94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7" customHeight="1">
      <c r="A127" s="31"/>
      <c r="B127" s="32"/>
      <c r="C127" s="26" t="s">
        <v>24</v>
      </c>
      <c r="D127" s="31"/>
      <c r="E127" s="31"/>
      <c r="F127" s="24" t="str">
        <f>E13</f>
        <v>Město Nová paka</v>
      </c>
      <c r="G127" s="31"/>
      <c r="H127" s="31"/>
      <c r="I127" s="95" t="s">
        <v>30</v>
      </c>
      <c r="J127" s="29" t="str">
        <f>E19</f>
        <v>Ing. arch. martin Doubek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28</v>
      </c>
      <c r="D128" s="31"/>
      <c r="E128" s="31"/>
      <c r="F128" s="24" t="str">
        <f>IF(E16="","",E16)</f>
        <v>Vyplň údaj</v>
      </c>
      <c r="G128" s="31"/>
      <c r="H128" s="31"/>
      <c r="I128" s="95" t="s">
        <v>33</v>
      </c>
      <c r="J128" s="29" t="str">
        <f>E22</f>
        <v>Martin Škrabal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94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34"/>
      <c r="B130" s="135"/>
      <c r="C130" s="136" t="s">
        <v>118</v>
      </c>
      <c r="D130" s="137" t="s">
        <v>61</v>
      </c>
      <c r="E130" s="137" t="s">
        <v>57</v>
      </c>
      <c r="F130" s="137" t="s">
        <v>58</v>
      </c>
      <c r="G130" s="137" t="s">
        <v>119</v>
      </c>
      <c r="H130" s="137" t="s">
        <v>120</v>
      </c>
      <c r="I130" s="138" t="s">
        <v>121</v>
      </c>
      <c r="J130" s="139" t="s">
        <v>95</v>
      </c>
      <c r="K130" s="140" t="s">
        <v>122</v>
      </c>
      <c r="L130" s="141"/>
      <c r="M130" s="61" t="s">
        <v>1</v>
      </c>
      <c r="N130" s="62" t="s">
        <v>40</v>
      </c>
      <c r="O130" s="62" t="s">
        <v>123</v>
      </c>
      <c r="P130" s="62" t="s">
        <v>124</v>
      </c>
      <c r="Q130" s="62" t="s">
        <v>125</v>
      </c>
      <c r="R130" s="62" t="s">
        <v>126</v>
      </c>
      <c r="S130" s="62" t="s">
        <v>127</v>
      </c>
      <c r="T130" s="63" t="s">
        <v>128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65" s="2" customFormat="1" ht="22.9" customHeight="1">
      <c r="A131" s="31"/>
      <c r="B131" s="32"/>
      <c r="C131" s="68" t="s">
        <v>129</v>
      </c>
      <c r="D131" s="31"/>
      <c r="E131" s="31"/>
      <c r="F131" s="31"/>
      <c r="G131" s="31"/>
      <c r="H131" s="31"/>
      <c r="I131" s="94"/>
      <c r="J131" s="142">
        <f>BK131</f>
        <v>0</v>
      </c>
      <c r="K131" s="31"/>
      <c r="L131" s="32"/>
      <c r="M131" s="64"/>
      <c r="N131" s="55"/>
      <c r="O131" s="65"/>
      <c r="P131" s="143">
        <f>P132+P198+P374</f>
        <v>0</v>
      </c>
      <c r="Q131" s="65"/>
      <c r="R131" s="143">
        <f>R132+R198+R374</f>
        <v>7.4169697300000017</v>
      </c>
      <c r="S131" s="65"/>
      <c r="T131" s="144">
        <f>T132+T198+T374</f>
        <v>0.76192939999999998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75</v>
      </c>
      <c r="AU131" s="16" t="s">
        <v>97</v>
      </c>
      <c r="BK131" s="145">
        <f>BK132+BK198+BK374</f>
        <v>0</v>
      </c>
    </row>
    <row r="132" spans="1:65" s="12" customFormat="1" ht="25.9" customHeight="1">
      <c r="B132" s="146"/>
      <c r="D132" s="147" t="s">
        <v>75</v>
      </c>
      <c r="E132" s="148" t="s">
        <v>130</v>
      </c>
      <c r="F132" s="148" t="s">
        <v>131</v>
      </c>
      <c r="I132" s="149"/>
      <c r="J132" s="150">
        <f>BK132</f>
        <v>0</v>
      </c>
      <c r="L132" s="146"/>
      <c r="M132" s="151"/>
      <c r="N132" s="152"/>
      <c r="O132" s="152"/>
      <c r="P132" s="153">
        <f>P133+P144+P180+P190+P196</f>
        <v>0</v>
      </c>
      <c r="Q132" s="152"/>
      <c r="R132" s="153">
        <f>R133+R144+R180+R190+R196</f>
        <v>6.7603468800000019</v>
      </c>
      <c r="S132" s="152"/>
      <c r="T132" s="154">
        <f>T133+T144+T180+T190+T196</f>
        <v>8.3999999999999995E-3</v>
      </c>
      <c r="AR132" s="147" t="s">
        <v>81</v>
      </c>
      <c r="AT132" s="155" t="s">
        <v>75</v>
      </c>
      <c r="AU132" s="155" t="s">
        <v>76</v>
      </c>
      <c r="AY132" s="147" t="s">
        <v>132</v>
      </c>
      <c r="BK132" s="156">
        <f>BK133+BK144+BK180+BK190+BK196</f>
        <v>0</v>
      </c>
    </row>
    <row r="133" spans="1:65" s="12" customFormat="1" ht="22.9" customHeight="1">
      <c r="B133" s="146"/>
      <c r="D133" s="147" t="s">
        <v>75</v>
      </c>
      <c r="E133" s="157" t="s">
        <v>133</v>
      </c>
      <c r="F133" s="157" t="s">
        <v>134</v>
      </c>
      <c r="I133" s="149"/>
      <c r="J133" s="158">
        <f>BK133</f>
        <v>0</v>
      </c>
      <c r="L133" s="146"/>
      <c r="M133" s="151"/>
      <c r="N133" s="152"/>
      <c r="O133" s="152"/>
      <c r="P133" s="153">
        <f>SUM(P134:P143)</f>
        <v>0</v>
      </c>
      <c r="Q133" s="152"/>
      <c r="R133" s="153">
        <f>SUM(R134:R143)</f>
        <v>0.29527849</v>
      </c>
      <c r="S133" s="152"/>
      <c r="T133" s="154">
        <f>SUM(T134:T143)</f>
        <v>0</v>
      </c>
      <c r="AR133" s="147" t="s">
        <v>81</v>
      </c>
      <c r="AT133" s="155" t="s">
        <v>75</v>
      </c>
      <c r="AU133" s="155" t="s">
        <v>81</v>
      </c>
      <c r="AY133" s="147" t="s">
        <v>132</v>
      </c>
      <c r="BK133" s="156">
        <f>SUM(BK134:BK143)</f>
        <v>0</v>
      </c>
    </row>
    <row r="134" spans="1:65" s="2" customFormat="1" ht="16.5" customHeight="1">
      <c r="A134" s="31"/>
      <c r="B134" s="159"/>
      <c r="C134" s="160" t="s">
        <v>81</v>
      </c>
      <c r="D134" s="160" t="s">
        <v>135</v>
      </c>
      <c r="E134" s="161" t="s">
        <v>136</v>
      </c>
      <c r="F134" s="162" t="s">
        <v>137</v>
      </c>
      <c r="G134" s="163" t="s">
        <v>138</v>
      </c>
      <c r="H134" s="164">
        <v>0.11799999999999999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41</v>
      </c>
      <c r="O134" s="57"/>
      <c r="P134" s="170">
        <f>O134*H134</f>
        <v>0</v>
      </c>
      <c r="Q134" s="170">
        <v>2.4533700000000001</v>
      </c>
      <c r="R134" s="170">
        <f>Q134*H134</f>
        <v>0.28949765999999999</v>
      </c>
      <c r="S134" s="170">
        <v>0</v>
      </c>
      <c r="T134" s="17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2" t="s">
        <v>133</v>
      </c>
      <c r="AT134" s="172" t="s">
        <v>135</v>
      </c>
      <c r="AU134" s="172" t="s">
        <v>85</v>
      </c>
      <c r="AY134" s="16" t="s">
        <v>132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6" t="s">
        <v>81</v>
      </c>
      <c r="BK134" s="173">
        <f>ROUND(I134*H134,2)</f>
        <v>0</v>
      </c>
      <c r="BL134" s="16" t="s">
        <v>133</v>
      </c>
      <c r="BM134" s="172" t="s">
        <v>139</v>
      </c>
    </row>
    <row r="135" spans="1:65" s="13" customFormat="1">
      <c r="B135" s="174"/>
      <c r="D135" s="175" t="s">
        <v>140</v>
      </c>
      <c r="E135" s="176" t="s">
        <v>1</v>
      </c>
      <c r="F135" s="177" t="s">
        <v>141</v>
      </c>
      <c r="H135" s="178">
        <v>0.11799999999999999</v>
      </c>
      <c r="I135" s="179"/>
      <c r="L135" s="174"/>
      <c r="M135" s="180"/>
      <c r="N135" s="181"/>
      <c r="O135" s="181"/>
      <c r="P135" s="181"/>
      <c r="Q135" s="181"/>
      <c r="R135" s="181"/>
      <c r="S135" s="181"/>
      <c r="T135" s="182"/>
      <c r="AT135" s="176" t="s">
        <v>140</v>
      </c>
      <c r="AU135" s="176" t="s">
        <v>85</v>
      </c>
      <c r="AV135" s="13" t="s">
        <v>85</v>
      </c>
      <c r="AW135" s="13" t="s">
        <v>32</v>
      </c>
      <c r="AX135" s="13" t="s">
        <v>76</v>
      </c>
      <c r="AY135" s="176" t="s">
        <v>132</v>
      </c>
    </row>
    <row r="136" spans="1:65" s="14" customFormat="1">
      <c r="B136" s="183"/>
      <c r="D136" s="175" t="s">
        <v>140</v>
      </c>
      <c r="E136" s="184" t="s">
        <v>1</v>
      </c>
      <c r="F136" s="185" t="s">
        <v>142</v>
      </c>
      <c r="H136" s="186">
        <v>0.11799999999999999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140</v>
      </c>
      <c r="AU136" s="184" t="s">
        <v>85</v>
      </c>
      <c r="AV136" s="14" t="s">
        <v>133</v>
      </c>
      <c r="AW136" s="14" t="s">
        <v>32</v>
      </c>
      <c r="AX136" s="14" t="s">
        <v>81</v>
      </c>
      <c r="AY136" s="184" t="s">
        <v>132</v>
      </c>
    </row>
    <row r="137" spans="1:65" s="2" customFormat="1" ht="16.5" customHeight="1">
      <c r="A137" s="31"/>
      <c r="B137" s="159"/>
      <c r="C137" s="160" t="s">
        <v>85</v>
      </c>
      <c r="D137" s="160" t="s">
        <v>135</v>
      </c>
      <c r="E137" s="161" t="s">
        <v>143</v>
      </c>
      <c r="F137" s="162" t="s">
        <v>144</v>
      </c>
      <c r="G137" s="163" t="s">
        <v>145</v>
      </c>
      <c r="H137" s="164">
        <v>3.0000000000000001E-3</v>
      </c>
      <c r="I137" s="165"/>
      <c r="J137" s="166">
        <f>ROUND(I137*H137,2)</f>
        <v>0</v>
      </c>
      <c r="K137" s="167"/>
      <c r="L137" s="32"/>
      <c r="M137" s="168" t="s">
        <v>1</v>
      </c>
      <c r="N137" s="169" t="s">
        <v>41</v>
      </c>
      <c r="O137" s="57"/>
      <c r="P137" s="170">
        <f>O137*H137</f>
        <v>0</v>
      </c>
      <c r="Q137" s="170">
        <v>1.06277</v>
      </c>
      <c r="R137" s="170">
        <f>Q137*H137</f>
        <v>3.1883100000000002E-3</v>
      </c>
      <c r="S137" s="170">
        <v>0</v>
      </c>
      <c r="T137" s="17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2" t="s">
        <v>133</v>
      </c>
      <c r="AT137" s="172" t="s">
        <v>135</v>
      </c>
      <c r="AU137" s="172" t="s">
        <v>85</v>
      </c>
      <c r="AY137" s="16" t="s">
        <v>132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6" t="s">
        <v>81</v>
      </c>
      <c r="BK137" s="173">
        <f>ROUND(I137*H137,2)</f>
        <v>0</v>
      </c>
      <c r="BL137" s="16" t="s">
        <v>133</v>
      </c>
      <c r="BM137" s="172" t="s">
        <v>146</v>
      </c>
    </row>
    <row r="138" spans="1:65" s="13" customFormat="1">
      <c r="B138" s="174"/>
      <c r="D138" s="175" t="s">
        <v>140</v>
      </c>
      <c r="E138" s="176" t="s">
        <v>1</v>
      </c>
      <c r="F138" s="177" t="s">
        <v>147</v>
      </c>
      <c r="H138" s="178">
        <v>3.0000000000000001E-3</v>
      </c>
      <c r="I138" s="179"/>
      <c r="L138" s="174"/>
      <c r="M138" s="180"/>
      <c r="N138" s="181"/>
      <c r="O138" s="181"/>
      <c r="P138" s="181"/>
      <c r="Q138" s="181"/>
      <c r="R138" s="181"/>
      <c r="S138" s="181"/>
      <c r="T138" s="182"/>
      <c r="AT138" s="176" t="s">
        <v>140</v>
      </c>
      <c r="AU138" s="176" t="s">
        <v>85</v>
      </c>
      <c r="AV138" s="13" t="s">
        <v>85</v>
      </c>
      <c r="AW138" s="13" t="s">
        <v>32</v>
      </c>
      <c r="AX138" s="13" t="s">
        <v>76</v>
      </c>
      <c r="AY138" s="176" t="s">
        <v>132</v>
      </c>
    </row>
    <row r="139" spans="1:65" s="14" customFormat="1">
      <c r="B139" s="183"/>
      <c r="D139" s="175" t="s">
        <v>140</v>
      </c>
      <c r="E139" s="184" t="s">
        <v>1</v>
      </c>
      <c r="F139" s="185" t="s">
        <v>142</v>
      </c>
      <c r="H139" s="186">
        <v>3.0000000000000001E-3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140</v>
      </c>
      <c r="AU139" s="184" t="s">
        <v>85</v>
      </c>
      <c r="AV139" s="14" t="s">
        <v>133</v>
      </c>
      <c r="AW139" s="14" t="s">
        <v>32</v>
      </c>
      <c r="AX139" s="14" t="s">
        <v>81</v>
      </c>
      <c r="AY139" s="184" t="s">
        <v>132</v>
      </c>
    </row>
    <row r="140" spans="1:65" s="2" customFormat="1" ht="16.5" customHeight="1">
      <c r="A140" s="31"/>
      <c r="B140" s="159"/>
      <c r="C140" s="160" t="s">
        <v>148</v>
      </c>
      <c r="D140" s="160" t="s">
        <v>135</v>
      </c>
      <c r="E140" s="161" t="s">
        <v>149</v>
      </c>
      <c r="F140" s="162" t="s">
        <v>150</v>
      </c>
      <c r="G140" s="163" t="s">
        <v>151</v>
      </c>
      <c r="H140" s="164">
        <v>0.39400000000000002</v>
      </c>
      <c r="I140" s="165"/>
      <c r="J140" s="166">
        <f>ROUND(I140*H140,2)</f>
        <v>0</v>
      </c>
      <c r="K140" s="167"/>
      <c r="L140" s="32"/>
      <c r="M140" s="168" t="s">
        <v>1</v>
      </c>
      <c r="N140" s="169" t="s">
        <v>41</v>
      </c>
      <c r="O140" s="57"/>
      <c r="P140" s="170">
        <f>O140*H140</f>
        <v>0</v>
      </c>
      <c r="Q140" s="170">
        <v>6.5799999999999999E-3</v>
      </c>
      <c r="R140" s="170">
        <f>Q140*H140</f>
        <v>2.5925200000000001E-3</v>
      </c>
      <c r="S140" s="170">
        <v>0</v>
      </c>
      <c r="T140" s="17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2" t="s">
        <v>133</v>
      </c>
      <c r="AT140" s="172" t="s">
        <v>135</v>
      </c>
      <c r="AU140" s="172" t="s">
        <v>85</v>
      </c>
      <c r="AY140" s="16" t="s">
        <v>132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6" t="s">
        <v>81</v>
      </c>
      <c r="BK140" s="173">
        <f>ROUND(I140*H140,2)</f>
        <v>0</v>
      </c>
      <c r="BL140" s="16" t="s">
        <v>133</v>
      </c>
      <c r="BM140" s="172" t="s">
        <v>152</v>
      </c>
    </row>
    <row r="141" spans="1:65" s="13" customFormat="1">
      <c r="B141" s="174"/>
      <c r="D141" s="175" t="s">
        <v>140</v>
      </c>
      <c r="E141" s="176" t="s">
        <v>1</v>
      </c>
      <c r="F141" s="177" t="s">
        <v>153</v>
      </c>
      <c r="H141" s="178">
        <v>0.39400000000000002</v>
      </c>
      <c r="I141" s="179"/>
      <c r="L141" s="174"/>
      <c r="M141" s="180"/>
      <c r="N141" s="181"/>
      <c r="O141" s="181"/>
      <c r="P141" s="181"/>
      <c r="Q141" s="181"/>
      <c r="R141" s="181"/>
      <c r="S141" s="181"/>
      <c r="T141" s="182"/>
      <c r="AT141" s="176" t="s">
        <v>140</v>
      </c>
      <c r="AU141" s="176" t="s">
        <v>85</v>
      </c>
      <c r="AV141" s="13" t="s">
        <v>85</v>
      </c>
      <c r="AW141" s="13" t="s">
        <v>32</v>
      </c>
      <c r="AX141" s="13" t="s">
        <v>76</v>
      </c>
      <c r="AY141" s="176" t="s">
        <v>132</v>
      </c>
    </row>
    <row r="142" spans="1:65" s="14" customFormat="1">
      <c r="B142" s="183"/>
      <c r="D142" s="175" t="s">
        <v>140</v>
      </c>
      <c r="E142" s="184" t="s">
        <v>1</v>
      </c>
      <c r="F142" s="185" t="s">
        <v>142</v>
      </c>
      <c r="H142" s="186">
        <v>0.39400000000000002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140</v>
      </c>
      <c r="AU142" s="184" t="s">
        <v>85</v>
      </c>
      <c r="AV142" s="14" t="s">
        <v>133</v>
      </c>
      <c r="AW142" s="14" t="s">
        <v>32</v>
      </c>
      <c r="AX142" s="14" t="s">
        <v>81</v>
      </c>
      <c r="AY142" s="184" t="s">
        <v>132</v>
      </c>
    </row>
    <row r="143" spans="1:65" s="2" customFormat="1" ht="16.5" customHeight="1">
      <c r="A143" s="31"/>
      <c r="B143" s="159"/>
      <c r="C143" s="160" t="s">
        <v>133</v>
      </c>
      <c r="D143" s="160" t="s">
        <v>135</v>
      </c>
      <c r="E143" s="161" t="s">
        <v>154</v>
      </c>
      <c r="F143" s="162" t="s">
        <v>155</v>
      </c>
      <c r="G143" s="163" t="s">
        <v>151</v>
      </c>
      <c r="H143" s="164">
        <v>0.39400000000000002</v>
      </c>
      <c r="I143" s="165"/>
      <c r="J143" s="166">
        <f>ROUND(I143*H143,2)</f>
        <v>0</v>
      </c>
      <c r="K143" s="167"/>
      <c r="L143" s="32"/>
      <c r="M143" s="168" t="s">
        <v>1</v>
      </c>
      <c r="N143" s="169" t="s">
        <v>41</v>
      </c>
      <c r="O143" s="57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2" t="s">
        <v>133</v>
      </c>
      <c r="AT143" s="172" t="s">
        <v>135</v>
      </c>
      <c r="AU143" s="172" t="s">
        <v>85</v>
      </c>
      <c r="AY143" s="16" t="s">
        <v>132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6" t="s">
        <v>81</v>
      </c>
      <c r="BK143" s="173">
        <f>ROUND(I143*H143,2)</f>
        <v>0</v>
      </c>
      <c r="BL143" s="16" t="s">
        <v>133</v>
      </c>
      <c r="BM143" s="172" t="s">
        <v>156</v>
      </c>
    </row>
    <row r="144" spans="1:65" s="12" customFormat="1" ht="22.9" customHeight="1">
      <c r="B144" s="146"/>
      <c r="D144" s="147" t="s">
        <v>75</v>
      </c>
      <c r="E144" s="157" t="s">
        <v>157</v>
      </c>
      <c r="F144" s="157" t="s">
        <v>158</v>
      </c>
      <c r="I144" s="149"/>
      <c r="J144" s="158">
        <f>BK144</f>
        <v>0</v>
      </c>
      <c r="L144" s="146"/>
      <c r="M144" s="151"/>
      <c r="N144" s="152"/>
      <c r="O144" s="152"/>
      <c r="P144" s="153">
        <f>SUM(P145:P179)</f>
        <v>0</v>
      </c>
      <c r="Q144" s="152"/>
      <c r="R144" s="153">
        <f>SUM(R145:R179)</f>
        <v>6.4566783900000013</v>
      </c>
      <c r="S144" s="152"/>
      <c r="T144" s="154">
        <f>SUM(T145:T179)</f>
        <v>0</v>
      </c>
      <c r="AR144" s="147" t="s">
        <v>81</v>
      </c>
      <c r="AT144" s="155" t="s">
        <v>75</v>
      </c>
      <c r="AU144" s="155" t="s">
        <v>81</v>
      </c>
      <c r="AY144" s="147" t="s">
        <v>132</v>
      </c>
      <c r="BK144" s="156">
        <f>SUM(BK145:BK179)</f>
        <v>0</v>
      </c>
    </row>
    <row r="145" spans="1:65" s="2" customFormat="1" ht="16.5" customHeight="1">
      <c r="A145" s="31"/>
      <c r="B145" s="159"/>
      <c r="C145" s="160" t="s">
        <v>159</v>
      </c>
      <c r="D145" s="160" t="s">
        <v>135</v>
      </c>
      <c r="E145" s="161" t="s">
        <v>160</v>
      </c>
      <c r="F145" s="162" t="s">
        <v>161</v>
      </c>
      <c r="G145" s="163" t="s">
        <v>151</v>
      </c>
      <c r="H145" s="164">
        <v>49.1</v>
      </c>
      <c r="I145" s="165"/>
      <c r="J145" s="166">
        <f>ROUND(I145*H145,2)</f>
        <v>0</v>
      </c>
      <c r="K145" s="167"/>
      <c r="L145" s="32"/>
      <c r="M145" s="168" t="s">
        <v>1</v>
      </c>
      <c r="N145" s="169" t="s">
        <v>41</v>
      </c>
      <c r="O145" s="57"/>
      <c r="P145" s="170">
        <f>O145*H145</f>
        <v>0</v>
      </c>
      <c r="Q145" s="170">
        <v>5.7000000000000002E-3</v>
      </c>
      <c r="R145" s="170">
        <f>Q145*H145</f>
        <v>0.27987000000000001</v>
      </c>
      <c r="S145" s="170">
        <v>0</v>
      </c>
      <c r="T145" s="17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2" t="s">
        <v>133</v>
      </c>
      <c r="AT145" s="172" t="s">
        <v>135</v>
      </c>
      <c r="AU145" s="172" t="s">
        <v>85</v>
      </c>
      <c r="AY145" s="16" t="s">
        <v>132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6" t="s">
        <v>81</v>
      </c>
      <c r="BK145" s="173">
        <f>ROUND(I145*H145,2)</f>
        <v>0</v>
      </c>
      <c r="BL145" s="16" t="s">
        <v>133</v>
      </c>
      <c r="BM145" s="172" t="s">
        <v>162</v>
      </c>
    </row>
    <row r="146" spans="1:65" s="13" customFormat="1">
      <c r="B146" s="174"/>
      <c r="D146" s="175" t="s">
        <v>140</v>
      </c>
      <c r="E146" s="176" t="s">
        <v>1</v>
      </c>
      <c r="F146" s="177" t="s">
        <v>163</v>
      </c>
      <c r="H146" s="178">
        <v>49.1</v>
      </c>
      <c r="I146" s="179"/>
      <c r="L146" s="174"/>
      <c r="M146" s="180"/>
      <c r="N146" s="181"/>
      <c r="O146" s="181"/>
      <c r="P146" s="181"/>
      <c r="Q146" s="181"/>
      <c r="R146" s="181"/>
      <c r="S146" s="181"/>
      <c r="T146" s="182"/>
      <c r="AT146" s="176" t="s">
        <v>140</v>
      </c>
      <c r="AU146" s="176" t="s">
        <v>85</v>
      </c>
      <c r="AV146" s="13" t="s">
        <v>85</v>
      </c>
      <c r="AW146" s="13" t="s">
        <v>32</v>
      </c>
      <c r="AX146" s="13" t="s">
        <v>76</v>
      </c>
      <c r="AY146" s="176" t="s">
        <v>132</v>
      </c>
    </row>
    <row r="147" spans="1:65" s="14" customFormat="1">
      <c r="B147" s="183"/>
      <c r="D147" s="175" t="s">
        <v>140</v>
      </c>
      <c r="E147" s="184" t="s">
        <v>1</v>
      </c>
      <c r="F147" s="185" t="s">
        <v>142</v>
      </c>
      <c r="H147" s="186">
        <v>49.1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140</v>
      </c>
      <c r="AU147" s="184" t="s">
        <v>85</v>
      </c>
      <c r="AV147" s="14" t="s">
        <v>133</v>
      </c>
      <c r="AW147" s="14" t="s">
        <v>32</v>
      </c>
      <c r="AX147" s="14" t="s">
        <v>81</v>
      </c>
      <c r="AY147" s="184" t="s">
        <v>132</v>
      </c>
    </row>
    <row r="148" spans="1:65" s="2" customFormat="1" ht="16.5" customHeight="1">
      <c r="A148" s="31"/>
      <c r="B148" s="159"/>
      <c r="C148" s="160" t="s">
        <v>157</v>
      </c>
      <c r="D148" s="160" t="s">
        <v>135</v>
      </c>
      <c r="E148" s="161" t="s">
        <v>164</v>
      </c>
      <c r="F148" s="162" t="s">
        <v>165</v>
      </c>
      <c r="G148" s="163" t="s">
        <v>151</v>
      </c>
      <c r="H148" s="164">
        <v>1.9</v>
      </c>
      <c r="I148" s="165"/>
      <c r="J148" s="166">
        <f>ROUND(I148*H148,2)</f>
        <v>0</v>
      </c>
      <c r="K148" s="167"/>
      <c r="L148" s="32"/>
      <c r="M148" s="168" t="s">
        <v>1</v>
      </c>
      <c r="N148" s="169" t="s">
        <v>41</v>
      </c>
      <c r="O148" s="57"/>
      <c r="P148" s="170">
        <f>O148*H148</f>
        <v>0</v>
      </c>
      <c r="Q148" s="170">
        <v>0.04</v>
      </c>
      <c r="R148" s="170">
        <f>Q148*H148</f>
        <v>7.5999999999999998E-2</v>
      </c>
      <c r="S148" s="170">
        <v>0</v>
      </c>
      <c r="T148" s="17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2" t="s">
        <v>133</v>
      </c>
      <c r="AT148" s="172" t="s">
        <v>135</v>
      </c>
      <c r="AU148" s="172" t="s">
        <v>85</v>
      </c>
      <c r="AY148" s="16" t="s">
        <v>132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6" t="s">
        <v>81</v>
      </c>
      <c r="BK148" s="173">
        <f>ROUND(I148*H148,2)</f>
        <v>0</v>
      </c>
      <c r="BL148" s="16" t="s">
        <v>133</v>
      </c>
      <c r="BM148" s="172" t="s">
        <v>166</v>
      </c>
    </row>
    <row r="149" spans="1:65" s="13" customFormat="1">
      <c r="B149" s="174"/>
      <c r="D149" s="175" t="s">
        <v>140</v>
      </c>
      <c r="E149" s="176" t="s">
        <v>1</v>
      </c>
      <c r="F149" s="177" t="s">
        <v>167</v>
      </c>
      <c r="H149" s="178">
        <v>0.6</v>
      </c>
      <c r="I149" s="179"/>
      <c r="L149" s="174"/>
      <c r="M149" s="180"/>
      <c r="N149" s="181"/>
      <c r="O149" s="181"/>
      <c r="P149" s="181"/>
      <c r="Q149" s="181"/>
      <c r="R149" s="181"/>
      <c r="S149" s="181"/>
      <c r="T149" s="182"/>
      <c r="AT149" s="176" t="s">
        <v>140</v>
      </c>
      <c r="AU149" s="176" t="s">
        <v>85</v>
      </c>
      <c r="AV149" s="13" t="s">
        <v>85</v>
      </c>
      <c r="AW149" s="13" t="s">
        <v>32</v>
      </c>
      <c r="AX149" s="13" t="s">
        <v>76</v>
      </c>
      <c r="AY149" s="176" t="s">
        <v>132</v>
      </c>
    </row>
    <row r="150" spans="1:65" s="13" customFormat="1">
      <c r="B150" s="174"/>
      <c r="D150" s="175" t="s">
        <v>140</v>
      </c>
      <c r="E150" s="176" t="s">
        <v>1</v>
      </c>
      <c r="F150" s="177" t="s">
        <v>168</v>
      </c>
      <c r="H150" s="178">
        <v>0.3</v>
      </c>
      <c r="I150" s="179"/>
      <c r="L150" s="174"/>
      <c r="M150" s="180"/>
      <c r="N150" s="181"/>
      <c r="O150" s="181"/>
      <c r="P150" s="181"/>
      <c r="Q150" s="181"/>
      <c r="R150" s="181"/>
      <c r="S150" s="181"/>
      <c r="T150" s="182"/>
      <c r="AT150" s="176" t="s">
        <v>140</v>
      </c>
      <c r="AU150" s="176" t="s">
        <v>85</v>
      </c>
      <c r="AV150" s="13" t="s">
        <v>85</v>
      </c>
      <c r="AW150" s="13" t="s">
        <v>32</v>
      </c>
      <c r="AX150" s="13" t="s">
        <v>76</v>
      </c>
      <c r="AY150" s="176" t="s">
        <v>132</v>
      </c>
    </row>
    <row r="151" spans="1:65" s="13" customFormat="1">
      <c r="B151" s="174"/>
      <c r="D151" s="175" t="s">
        <v>140</v>
      </c>
      <c r="E151" s="176" t="s">
        <v>1</v>
      </c>
      <c r="F151" s="177" t="s">
        <v>81</v>
      </c>
      <c r="H151" s="178">
        <v>1</v>
      </c>
      <c r="I151" s="179"/>
      <c r="L151" s="174"/>
      <c r="M151" s="180"/>
      <c r="N151" s="181"/>
      <c r="O151" s="181"/>
      <c r="P151" s="181"/>
      <c r="Q151" s="181"/>
      <c r="R151" s="181"/>
      <c r="S151" s="181"/>
      <c r="T151" s="182"/>
      <c r="AT151" s="176" t="s">
        <v>140</v>
      </c>
      <c r="AU151" s="176" t="s">
        <v>85</v>
      </c>
      <c r="AV151" s="13" t="s">
        <v>85</v>
      </c>
      <c r="AW151" s="13" t="s">
        <v>32</v>
      </c>
      <c r="AX151" s="13" t="s">
        <v>76</v>
      </c>
      <c r="AY151" s="176" t="s">
        <v>132</v>
      </c>
    </row>
    <row r="152" spans="1:65" s="14" customFormat="1">
      <c r="B152" s="183"/>
      <c r="D152" s="175" t="s">
        <v>140</v>
      </c>
      <c r="E152" s="184" t="s">
        <v>1</v>
      </c>
      <c r="F152" s="185" t="s">
        <v>142</v>
      </c>
      <c r="H152" s="186">
        <v>1.9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140</v>
      </c>
      <c r="AU152" s="184" t="s">
        <v>85</v>
      </c>
      <c r="AV152" s="14" t="s">
        <v>133</v>
      </c>
      <c r="AW152" s="14" t="s">
        <v>32</v>
      </c>
      <c r="AX152" s="14" t="s">
        <v>81</v>
      </c>
      <c r="AY152" s="184" t="s">
        <v>132</v>
      </c>
    </row>
    <row r="153" spans="1:65" s="2" customFormat="1" ht="16.5" customHeight="1">
      <c r="A153" s="31"/>
      <c r="B153" s="159"/>
      <c r="C153" s="160" t="s">
        <v>169</v>
      </c>
      <c r="D153" s="160" t="s">
        <v>135</v>
      </c>
      <c r="E153" s="161" t="s">
        <v>170</v>
      </c>
      <c r="F153" s="162" t="s">
        <v>171</v>
      </c>
      <c r="G153" s="163" t="s">
        <v>151</v>
      </c>
      <c r="H153" s="164">
        <v>78.19</v>
      </c>
      <c r="I153" s="165"/>
      <c r="J153" s="166">
        <f>ROUND(I153*H153,2)</f>
        <v>0</v>
      </c>
      <c r="K153" s="167"/>
      <c r="L153" s="32"/>
      <c r="M153" s="168" t="s">
        <v>1</v>
      </c>
      <c r="N153" s="169" t="s">
        <v>41</v>
      </c>
      <c r="O153" s="57"/>
      <c r="P153" s="170">
        <f>O153*H153</f>
        <v>0</v>
      </c>
      <c r="Q153" s="170">
        <v>1.7000000000000001E-2</v>
      </c>
      <c r="R153" s="170">
        <f>Q153*H153</f>
        <v>1.3292300000000001</v>
      </c>
      <c r="S153" s="170">
        <v>0</v>
      </c>
      <c r="T153" s="17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2" t="s">
        <v>133</v>
      </c>
      <c r="AT153" s="172" t="s">
        <v>135</v>
      </c>
      <c r="AU153" s="172" t="s">
        <v>85</v>
      </c>
      <c r="AY153" s="16" t="s">
        <v>132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6" t="s">
        <v>81</v>
      </c>
      <c r="BK153" s="173">
        <f>ROUND(I153*H153,2)</f>
        <v>0</v>
      </c>
      <c r="BL153" s="16" t="s">
        <v>133</v>
      </c>
      <c r="BM153" s="172" t="s">
        <v>172</v>
      </c>
    </row>
    <row r="154" spans="1:65" s="13" customFormat="1">
      <c r="B154" s="174"/>
      <c r="D154" s="175" t="s">
        <v>140</v>
      </c>
      <c r="E154" s="176" t="s">
        <v>1</v>
      </c>
      <c r="F154" s="177" t="s">
        <v>173</v>
      </c>
      <c r="H154" s="178">
        <v>78.19</v>
      </c>
      <c r="I154" s="179"/>
      <c r="L154" s="174"/>
      <c r="M154" s="180"/>
      <c r="N154" s="181"/>
      <c r="O154" s="181"/>
      <c r="P154" s="181"/>
      <c r="Q154" s="181"/>
      <c r="R154" s="181"/>
      <c r="S154" s="181"/>
      <c r="T154" s="182"/>
      <c r="AT154" s="176" t="s">
        <v>140</v>
      </c>
      <c r="AU154" s="176" t="s">
        <v>85</v>
      </c>
      <c r="AV154" s="13" t="s">
        <v>85</v>
      </c>
      <c r="AW154" s="13" t="s">
        <v>32</v>
      </c>
      <c r="AX154" s="13" t="s">
        <v>76</v>
      </c>
      <c r="AY154" s="176" t="s">
        <v>132</v>
      </c>
    </row>
    <row r="155" spans="1:65" s="14" customFormat="1">
      <c r="B155" s="183"/>
      <c r="D155" s="175" t="s">
        <v>140</v>
      </c>
      <c r="E155" s="184" t="s">
        <v>1</v>
      </c>
      <c r="F155" s="185" t="s">
        <v>142</v>
      </c>
      <c r="H155" s="186">
        <v>78.19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140</v>
      </c>
      <c r="AU155" s="184" t="s">
        <v>85</v>
      </c>
      <c r="AV155" s="14" t="s">
        <v>133</v>
      </c>
      <c r="AW155" s="14" t="s">
        <v>32</v>
      </c>
      <c r="AX155" s="14" t="s">
        <v>81</v>
      </c>
      <c r="AY155" s="184" t="s">
        <v>132</v>
      </c>
    </row>
    <row r="156" spans="1:65" s="2" customFormat="1" ht="16.5" customHeight="1">
      <c r="A156" s="31"/>
      <c r="B156" s="159"/>
      <c r="C156" s="160" t="s">
        <v>174</v>
      </c>
      <c r="D156" s="160" t="s">
        <v>135</v>
      </c>
      <c r="E156" s="161" t="s">
        <v>175</v>
      </c>
      <c r="F156" s="162" t="s">
        <v>176</v>
      </c>
      <c r="G156" s="163" t="s">
        <v>138</v>
      </c>
      <c r="H156" s="164">
        <v>1.8839999999999999</v>
      </c>
      <c r="I156" s="165"/>
      <c r="J156" s="166">
        <f>ROUND(I156*H156,2)</f>
        <v>0</v>
      </c>
      <c r="K156" s="167"/>
      <c r="L156" s="32"/>
      <c r="M156" s="168" t="s">
        <v>1</v>
      </c>
      <c r="N156" s="169" t="s">
        <v>41</v>
      </c>
      <c r="O156" s="57"/>
      <c r="P156" s="170">
        <f>O156*H156</f>
        <v>0</v>
      </c>
      <c r="Q156" s="170">
        <v>2.45329</v>
      </c>
      <c r="R156" s="170">
        <f>Q156*H156</f>
        <v>4.6219983600000001</v>
      </c>
      <c r="S156" s="170">
        <v>0</v>
      </c>
      <c r="T156" s="17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2" t="s">
        <v>133</v>
      </c>
      <c r="AT156" s="172" t="s">
        <v>135</v>
      </c>
      <c r="AU156" s="172" t="s">
        <v>85</v>
      </c>
      <c r="AY156" s="16" t="s">
        <v>132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6" t="s">
        <v>81</v>
      </c>
      <c r="BK156" s="173">
        <f>ROUND(I156*H156,2)</f>
        <v>0</v>
      </c>
      <c r="BL156" s="16" t="s">
        <v>133</v>
      </c>
      <c r="BM156" s="172" t="s">
        <v>177</v>
      </c>
    </row>
    <row r="157" spans="1:65" s="13" customFormat="1">
      <c r="B157" s="174"/>
      <c r="D157" s="175" t="s">
        <v>140</v>
      </c>
      <c r="E157" s="176" t="s">
        <v>1</v>
      </c>
      <c r="F157" s="177" t="s">
        <v>178</v>
      </c>
      <c r="H157" s="178">
        <v>1.8839999999999999</v>
      </c>
      <c r="I157" s="179"/>
      <c r="L157" s="174"/>
      <c r="M157" s="180"/>
      <c r="N157" s="181"/>
      <c r="O157" s="181"/>
      <c r="P157" s="181"/>
      <c r="Q157" s="181"/>
      <c r="R157" s="181"/>
      <c r="S157" s="181"/>
      <c r="T157" s="182"/>
      <c r="AT157" s="176" t="s">
        <v>140</v>
      </c>
      <c r="AU157" s="176" t="s">
        <v>85</v>
      </c>
      <c r="AV157" s="13" t="s">
        <v>85</v>
      </c>
      <c r="AW157" s="13" t="s">
        <v>32</v>
      </c>
      <c r="AX157" s="13" t="s">
        <v>76</v>
      </c>
      <c r="AY157" s="176" t="s">
        <v>132</v>
      </c>
    </row>
    <row r="158" spans="1:65" s="14" customFormat="1">
      <c r="B158" s="183"/>
      <c r="D158" s="175" t="s">
        <v>140</v>
      </c>
      <c r="E158" s="184" t="s">
        <v>1</v>
      </c>
      <c r="F158" s="185" t="s">
        <v>142</v>
      </c>
      <c r="H158" s="186">
        <v>1.8839999999999999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140</v>
      </c>
      <c r="AU158" s="184" t="s">
        <v>85</v>
      </c>
      <c r="AV158" s="14" t="s">
        <v>133</v>
      </c>
      <c r="AW158" s="14" t="s">
        <v>32</v>
      </c>
      <c r="AX158" s="14" t="s">
        <v>81</v>
      </c>
      <c r="AY158" s="184" t="s">
        <v>132</v>
      </c>
    </row>
    <row r="159" spans="1:65" s="2" customFormat="1" ht="16.5" customHeight="1">
      <c r="A159" s="31"/>
      <c r="B159" s="159"/>
      <c r="C159" s="160" t="s">
        <v>179</v>
      </c>
      <c r="D159" s="160" t="s">
        <v>135</v>
      </c>
      <c r="E159" s="161" t="s">
        <v>180</v>
      </c>
      <c r="F159" s="162" t="s">
        <v>181</v>
      </c>
      <c r="G159" s="163" t="s">
        <v>138</v>
      </c>
      <c r="H159" s="164">
        <v>1.8839999999999999</v>
      </c>
      <c r="I159" s="165"/>
      <c r="J159" s="166">
        <f>ROUND(I159*H159,2)</f>
        <v>0</v>
      </c>
      <c r="K159" s="167"/>
      <c r="L159" s="32"/>
      <c r="M159" s="168" t="s">
        <v>1</v>
      </c>
      <c r="N159" s="169" t="s">
        <v>41</v>
      </c>
      <c r="O159" s="57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2" t="s">
        <v>133</v>
      </c>
      <c r="AT159" s="172" t="s">
        <v>135</v>
      </c>
      <c r="AU159" s="172" t="s">
        <v>85</v>
      </c>
      <c r="AY159" s="16" t="s">
        <v>132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6" t="s">
        <v>81</v>
      </c>
      <c r="BK159" s="173">
        <f>ROUND(I159*H159,2)</f>
        <v>0</v>
      </c>
      <c r="BL159" s="16" t="s">
        <v>133</v>
      </c>
      <c r="BM159" s="172" t="s">
        <v>182</v>
      </c>
    </row>
    <row r="160" spans="1:65" s="2" customFormat="1" ht="16.5" customHeight="1">
      <c r="A160" s="31"/>
      <c r="B160" s="159"/>
      <c r="C160" s="160" t="s">
        <v>183</v>
      </c>
      <c r="D160" s="160" t="s">
        <v>135</v>
      </c>
      <c r="E160" s="161" t="s">
        <v>184</v>
      </c>
      <c r="F160" s="162" t="s">
        <v>185</v>
      </c>
      <c r="G160" s="163" t="s">
        <v>138</v>
      </c>
      <c r="H160" s="164">
        <v>1.8839999999999999</v>
      </c>
      <c r="I160" s="165"/>
      <c r="J160" s="166">
        <f>ROUND(I160*H160,2)</f>
        <v>0</v>
      </c>
      <c r="K160" s="167"/>
      <c r="L160" s="32"/>
      <c r="M160" s="168" t="s">
        <v>1</v>
      </c>
      <c r="N160" s="169" t="s">
        <v>41</v>
      </c>
      <c r="O160" s="57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2" t="s">
        <v>133</v>
      </c>
      <c r="AT160" s="172" t="s">
        <v>135</v>
      </c>
      <c r="AU160" s="172" t="s">
        <v>85</v>
      </c>
      <c r="AY160" s="16" t="s">
        <v>132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6" t="s">
        <v>81</v>
      </c>
      <c r="BK160" s="173">
        <f>ROUND(I160*H160,2)</f>
        <v>0</v>
      </c>
      <c r="BL160" s="16" t="s">
        <v>133</v>
      </c>
      <c r="BM160" s="172" t="s">
        <v>186</v>
      </c>
    </row>
    <row r="161" spans="1:65" s="2" customFormat="1" ht="16.5" customHeight="1">
      <c r="A161" s="31"/>
      <c r="B161" s="159"/>
      <c r="C161" s="160" t="s">
        <v>187</v>
      </c>
      <c r="D161" s="160" t="s">
        <v>135</v>
      </c>
      <c r="E161" s="161" t="s">
        <v>188</v>
      </c>
      <c r="F161" s="162" t="s">
        <v>189</v>
      </c>
      <c r="G161" s="163" t="s">
        <v>151</v>
      </c>
      <c r="H161" s="164">
        <v>0.87</v>
      </c>
      <c r="I161" s="165"/>
      <c r="J161" s="166">
        <f>ROUND(I161*H161,2)</f>
        <v>0</v>
      </c>
      <c r="K161" s="167"/>
      <c r="L161" s="32"/>
      <c r="M161" s="168" t="s">
        <v>1</v>
      </c>
      <c r="N161" s="169" t="s">
        <v>41</v>
      </c>
      <c r="O161" s="57"/>
      <c r="P161" s="170">
        <f>O161*H161</f>
        <v>0</v>
      </c>
      <c r="Q161" s="170">
        <v>1.3520000000000001E-2</v>
      </c>
      <c r="R161" s="170">
        <f>Q161*H161</f>
        <v>1.1762400000000001E-2</v>
      </c>
      <c r="S161" s="170">
        <v>0</v>
      </c>
      <c r="T161" s="17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2" t="s">
        <v>133</v>
      </c>
      <c r="AT161" s="172" t="s">
        <v>135</v>
      </c>
      <c r="AU161" s="172" t="s">
        <v>85</v>
      </c>
      <c r="AY161" s="16" t="s">
        <v>132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6" t="s">
        <v>81</v>
      </c>
      <c r="BK161" s="173">
        <f>ROUND(I161*H161,2)</f>
        <v>0</v>
      </c>
      <c r="BL161" s="16" t="s">
        <v>133</v>
      </c>
      <c r="BM161" s="172" t="s">
        <v>190</v>
      </c>
    </row>
    <row r="162" spans="1:65" s="13" customFormat="1">
      <c r="B162" s="174"/>
      <c r="D162" s="175" t="s">
        <v>140</v>
      </c>
      <c r="E162" s="176" t="s">
        <v>1</v>
      </c>
      <c r="F162" s="177" t="s">
        <v>191</v>
      </c>
      <c r="H162" s="178">
        <v>0.87</v>
      </c>
      <c r="I162" s="179"/>
      <c r="L162" s="174"/>
      <c r="M162" s="180"/>
      <c r="N162" s="181"/>
      <c r="O162" s="181"/>
      <c r="P162" s="181"/>
      <c r="Q162" s="181"/>
      <c r="R162" s="181"/>
      <c r="S162" s="181"/>
      <c r="T162" s="182"/>
      <c r="AT162" s="176" t="s">
        <v>140</v>
      </c>
      <c r="AU162" s="176" t="s">
        <v>85</v>
      </c>
      <c r="AV162" s="13" t="s">
        <v>85</v>
      </c>
      <c r="AW162" s="13" t="s">
        <v>32</v>
      </c>
      <c r="AX162" s="13" t="s">
        <v>76</v>
      </c>
      <c r="AY162" s="176" t="s">
        <v>132</v>
      </c>
    </row>
    <row r="163" spans="1:65" s="14" customFormat="1">
      <c r="B163" s="183"/>
      <c r="D163" s="175" t="s">
        <v>140</v>
      </c>
      <c r="E163" s="184" t="s">
        <v>1</v>
      </c>
      <c r="F163" s="185" t="s">
        <v>142</v>
      </c>
      <c r="H163" s="186">
        <v>0.87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140</v>
      </c>
      <c r="AU163" s="184" t="s">
        <v>85</v>
      </c>
      <c r="AV163" s="14" t="s">
        <v>133</v>
      </c>
      <c r="AW163" s="14" t="s">
        <v>32</v>
      </c>
      <c r="AX163" s="14" t="s">
        <v>81</v>
      </c>
      <c r="AY163" s="184" t="s">
        <v>132</v>
      </c>
    </row>
    <row r="164" spans="1:65" s="2" customFormat="1" ht="16.5" customHeight="1">
      <c r="A164" s="31"/>
      <c r="B164" s="159"/>
      <c r="C164" s="160" t="s">
        <v>192</v>
      </c>
      <c r="D164" s="160" t="s">
        <v>135</v>
      </c>
      <c r="E164" s="161" t="s">
        <v>193</v>
      </c>
      <c r="F164" s="162" t="s">
        <v>194</v>
      </c>
      <c r="G164" s="163" t="s">
        <v>151</v>
      </c>
      <c r="H164" s="164">
        <v>0.87</v>
      </c>
      <c r="I164" s="165"/>
      <c r="J164" s="166">
        <f>ROUND(I164*H164,2)</f>
        <v>0</v>
      </c>
      <c r="K164" s="167"/>
      <c r="L164" s="32"/>
      <c r="M164" s="168" t="s">
        <v>1</v>
      </c>
      <c r="N164" s="169" t="s">
        <v>41</v>
      </c>
      <c r="O164" s="57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2" t="s">
        <v>133</v>
      </c>
      <c r="AT164" s="172" t="s">
        <v>135</v>
      </c>
      <c r="AU164" s="172" t="s">
        <v>85</v>
      </c>
      <c r="AY164" s="16" t="s">
        <v>132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6" t="s">
        <v>81</v>
      </c>
      <c r="BK164" s="173">
        <f>ROUND(I164*H164,2)</f>
        <v>0</v>
      </c>
      <c r="BL164" s="16" t="s">
        <v>133</v>
      </c>
      <c r="BM164" s="172" t="s">
        <v>195</v>
      </c>
    </row>
    <row r="165" spans="1:65" s="2" customFormat="1" ht="16.5" customHeight="1">
      <c r="A165" s="31"/>
      <c r="B165" s="159"/>
      <c r="C165" s="160" t="s">
        <v>196</v>
      </c>
      <c r="D165" s="160" t="s">
        <v>135</v>
      </c>
      <c r="E165" s="161" t="s">
        <v>197</v>
      </c>
      <c r="F165" s="162" t="s">
        <v>198</v>
      </c>
      <c r="G165" s="163" t="s">
        <v>145</v>
      </c>
      <c r="H165" s="164">
        <v>0.11899999999999999</v>
      </c>
      <c r="I165" s="165"/>
      <c r="J165" s="166">
        <f>ROUND(I165*H165,2)</f>
        <v>0</v>
      </c>
      <c r="K165" s="167"/>
      <c r="L165" s="32"/>
      <c r="M165" s="168" t="s">
        <v>1</v>
      </c>
      <c r="N165" s="169" t="s">
        <v>41</v>
      </c>
      <c r="O165" s="57"/>
      <c r="P165" s="170">
        <f>O165*H165</f>
        <v>0</v>
      </c>
      <c r="Q165" s="170">
        <v>1.06277</v>
      </c>
      <c r="R165" s="170">
        <f>Q165*H165</f>
        <v>0.12646963</v>
      </c>
      <c r="S165" s="170">
        <v>0</v>
      </c>
      <c r="T165" s="17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2" t="s">
        <v>133</v>
      </c>
      <c r="AT165" s="172" t="s">
        <v>135</v>
      </c>
      <c r="AU165" s="172" t="s">
        <v>85</v>
      </c>
      <c r="AY165" s="16" t="s">
        <v>132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6" t="s">
        <v>81</v>
      </c>
      <c r="BK165" s="173">
        <f>ROUND(I165*H165,2)</f>
        <v>0</v>
      </c>
      <c r="BL165" s="16" t="s">
        <v>133</v>
      </c>
      <c r="BM165" s="172" t="s">
        <v>199</v>
      </c>
    </row>
    <row r="166" spans="1:65" s="13" customFormat="1">
      <c r="B166" s="174"/>
      <c r="D166" s="175" t="s">
        <v>140</v>
      </c>
      <c r="E166" s="176" t="s">
        <v>1</v>
      </c>
      <c r="F166" s="177" t="s">
        <v>200</v>
      </c>
      <c r="H166" s="178">
        <v>0.11899999999999999</v>
      </c>
      <c r="I166" s="179"/>
      <c r="L166" s="174"/>
      <c r="M166" s="180"/>
      <c r="N166" s="181"/>
      <c r="O166" s="181"/>
      <c r="P166" s="181"/>
      <c r="Q166" s="181"/>
      <c r="R166" s="181"/>
      <c r="S166" s="181"/>
      <c r="T166" s="182"/>
      <c r="AT166" s="176" t="s">
        <v>140</v>
      </c>
      <c r="AU166" s="176" t="s">
        <v>85</v>
      </c>
      <c r="AV166" s="13" t="s">
        <v>85</v>
      </c>
      <c r="AW166" s="13" t="s">
        <v>32</v>
      </c>
      <c r="AX166" s="13" t="s">
        <v>76</v>
      </c>
      <c r="AY166" s="176" t="s">
        <v>132</v>
      </c>
    </row>
    <row r="167" spans="1:65" s="14" customFormat="1">
      <c r="B167" s="183"/>
      <c r="D167" s="175" t="s">
        <v>140</v>
      </c>
      <c r="E167" s="184" t="s">
        <v>1</v>
      </c>
      <c r="F167" s="185" t="s">
        <v>142</v>
      </c>
      <c r="H167" s="186">
        <v>0.11899999999999999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140</v>
      </c>
      <c r="AU167" s="184" t="s">
        <v>85</v>
      </c>
      <c r="AV167" s="14" t="s">
        <v>133</v>
      </c>
      <c r="AW167" s="14" t="s">
        <v>32</v>
      </c>
      <c r="AX167" s="14" t="s">
        <v>81</v>
      </c>
      <c r="AY167" s="184" t="s">
        <v>132</v>
      </c>
    </row>
    <row r="168" spans="1:65" s="2" customFormat="1" ht="16.5" customHeight="1">
      <c r="A168" s="31"/>
      <c r="B168" s="159"/>
      <c r="C168" s="160" t="s">
        <v>201</v>
      </c>
      <c r="D168" s="160" t="s">
        <v>135</v>
      </c>
      <c r="E168" s="161" t="s">
        <v>202</v>
      </c>
      <c r="F168" s="162" t="s">
        <v>203</v>
      </c>
      <c r="G168" s="163" t="s">
        <v>151</v>
      </c>
      <c r="H168" s="164">
        <v>31.4</v>
      </c>
      <c r="I168" s="165"/>
      <c r="J168" s="166">
        <f>ROUND(I168*H168,2)</f>
        <v>0</v>
      </c>
      <c r="K168" s="167"/>
      <c r="L168" s="32"/>
      <c r="M168" s="168" t="s">
        <v>1</v>
      </c>
      <c r="N168" s="169" t="s">
        <v>41</v>
      </c>
      <c r="O168" s="57"/>
      <c r="P168" s="170">
        <f>O168*H168</f>
        <v>0</v>
      </c>
      <c r="Q168" s="170">
        <v>1.2999999999999999E-4</v>
      </c>
      <c r="R168" s="170">
        <f>Q168*H168</f>
        <v>4.0819999999999997E-3</v>
      </c>
      <c r="S168" s="170">
        <v>0</v>
      </c>
      <c r="T168" s="17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2" t="s">
        <v>133</v>
      </c>
      <c r="AT168" s="172" t="s">
        <v>135</v>
      </c>
      <c r="AU168" s="172" t="s">
        <v>85</v>
      </c>
      <c r="AY168" s="16" t="s">
        <v>132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6" t="s">
        <v>81</v>
      </c>
      <c r="BK168" s="173">
        <f>ROUND(I168*H168,2)</f>
        <v>0</v>
      </c>
      <c r="BL168" s="16" t="s">
        <v>133</v>
      </c>
      <c r="BM168" s="172" t="s">
        <v>204</v>
      </c>
    </row>
    <row r="169" spans="1:65" s="13" customFormat="1">
      <c r="B169" s="174"/>
      <c r="D169" s="175" t="s">
        <v>140</v>
      </c>
      <c r="E169" s="176" t="s">
        <v>1</v>
      </c>
      <c r="F169" s="177" t="s">
        <v>205</v>
      </c>
      <c r="H169" s="178">
        <v>31.4</v>
      </c>
      <c r="I169" s="179"/>
      <c r="L169" s="174"/>
      <c r="M169" s="180"/>
      <c r="N169" s="181"/>
      <c r="O169" s="181"/>
      <c r="P169" s="181"/>
      <c r="Q169" s="181"/>
      <c r="R169" s="181"/>
      <c r="S169" s="181"/>
      <c r="T169" s="182"/>
      <c r="AT169" s="176" t="s">
        <v>140</v>
      </c>
      <c r="AU169" s="176" t="s">
        <v>85</v>
      </c>
      <c r="AV169" s="13" t="s">
        <v>85</v>
      </c>
      <c r="AW169" s="13" t="s">
        <v>32</v>
      </c>
      <c r="AX169" s="13" t="s">
        <v>76</v>
      </c>
      <c r="AY169" s="176" t="s">
        <v>132</v>
      </c>
    </row>
    <row r="170" spans="1:65" s="14" customFormat="1">
      <c r="B170" s="183"/>
      <c r="D170" s="175" t="s">
        <v>140</v>
      </c>
      <c r="E170" s="184" t="s">
        <v>1</v>
      </c>
      <c r="F170" s="185" t="s">
        <v>142</v>
      </c>
      <c r="H170" s="186">
        <v>31.4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140</v>
      </c>
      <c r="AU170" s="184" t="s">
        <v>85</v>
      </c>
      <c r="AV170" s="14" t="s">
        <v>133</v>
      </c>
      <c r="AW170" s="14" t="s">
        <v>32</v>
      </c>
      <c r="AX170" s="14" t="s">
        <v>81</v>
      </c>
      <c r="AY170" s="184" t="s">
        <v>132</v>
      </c>
    </row>
    <row r="171" spans="1:65" s="2" customFormat="1" ht="16.5" customHeight="1">
      <c r="A171" s="31"/>
      <c r="B171" s="159"/>
      <c r="C171" s="160" t="s">
        <v>8</v>
      </c>
      <c r="D171" s="160" t="s">
        <v>135</v>
      </c>
      <c r="E171" s="161" t="s">
        <v>206</v>
      </c>
      <c r="F171" s="162" t="s">
        <v>207</v>
      </c>
      <c r="G171" s="163" t="s">
        <v>151</v>
      </c>
      <c r="H171" s="164">
        <v>31.4</v>
      </c>
      <c r="I171" s="165"/>
      <c r="J171" s="166">
        <f>ROUND(I171*H171,2)</f>
        <v>0</v>
      </c>
      <c r="K171" s="167"/>
      <c r="L171" s="32"/>
      <c r="M171" s="168" t="s">
        <v>1</v>
      </c>
      <c r="N171" s="169" t="s">
        <v>41</v>
      </c>
      <c r="O171" s="57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2" t="s">
        <v>133</v>
      </c>
      <c r="AT171" s="172" t="s">
        <v>135</v>
      </c>
      <c r="AU171" s="172" t="s">
        <v>85</v>
      </c>
      <c r="AY171" s="16" t="s">
        <v>132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6" t="s">
        <v>81</v>
      </c>
      <c r="BK171" s="173">
        <f>ROUND(I171*H171,2)</f>
        <v>0</v>
      </c>
      <c r="BL171" s="16" t="s">
        <v>133</v>
      </c>
      <c r="BM171" s="172" t="s">
        <v>208</v>
      </c>
    </row>
    <row r="172" spans="1:65" s="13" customFormat="1">
      <c r="B172" s="174"/>
      <c r="D172" s="175" t="s">
        <v>140</v>
      </c>
      <c r="E172" s="176" t="s">
        <v>1</v>
      </c>
      <c r="F172" s="177" t="s">
        <v>205</v>
      </c>
      <c r="H172" s="178">
        <v>31.4</v>
      </c>
      <c r="I172" s="179"/>
      <c r="L172" s="174"/>
      <c r="M172" s="180"/>
      <c r="N172" s="181"/>
      <c r="O172" s="181"/>
      <c r="P172" s="181"/>
      <c r="Q172" s="181"/>
      <c r="R172" s="181"/>
      <c r="S172" s="181"/>
      <c r="T172" s="182"/>
      <c r="AT172" s="176" t="s">
        <v>140</v>
      </c>
      <c r="AU172" s="176" t="s">
        <v>85</v>
      </c>
      <c r="AV172" s="13" t="s">
        <v>85</v>
      </c>
      <c r="AW172" s="13" t="s">
        <v>32</v>
      </c>
      <c r="AX172" s="13" t="s">
        <v>76</v>
      </c>
      <c r="AY172" s="176" t="s">
        <v>132</v>
      </c>
    </row>
    <row r="173" spans="1:65" s="14" customFormat="1">
      <c r="B173" s="183"/>
      <c r="D173" s="175" t="s">
        <v>140</v>
      </c>
      <c r="E173" s="184" t="s">
        <v>1</v>
      </c>
      <c r="F173" s="185" t="s">
        <v>142</v>
      </c>
      <c r="H173" s="186">
        <v>31.4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140</v>
      </c>
      <c r="AU173" s="184" t="s">
        <v>85</v>
      </c>
      <c r="AV173" s="14" t="s">
        <v>133</v>
      </c>
      <c r="AW173" s="14" t="s">
        <v>32</v>
      </c>
      <c r="AX173" s="14" t="s">
        <v>81</v>
      </c>
      <c r="AY173" s="184" t="s">
        <v>132</v>
      </c>
    </row>
    <row r="174" spans="1:65" s="2" customFormat="1" ht="16.5" customHeight="1">
      <c r="A174" s="31"/>
      <c r="B174" s="159"/>
      <c r="C174" s="160" t="s">
        <v>209</v>
      </c>
      <c r="D174" s="160" t="s">
        <v>135</v>
      </c>
      <c r="E174" s="161" t="s">
        <v>210</v>
      </c>
      <c r="F174" s="162" t="s">
        <v>211</v>
      </c>
      <c r="G174" s="163" t="s">
        <v>151</v>
      </c>
      <c r="H174" s="164">
        <v>31.4</v>
      </c>
      <c r="I174" s="165"/>
      <c r="J174" s="166">
        <f>ROUND(I174*H174,2)</f>
        <v>0</v>
      </c>
      <c r="K174" s="167"/>
      <c r="L174" s="32"/>
      <c r="M174" s="168" t="s">
        <v>1</v>
      </c>
      <c r="N174" s="169" t="s">
        <v>41</v>
      </c>
      <c r="O174" s="57"/>
      <c r="P174" s="170">
        <f>O174*H174</f>
        <v>0</v>
      </c>
      <c r="Q174" s="170">
        <v>2.2000000000000001E-4</v>
      </c>
      <c r="R174" s="170">
        <f>Q174*H174</f>
        <v>6.9080000000000001E-3</v>
      </c>
      <c r="S174" s="170">
        <v>0</v>
      </c>
      <c r="T174" s="17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2" t="s">
        <v>133</v>
      </c>
      <c r="AT174" s="172" t="s">
        <v>135</v>
      </c>
      <c r="AU174" s="172" t="s">
        <v>85</v>
      </c>
      <c r="AY174" s="16" t="s">
        <v>132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6" t="s">
        <v>81</v>
      </c>
      <c r="BK174" s="173">
        <f>ROUND(I174*H174,2)</f>
        <v>0</v>
      </c>
      <c r="BL174" s="16" t="s">
        <v>133</v>
      </c>
      <c r="BM174" s="172" t="s">
        <v>212</v>
      </c>
    </row>
    <row r="175" spans="1:65" s="13" customFormat="1">
      <c r="B175" s="174"/>
      <c r="D175" s="175" t="s">
        <v>140</v>
      </c>
      <c r="E175" s="176" t="s">
        <v>1</v>
      </c>
      <c r="F175" s="177" t="s">
        <v>205</v>
      </c>
      <c r="H175" s="178">
        <v>31.4</v>
      </c>
      <c r="I175" s="179"/>
      <c r="L175" s="174"/>
      <c r="M175" s="180"/>
      <c r="N175" s="181"/>
      <c r="O175" s="181"/>
      <c r="P175" s="181"/>
      <c r="Q175" s="181"/>
      <c r="R175" s="181"/>
      <c r="S175" s="181"/>
      <c r="T175" s="182"/>
      <c r="AT175" s="176" t="s">
        <v>140</v>
      </c>
      <c r="AU175" s="176" t="s">
        <v>85</v>
      </c>
      <c r="AV175" s="13" t="s">
        <v>85</v>
      </c>
      <c r="AW175" s="13" t="s">
        <v>32</v>
      </c>
      <c r="AX175" s="13" t="s">
        <v>76</v>
      </c>
      <c r="AY175" s="176" t="s">
        <v>132</v>
      </c>
    </row>
    <row r="176" spans="1:65" s="14" customFormat="1">
      <c r="B176" s="183"/>
      <c r="D176" s="175" t="s">
        <v>140</v>
      </c>
      <c r="E176" s="184" t="s">
        <v>1</v>
      </c>
      <c r="F176" s="185" t="s">
        <v>142</v>
      </c>
      <c r="H176" s="186">
        <v>31.4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140</v>
      </c>
      <c r="AU176" s="184" t="s">
        <v>85</v>
      </c>
      <c r="AV176" s="14" t="s">
        <v>133</v>
      </c>
      <c r="AW176" s="14" t="s">
        <v>32</v>
      </c>
      <c r="AX176" s="14" t="s">
        <v>81</v>
      </c>
      <c r="AY176" s="184" t="s">
        <v>132</v>
      </c>
    </row>
    <row r="177" spans="1:65" s="2" customFormat="1" ht="16.5" customHeight="1">
      <c r="A177" s="31"/>
      <c r="B177" s="159"/>
      <c r="C177" s="160" t="s">
        <v>213</v>
      </c>
      <c r="D177" s="160" t="s">
        <v>135</v>
      </c>
      <c r="E177" s="161" t="s">
        <v>214</v>
      </c>
      <c r="F177" s="162" t="s">
        <v>215</v>
      </c>
      <c r="G177" s="163" t="s">
        <v>216</v>
      </c>
      <c r="H177" s="164">
        <v>17.899999999999999</v>
      </c>
      <c r="I177" s="165"/>
      <c r="J177" s="166">
        <f>ROUND(I177*H177,2)</f>
        <v>0</v>
      </c>
      <c r="K177" s="167"/>
      <c r="L177" s="32"/>
      <c r="M177" s="168" t="s">
        <v>1</v>
      </c>
      <c r="N177" s="169" t="s">
        <v>41</v>
      </c>
      <c r="O177" s="57"/>
      <c r="P177" s="170">
        <f>O177*H177</f>
        <v>0</v>
      </c>
      <c r="Q177" s="170">
        <v>2.0000000000000002E-5</v>
      </c>
      <c r="R177" s="170">
        <f>Q177*H177</f>
        <v>3.5799999999999997E-4</v>
      </c>
      <c r="S177" s="170">
        <v>0</v>
      </c>
      <c r="T177" s="17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2" t="s">
        <v>133</v>
      </c>
      <c r="AT177" s="172" t="s">
        <v>135</v>
      </c>
      <c r="AU177" s="172" t="s">
        <v>85</v>
      </c>
      <c r="AY177" s="16" t="s">
        <v>132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6" t="s">
        <v>81</v>
      </c>
      <c r="BK177" s="173">
        <f>ROUND(I177*H177,2)</f>
        <v>0</v>
      </c>
      <c r="BL177" s="16" t="s">
        <v>133</v>
      </c>
      <c r="BM177" s="172" t="s">
        <v>217</v>
      </c>
    </row>
    <row r="178" spans="1:65" s="13" customFormat="1">
      <c r="B178" s="174"/>
      <c r="D178" s="175" t="s">
        <v>140</v>
      </c>
      <c r="E178" s="176" t="s">
        <v>1</v>
      </c>
      <c r="F178" s="177" t="s">
        <v>218</v>
      </c>
      <c r="H178" s="178">
        <v>17.899999999999999</v>
      </c>
      <c r="I178" s="179"/>
      <c r="L178" s="174"/>
      <c r="M178" s="180"/>
      <c r="N178" s="181"/>
      <c r="O178" s="181"/>
      <c r="P178" s="181"/>
      <c r="Q178" s="181"/>
      <c r="R178" s="181"/>
      <c r="S178" s="181"/>
      <c r="T178" s="182"/>
      <c r="AT178" s="176" t="s">
        <v>140</v>
      </c>
      <c r="AU178" s="176" t="s">
        <v>85</v>
      </c>
      <c r="AV178" s="13" t="s">
        <v>85</v>
      </c>
      <c r="AW178" s="13" t="s">
        <v>32</v>
      </c>
      <c r="AX178" s="13" t="s">
        <v>76</v>
      </c>
      <c r="AY178" s="176" t="s">
        <v>132</v>
      </c>
    </row>
    <row r="179" spans="1:65" s="14" customFormat="1">
      <c r="B179" s="183"/>
      <c r="D179" s="175" t="s">
        <v>140</v>
      </c>
      <c r="E179" s="184" t="s">
        <v>1</v>
      </c>
      <c r="F179" s="185" t="s">
        <v>142</v>
      </c>
      <c r="H179" s="186">
        <v>17.899999999999999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140</v>
      </c>
      <c r="AU179" s="184" t="s">
        <v>85</v>
      </c>
      <c r="AV179" s="14" t="s">
        <v>133</v>
      </c>
      <c r="AW179" s="14" t="s">
        <v>32</v>
      </c>
      <c r="AX179" s="14" t="s">
        <v>81</v>
      </c>
      <c r="AY179" s="184" t="s">
        <v>132</v>
      </c>
    </row>
    <row r="180" spans="1:65" s="12" customFormat="1" ht="22.9" customHeight="1">
      <c r="B180" s="146"/>
      <c r="D180" s="147" t="s">
        <v>75</v>
      </c>
      <c r="E180" s="157" t="s">
        <v>179</v>
      </c>
      <c r="F180" s="157" t="s">
        <v>219</v>
      </c>
      <c r="I180" s="149"/>
      <c r="J180" s="158">
        <f>BK180</f>
        <v>0</v>
      </c>
      <c r="L180" s="146"/>
      <c r="M180" s="151"/>
      <c r="N180" s="152"/>
      <c r="O180" s="152"/>
      <c r="P180" s="153">
        <f>SUM(P181:P189)</f>
        <v>0</v>
      </c>
      <c r="Q180" s="152"/>
      <c r="R180" s="153">
        <f>SUM(R181:R189)</f>
        <v>8.3899999999999982E-3</v>
      </c>
      <c r="S180" s="152"/>
      <c r="T180" s="154">
        <f>SUM(T181:T189)</f>
        <v>8.3999999999999995E-3</v>
      </c>
      <c r="AR180" s="147" t="s">
        <v>81</v>
      </c>
      <c r="AT180" s="155" t="s">
        <v>75</v>
      </c>
      <c r="AU180" s="155" t="s">
        <v>81</v>
      </c>
      <c r="AY180" s="147" t="s">
        <v>132</v>
      </c>
      <c r="BK180" s="156">
        <f>SUM(BK181:BK189)</f>
        <v>0</v>
      </c>
    </row>
    <row r="181" spans="1:65" s="2" customFormat="1" ht="16.5" customHeight="1">
      <c r="A181" s="31"/>
      <c r="B181" s="159"/>
      <c r="C181" s="160" t="s">
        <v>220</v>
      </c>
      <c r="D181" s="160" t="s">
        <v>135</v>
      </c>
      <c r="E181" s="161" t="s">
        <v>221</v>
      </c>
      <c r="F181" s="162" t="s">
        <v>222</v>
      </c>
      <c r="G181" s="163" t="s">
        <v>151</v>
      </c>
      <c r="H181" s="164">
        <v>49.4</v>
      </c>
      <c r="I181" s="165"/>
      <c r="J181" s="166">
        <f>ROUND(I181*H181,2)</f>
        <v>0</v>
      </c>
      <c r="K181" s="167"/>
      <c r="L181" s="32"/>
      <c r="M181" s="168" t="s">
        <v>1</v>
      </c>
      <c r="N181" s="169" t="s">
        <v>41</v>
      </c>
      <c r="O181" s="57"/>
      <c r="P181" s="170">
        <f>O181*H181</f>
        <v>0</v>
      </c>
      <c r="Q181" s="170">
        <v>1.2999999999999999E-4</v>
      </c>
      <c r="R181" s="170">
        <f>Q181*H181</f>
        <v>6.4219999999999989E-3</v>
      </c>
      <c r="S181" s="170">
        <v>0</v>
      </c>
      <c r="T181" s="17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2" t="s">
        <v>133</v>
      </c>
      <c r="AT181" s="172" t="s">
        <v>135</v>
      </c>
      <c r="AU181" s="172" t="s">
        <v>85</v>
      </c>
      <c r="AY181" s="16" t="s">
        <v>132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6" t="s">
        <v>81</v>
      </c>
      <c r="BK181" s="173">
        <f>ROUND(I181*H181,2)</f>
        <v>0</v>
      </c>
      <c r="BL181" s="16" t="s">
        <v>133</v>
      </c>
      <c r="BM181" s="172" t="s">
        <v>223</v>
      </c>
    </row>
    <row r="182" spans="1:65" s="13" customFormat="1">
      <c r="B182" s="174"/>
      <c r="D182" s="175" t="s">
        <v>140</v>
      </c>
      <c r="E182" s="176" t="s">
        <v>1</v>
      </c>
      <c r="F182" s="177" t="s">
        <v>224</v>
      </c>
      <c r="H182" s="178">
        <v>49.4</v>
      </c>
      <c r="I182" s="179"/>
      <c r="L182" s="174"/>
      <c r="M182" s="180"/>
      <c r="N182" s="181"/>
      <c r="O182" s="181"/>
      <c r="P182" s="181"/>
      <c r="Q182" s="181"/>
      <c r="R182" s="181"/>
      <c r="S182" s="181"/>
      <c r="T182" s="182"/>
      <c r="AT182" s="176" t="s">
        <v>140</v>
      </c>
      <c r="AU182" s="176" t="s">
        <v>85</v>
      </c>
      <c r="AV182" s="13" t="s">
        <v>85</v>
      </c>
      <c r="AW182" s="13" t="s">
        <v>32</v>
      </c>
      <c r="AX182" s="13" t="s">
        <v>76</v>
      </c>
      <c r="AY182" s="176" t="s">
        <v>132</v>
      </c>
    </row>
    <row r="183" spans="1:65" s="14" customFormat="1">
      <c r="B183" s="183"/>
      <c r="D183" s="175" t="s">
        <v>140</v>
      </c>
      <c r="E183" s="184" t="s">
        <v>1</v>
      </c>
      <c r="F183" s="185" t="s">
        <v>142</v>
      </c>
      <c r="H183" s="186">
        <v>49.4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140</v>
      </c>
      <c r="AU183" s="184" t="s">
        <v>85</v>
      </c>
      <c r="AV183" s="14" t="s">
        <v>133</v>
      </c>
      <c r="AW183" s="14" t="s">
        <v>32</v>
      </c>
      <c r="AX183" s="14" t="s">
        <v>81</v>
      </c>
      <c r="AY183" s="184" t="s">
        <v>132</v>
      </c>
    </row>
    <row r="184" spans="1:65" s="2" customFormat="1" ht="16.5" customHeight="1">
      <c r="A184" s="31"/>
      <c r="B184" s="159"/>
      <c r="C184" s="160" t="s">
        <v>225</v>
      </c>
      <c r="D184" s="160" t="s">
        <v>135</v>
      </c>
      <c r="E184" s="161" t="s">
        <v>226</v>
      </c>
      <c r="F184" s="162" t="s">
        <v>227</v>
      </c>
      <c r="G184" s="163" t="s">
        <v>151</v>
      </c>
      <c r="H184" s="164">
        <v>49.2</v>
      </c>
      <c r="I184" s="165"/>
      <c r="J184" s="166">
        <f>ROUND(I184*H184,2)</f>
        <v>0</v>
      </c>
      <c r="K184" s="167"/>
      <c r="L184" s="32"/>
      <c r="M184" s="168" t="s">
        <v>1</v>
      </c>
      <c r="N184" s="169" t="s">
        <v>41</v>
      </c>
      <c r="O184" s="57"/>
      <c r="P184" s="170">
        <f>O184*H184</f>
        <v>0</v>
      </c>
      <c r="Q184" s="170">
        <v>4.0000000000000003E-5</v>
      </c>
      <c r="R184" s="170">
        <f>Q184*H184</f>
        <v>1.9680000000000001E-3</v>
      </c>
      <c r="S184" s="170">
        <v>0</v>
      </c>
      <c r="T184" s="17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2" t="s">
        <v>133</v>
      </c>
      <c r="AT184" s="172" t="s">
        <v>135</v>
      </c>
      <c r="AU184" s="172" t="s">
        <v>85</v>
      </c>
      <c r="AY184" s="16" t="s">
        <v>132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6" t="s">
        <v>81</v>
      </c>
      <c r="BK184" s="173">
        <f>ROUND(I184*H184,2)</f>
        <v>0</v>
      </c>
      <c r="BL184" s="16" t="s">
        <v>133</v>
      </c>
      <c r="BM184" s="172" t="s">
        <v>228</v>
      </c>
    </row>
    <row r="185" spans="1:65" s="13" customFormat="1">
      <c r="B185" s="174"/>
      <c r="D185" s="175" t="s">
        <v>140</v>
      </c>
      <c r="E185" s="176" t="s">
        <v>1</v>
      </c>
      <c r="F185" s="177" t="s">
        <v>229</v>
      </c>
      <c r="H185" s="178">
        <v>49.2</v>
      </c>
      <c r="I185" s="179"/>
      <c r="L185" s="174"/>
      <c r="M185" s="180"/>
      <c r="N185" s="181"/>
      <c r="O185" s="181"/>
      <c r="P185" s="181"/>
      <c r="Q185" s="181"/>
      <c r="R185" s="181"/>
      <c r="S185" s="181"/>
      <c r="T185" s="182"/>
      <c r="AT185" s="176" t="s">
        <v>140</v>
      </c>
      <c r="AU185" s="176" t="s">
        <v>85</v>
      </c>
      <c r="AV185" s="13" t="s">
        <v>85</v>
      </c>
      <c r="AW185" s="13" t="s">
        <v>32</v>
      </c>
      <c r="AX185" s="13" t="s">
        <v>76</v>
      </c>
      <c r="AY185" s="176" t="s">
        <v>132</v>
      </c>
    </row>
    <row r="186" spans="1:65" s="14" customFormat="1">
      <c r="B186" s="183"/>
      <c r="D186" s="175" t="s">
        <v>140</v>
      </c>
      <c r="E186" s="184" t="s">
        <v>1</v>
      </c>
      <c r="F186" s="185" t="s">
        <v>142</v>
      </c>
      <c r="H186" s="186">
        <v>49.2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140</v>
      </c>
      <c r="AU186" s="184" t="s">
        <v>85</v>
      </c>
      <c r="AV186" s="14" t="s">
        <v>133</v>
      </c>
      <c r="AW186" s="14" t="s">
        <v>32</v>
      </c>
      <c r="AX186" s="14" t="s">
        <v>81</v>
      </c>
      <c r="AY186" s="184" t="s">
        <v>132</v>
      </c>
    </row>
    <row r="187" spans="1:65" s="2" customFormat="1" ht="16.5" customHeight="1">
      <c r="A187" s="31"/>
      <c r="B187" s="159"/>
      <c r="C187" s="160" t="s">
        <v>230</v>
      </c>
      <c r="D187" s="160" t="s">
        <v>135</v>
      </c>
      <c r="E187" s="161" t="s">
        <v>231</v>
      </c>
      <c r="F187" s="162" t="s">
        <v>232</v>
      </c>
      <c r="G187" s="163" t="s">
        <v>216</v>
      </c>
      <c r="H187" s="164">
        <v>0.7</v>
      </c>
      <c r="I187" s="165"/>
      <c r="J187" s="166">
        <f>ROUND(I187*H187,2)</f>
        <v>0</v>
      </c>
      <c r="K187" s="167"/>
      <c r="L187" s="32"/>
      <c r="M187" s="168" t="s">
        <v>1</v>
      </c>
      <c r="N187" s="169" t="s">
        <v>41</v>
      </c>
      <c r="O187" s="57"/>
      <c r="P187" s="170">
        <f>O187*H187</f>
        <v>0</v>
      </c>
      <c r="Q187" s="170">
        <v>0</v>
      </c>
      <c r="R187" s="170">
        <f>Q187*H187</f>
        <v>0</v>
      </c>
      <c r="S187" s="170">
        <v>1.2E-2</v>
      </c>
      <c r="T187" s="171">
        <f>S187*H187</f>
        <v>8.3999999999999995E-3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2" t="s">
        <v>133</v>
      </c>
      <c r="AT187" s="172" t="s">
        <v>135</v>
      </c>
      <c r="AU187" s="172" t="s">
        <v>85</v>
      </c>
      <c r="AY187" s="16" t="s">
        <v>132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6" t="s">
        <v>81</v>
      </c>
      <c r="BK187" s="173">
        <f>ROUND(I187*H187,2)</f>
        <v>0</v>
      </c>
      <c r="BL187" s="16" t="s">
        <v>133</v>
      </c>
      <c r="BM187" s="172" t="s">
        <v>233</v>
      </c>
    </row>
    <row r="188" spans="1:65" s="13" customFormat="1">
      <c r="B188" s="174"/>
      <c r="D188" s="175" t="s">
        <v>140</v>
      </c>
      <c r="E188" s="176" t="s">
        <v>1</v>
      </c>
      <c r="F188" s="177" t="s">
        <v>234</v>
      </c>
      <c r="H188" s="178">
        <v>0.7</v>
      </c>
      <c r="I188" s="179"/>
      <c r="L188" s="174"/>
      <c r="M188" s="180"/>
      <c r="N188" s="181"/>
      <c r="O188" s="181"/>
      <c r="P188" s="181"/>
      <c r="Q188" s="181"/>
      <c r="R188" s="181"/>
      <c r="S188" s="181"/>
      <c r="T188" s="182"/>
      <c r="AT188" s="176" t="s">
        <v>140</v>
      </c>
      <c r="AU188" s="176" t="s">
        <v>85</v>
      </c>
      <c r="AV188" s="13" t="s">
        <v>85</v>
      </c>
      <c r="AW188" s="13" t="s">
        <v>32</v>
      </c>
      <c r="AX188" s="13" t="s">
        <v>76</v>
      </c>
      <c r="AY188" s="176" t="s">
        <v>132</v>
      </c>
    </row>
    <row r="189" spans="1:65" s="14" customFormat="1">
      <c r="B189" s="183"/>
      <c r="D189" s="175" t="s">
        <v>140</v>
      </c>
      <c r="E189" s="184" t="s">
        <v>1</v>
      </c>
      <c r="F189" s="185" t="s">
        <v>142</v>
      </c>
      <c r="H189" s="186">
        <v>0.7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140</v>
      </c>
      <c r="AU189" s="184" t="s">
        <v>85</v>
      </c>
      <c r="AV189" s="14" t="s">
        <v>133</v>
      </c>
      <c r="AW189" s="14" t="s">
        <v>32</v>
      </c>
      <c r="AX189" s="14" t="s">
        <v>81</v>
      </c>
      <c r="AY189" s="184" t="s">
        <v>132</v>
      </c>
    </row>
    <row r="190" spans="1:65" s="12" customFormat="1" ht="22.9" customHeight="1">
      <c r="B190" s="146"/>
      <c r="D190" s="147" t="s">
        <v>75</v>
      </c>
      <c r="E190" s="157" t="s">
        <v>235</v>
      </c>
      <c r="F190" s="157" t="s">
        <v>236</v>
      </c>
      <c r="I190" s="149"/>
      <c r="J190" s="158">
        <f>BK190</f>
        <v>0</v>
      </c>
      <c r="L190" s="146"/>
      <c r="M190" s="151"/>
      <c r="N190" s="152"/>
      <c r="O190" s="152"/>
      <c r="P190" s="153">
        <f>SUM(P191:P195)</f>
        <v>0</v>
      </c>
      <c r="Q190" s="152"/>
      <c r="R190" s="153">
        <f>SUM(R191:R195)</f>
        <v>0</v>
      </c>
      <c r="S190" s="152"/>
      <c r="T190" s="154">
        <f>SUM(T191:T195)</f>
        <v>0</v>
      </c>
      <c r="AR190" s="147" t="s">
        <v>81</v>
      </c>
      <c r="AT190" s="155" t="s">
        <v>75</v>
      </c>
      <c r="AU190" s="155" t="s">
        <v>81</v>
      </c>
      <c r="AY190" s="147" t="s">
        <v>132</v>
      </c>
      <c r="BK190" s="156">
        <f>SUM(BK191:BK195)</f>
        <v>0</v>
      </c>
    </row>
    <row r="191" spans="1:65" s="2" customFormat="1" ht="16.5" customHeight="1">
      <c r="A191" s="31"/>
      <c r="B191" s="159"/>
      <c r="C191" s="160" t="s">
        <v>7</v>
      </c>
      <c r="D191" s="160" t="s">
        <v>135</v>
      </c>
      <c r="E191" s="161" t="s">
        <v>237</v>
      </c>
      <c r="F191" s="162" t="s">
        <v>238</v>
      </c>
      <c r="G191" s="163" t="s">
        <v>145</v>
      </c>
      <c r="H191" s="164">
        <v>0.76200000000000001</v>
      </c>
      <c r="I191" s="165"/>
      <c r="J191" s="166">
        <f>ROUND(I191*H191,2)</f>
        <v>0</v>
      </c>
      <c r="K191" s="167"/>
      <c r="L191" s="32"/>
      <c r="M191" s="168" t="s">
        <v>1</v>
      </c>
      <c r="N191" s="169" t="s">
        <v>41</v>
      </c>
      <c r="O191" s="57"/>
      <c r="P191" s="170">
        <f>O191*H191</f>
        <v>0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2" t="s">
        <v>133</v>
      </c>
      <c r="AT191" s="172" t="s">
        <v>135</v>
      </c>
      <c r="AU191" s="172" t="s">
        <v>85</v>
      </c>
      <c r="AY191" s="16" t="s">
        <v>132</v>
      </c>
      <c r="BE191" s="173">
        <f>IF(N191="základní",J191,0)</f>
        <v>0</v>
      </c>
      <c r="BF191" s="173">
        <f>IF(N191="snížená",J191,0)</f>
        <v>0</v>
      </c>
      <c r="BG191" s="173">
        <f>IF(N191="zákl. přenesená",J191,0)</f>
        <v>0</v>
      </c>
      <c r="BH191" s="173">
        <f>IF(N191="sníž. přenesená",J191,0)</f>
        <v>0</v>
      </c>
      <c r="BI191" s="173">
        <f>IF(N191="nulová",J191,0)</f>
        <v>0</v>
      </c>
      <c r="BJ191" s="16" t="s">
        <v>81</v>
      </c>
      <c r="BK191" s="173">
        <f>ROUND(I191*H191,2)</f>
        <v>0</v>
      </c>
      <c r="BL191" s="16" t="s">
        <v>133</v>
      </c>
      <c r="BM191" s="172" t="s">
        <v>239</v>
      </c>
    </row>
    <row r="192" spans="1:65" s="2" customFormat="1" ht="16.5" customHeight="1">
      <c r="A192" s="31"/>
      <c r="B192" s="159"/>
      <c r="C192" s="160" t="s">
        <v>240</v>
      </c>
      <c r="D192" s="160" t="s">
        <v>135</v>
      </c>
      <c r="E192" s="161" t="s">
        <v>241</v>
      </c>
      <c r="F192" s="162" t="s">
        <v>242</v>
      </c>
      <c r="G192" s="163" t="s">
        <v>145</v>
      </c>
      <c r="H192" s="164">
        <v>0.76200000000000001</v>
      </c>
      <c r="I192" s="165"/>
      <c r="J192" s="166">
        <f>ROUND(I192*H192,2)</f>
        <v>0</v>
      </c>
      <c r="K192" s="167"/>
      <c r="L192" s="32"/>
      <c r="M192" s="168" t="s">
        <v>1</v>
      </c>
      <c r="N192" s="169" t="s">
        <v>41</v>
      </c>
      <c r="O192" s="57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2" t="s">
        <v>133</v>
      </c>
      <c r="AT192" s="172" t="s">
        <v>135</v>
      </c>
      <c r="AU192" s="172" t="s">
        <v>85</v>
      </c>
      <c r="AY192" s="16" t="s">
        <v>132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6" t="s">
        <v>81</v>
      </c>
      <c r="BK192" s="173">
        <f>ROUND(I192*H192,2)</f>
        <v>0</v>
      </c>
      <c r="BL192" s="16" t="s">
        <v>133</v>
      </c>
      <c r="BM192" s="172" t="s">
        <v>243</v>
      </c>
    </row>
    <row r="193" spans="1:65" s="2" customFormat="1" ht="16.5" customHeight="1">
      <c r="A193" s="31"/>
      <c r="B193" s="159"/>
      <c r="C193" s="160" t="s">
        <v>244</v>
      </c>
      <c r="D193" s="160" t="s">
        <v>135</v>
      </c>
      <c r="E193" s="161" t="s">
        <v>245</v>
      </c>
      <c r="F193" s="162" t="s">
        <v>246</v>
      </c>
      <c r="G193" s="163" t="s">
        <v>145</v>
      </c>
      <c r="H193" s="164">
        <v>10.667999999999999</v>
      </c>
      <c r="I193" s="165"/>
      <c r="J193" s="166">
        <f>ROUND(I193*H193,2)</f>
        <v>0</v>
      </c>
      <c r="K193" s="167"/>
      <c r="L193" s="32"/>
      <c r="M193" s="168" t="s">
        <v>1</v>
      </c>
      <c r="N193" s="169" t="s">
        <v>41</v>
      </c>
      <c r="O193" s="57"/>
      <c r="P193" s="170">
        <f>O193*H193</f>
        <v>0</v>
      </c>
      <c r="Q193" s="170">
        <v>0</v>
      </c>
      <c r="R193" s="170">
        <f>Q193*H193</f>
        <v>0</v>
      </c>
      <c r="S193" s="170">
        <v>0</v>
      </c>
      <c r="T193" s="17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2" t="s">
        <v>133</v>
      </c>
      <c r="AT193" s="172" t="s">
        <v>135</v>
      </c>
      <c r="AU193" s="172" t="s">
        <v>85</v>
      </c>
      <c r="AY193" s="16" t="s">
        <v>132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16" t="s">
        <v>81</v>
      </c>
      <c r="BK193" s="173">
        <f>ROUND(I193*H193,2)</f>
        <v>0</v>
      </c>
      <c r="BL193" s="16" t="s">
        <v>133</v>
      </c>
      <c r="BM193" s="172" t="s">
        <v>247</v>
      </c>
    </row>
    <row r="194" spans="1:65" s="13" customFormat="1">
      <c r="B194" s="174"/>
      <c r="D194" s="175" t="s">
        <v>140</v>
      </c>
      <c r="F194" s="177" t="s">
        <v>248</v>
      </c>
      <c r="H194" s="178">
        <v>10.667999999999999</v>
      </c>
      <c r="I194" s="179"/>
      <c r="L194" s="174"/>
      <c r="M194" s="180"/>
      <c r="N194" s="181"/>
      <c r="O194" s="181"/>
      <c r="P194" s="181"/>
      <c r="Q194" s="181"/>
      <c r="R194" s="181"/>
      <c r="S194" s="181"/>
      <c r="T194" s="182"/>
      <c r="AT194" s="176" t="s">
        <v>140</v>
      </c>
      <c r="AU194" s="176" t="s">
        <v>85</v>
      </c>
      <c r="AV194" s="13" t="s">
        <v>85</v>
      </c>
      <c r="AW194" s="13" t="s">
        <v>3</v>
      </c>
      <c r="AX194" s="13" t="s">
        <v>81</v>
      </c>
      <c r="AY194" s="176" t="s">
        <v>132</v>
      </c>
    </row>
    <row r="195" spans="1:65" s="2" customFormat="1" ht="21.75" customHeight="1">
      <c r="A195" s="31"/>
      <c r="B195" s="159"/>
      <c r="C195" s="160" t="s">
        <v>249</v>
      </c>
      <c r="D195" s="160" t="s">
        <v>135</v>
      </c>
      <c r="E195" s="161" t="s">
        <v>250</v>
      </c>
      <c r="F195" s="162" t="s">
        <v>251</v>
      </c>
      <c r="G195" s="163" t="s">
        <v>145</v>
      </c>
      <c r="H195" s="164">
        <v>0.76200000000000001</v>
      </c>
      <c r="I195" s="165"/>
      <c r="J195" s="166">
        <f>ROUND(I195*H195,2)</f>
        <v>0</v>
      </c>
      <c r="K195" s="167"/>
      <c r="L195" s="32"/>
      <c r="M195" s="168" t="s">
        <v>1</v>
      </c>
      <c r="N195" s="169" t="s">
        <v>41</v>
      </c>
      <c r="O195" s="57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2" t="s">
        <v>133</v>
      </c>
      <c r="AT195" s="172" t="s">
        <v>135</v>
      </c>
      <c r="AU195" s="172" t="s">
        <v>85</v>
      </c>
      <c r="AY195" s="16" t="s">
        <v>132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6" t="s">
        <v>81</v>
      </c>
      <c r="BK195" s="173">
        <f>ROUND(I195*H195,2)</f>
        <v>0</v>
      </c>
      <c r="BL195" s="16" t="s">
        <v>133</v>
      </c>
      <c r="BM195" s="172" t="s">
        <v>252</v>
      </c>
    </row>
    <row r="196" spans="1:65" s="12" customFormat="1" ht="22.9" customHeight="1">
      <c r="B196" s="146"/>
      <c r="D196" s="147" t="s">
        <v>75</v>
      </c>
      <c r="E196" s="157" t="s">
        <v>253</v>
      </c>
      <c r="F196" s="157" t="s">
        <v>254</v>
      </c>
      <c r="I196" s="149"/>
      <c r="J196" s="158">
        <f>BK196</f>
        <v>0</v>
      </c>
      <c r="L196" s="146"/>
      <c r="M196" s="151"/>
      <c r="N196" s="152"/>
      <c r="O196" s="152"/>
      <c r="P196" s="153">
        <f>P197</f>
        <v>0</v>
      </c>
      <c r="Q196" s="152"/>
      <c r="R196" s="153">
        <f>R197</f>
        <v>0</v>
      </c>
      <c r="S196" s="152"/>
      <c r="T196" s="154">
        <f>T197</f>
        <v>0</v>
      </c>
      <c r="AR196" s="147" t="s">
        <v>81</v>
      </c>
      <c r="AT196" s="155" t="s">
        <v>75</v>
      </c>
      <c r="AU196" s="155" t="s">
        <v>81</v>
      </c>
      <c r="AY196" s="147" t="s">
        <v>132</v>
      </c>
      <c r="BK196" s="156">
        <f>BK197</f>
        <v>0</v>
      </c>
    </row>
    <row r="197" spans="1:65" s="2" customFormat="1" ht="16.5" customHeight="1">
      <c r="A197" s="31"/>
      <c r="B197" s="159"/>
      <c r="C197" s="160" t="s">
        <v>255</v>
      </c>
      <c r="D197" s="160" t="s">
        <v>135</v>
      </c>
      <c r="E197" s="161" t="s">
        <v>256</v>
      </c>
      <c r="F197" s="162" t="s">
        <v>257</v>
      </c>
      <c r="G197" s="163" t="s">
        <v>145</v>
      </c>
      <c r="H197" s="164">
        <v>6.76</v>
      </c>
      <c r="I197" s="165"/>
      <c r="J197" s="166">
        <f>ROUND(I197*H197,2)</f>
        <v>0</v>
      </c>
      <c r="K197" s="167"/>
      <c r="L197" s="32"/>
      <c r="M197" s="168" t="s">
        <v>1</v>
      </c>
      <c r="N197" s="169" t="s">
        <v>41</v>
      </c>
      <c r="O197" s="57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2" t="s">
        <v>133</v>
      </c>
      <c r="AT197" s="172" t="s">
        <v>135</v>
      </c>
      <c r="AU197" s="172" t="s">
        <v>85</v>
      </c>
      <c r="AY197" s="16" t="s">
        <v>132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6" t="s">
        <v>81</v>
      </c>
      <c r="BK197" s="173">
        <f>ROUND(I197*H197,2)</f>
        <v>0</v>
      </c>
      <c r="BL197" s="16" t="s">
        <v>133</v>
      </c>
      <c r="BM197" s="172" t="s">
        <v>258</v>
      </c>
    </row>
    <row r="198" spans="1:65" s="12" customFormat="1" ht="25.9" customHeight="1">
      <c r="B198" s="146"/>
      <c r="D198" s="147" t="s">
        <v>75</v>
      </c>
      <c r="E198" s="148" t="s">
        <v>259</v>
      </c>
      <c r="F198" s="148" t="s">
        <v>260</v>
      </c>
      <c r="I198" s="149"/>
      <c r="J198" s="150">
        <f>BK198</f>
        <v>0</v>
      </c>
      <c r="L198" s="146"/>
      <c r="M198" s="151"/>
      <c r="N198" s="152"/>
      <c r="O198" s="152"/>
      <c r="P198" s="153">
        <f>P199+P206+P211+P219+P227+P233+P248+P254+P352</f>
        <v>0</v>
      </c>
      <c r="Q198" s="152"/>
      <c r="R198" s="153">
        <f>R199+R206+R211+R219+R227+R233+R248+R254+R352</f>
        <v>0.65662284999999998</v>
      </c>
      <c r="S198" s="152"/>
      <c r="T198" s="154">
        <f>T199+T206+T211+T219+T227+T233+T248+T254+T352</f>
        <v>0.75352940000000002</v>
      </c>
      <c r="AR198" s="147" t="s">
        <v>85</v>
      </c>
      <c r="AT198" s="155" t="s">
        <v>75</v>
      </c>
      <c r="AU198" s="155" t="s">
        <v>76</v>
      </c>
      <c r="AY198" s="147" t="s">
        <v>132</v>
      </c>
      <c r="BK198" s="156">
        <f>BK199+BK206+BK211+BK219+BK227+BK233+BK248+BK254+BK352</f>
        <v>0</v>
      </c>
    </row>
    <row r="199" spans="1:65" s="12" customFormat="1" ht="22.9" customHeight="1">
      <c r="B199" s="146"/>
      <c r="D199" s="147" t="s">
        <v>75</v>
      </c>
      <c r="E199" s="157" t="s">
        <v>261</v>
      </c>
      <c r="F199" s="157" t="s">
        <v>262</v>
      </c>
      <c r="I199" s="149"/>
      <c r="J199" s="158">
        <f>BK199</f>
        <v>0</v>
      </c>
      <c r="L199" s="146"/>
      <c r="M199" s="151"/>
      <c r="N199" s="152"/>
      <c r="O199" s="152"/>
      <c r="P199" s="153">
        <f>SUM(P200:P205)</f>
        <v>0</v>
      </c>
      <c r="Q199" s="152"/>
      <c r="R199" s="153">
        <f>SUM(R200:R205)</f>
        <v>0.20177639999999999</v>
      </c>
      <c r="S199" s="152"/>
      <c r="T199" s="154">
        <f>SUM(T200:T205)</f>
        <v>0</v>
      </c>
      <c r="AR199" s="147" t="s">
        <v>85</v>
      </c>
      <c r="AT199" s="155" t="s">
        <v>75</v>
      </c>
      <c r="AU199" s="155" t="s">
        <v>81</v>
      </c>
      <c r="AY199" s="147" t="s">
        <v>132</v>
      </c>
      <c r="BK199" s="156">
        <f>SUM(BK200:BK205)</f>
        <v>0</v>
      </c>
    </row>
    <row r="200" spans="1:65" s="2" customFormat="1" ht="16.5" customHeight="1">
      <c r="A200" s="31"/>
      <c r="B200" s="159"/>
      <c r="C200" s="160" t="s">
        <v>263</v>
      </c>
      <c r="D200" s="160" t="s">
        <v>135</v>
      </c>
      <c r="E200" s="161" t="s">
        <v>264</v>
      </c>
      <c r="F200" s="162" t="s">
        <v>265</v>
      </c>
      <c r="G200" s="163" t="s">
        <v>151</v>
      </c>
      <c r="H200" s="164">
        <v>31.4</v>
      </c>
      <c r="I200" s="165"/>
      <c r="J200" s="166">
        <f>ROUND(I200*H200,2)</f>
        <v>0</v>
      </c>
      <c r="K200" s="167"/>
      <c r="L200" s="32"/>
      <c r="M200" s="168" t="s">
        <v>1</v>
      </c>
      <c r="N200" s="169" t="s">
        <v>41</v>
      </c>
      <c r="O200" s="57"/>
      <c r="P200" s="170">
        <f>O200*H200</f>
        <v>0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2" t="s">
        <v>209</v>
      </c>
      <c r="AT200" s="172" t="s">
        <v>135</v>
      </c>
      <c r="AU200" s="172" t="s">
        <v>85</v>
      </c>
      <c r="AY200" s="16" t="s">
        <v>132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6" t="s">
        <v>81</v>
      </c>
      <c r="BK200" s="173">
        <f>ROUND(I200*H200,2)</f>
        <v>0</v>
      </c>
      <c r="BL200" s="16" t="s">
        <v>209</v>
      </c>
      <c r="BM200" s="172" t="s">
        <v>266</v>
      </c>
    </row>
    <row r="201" spans="1:65" s="13" customFormat="1">
      <c r="B201" s="174"/>
      <c r="D201" s="175" t="s">
        <v>140</v>
      </c>
      <c r="E201" s="176" t="s">
        <v>1</v>
      </c>
      <c r="F201" s="177" t="s">
        <v>205</v>
      </c>
      <c r="H201" s="178">
        <v>31.4</v>
      </c>
      <c r="I201" s="179"/>
      <c r="L201" s="174"/>
      <c r="M201" s="180"/>
      <c r="N201" s="181"/>
      <c r="O201" s="181"/>
      <c r="P201" s="181"/>
      <c r="Q201" s="181"/>
      <c r="R201" s="181"/>
      <c r="S201" s="181"/>
      <c r="T201" s="182"/>
      <c r="AT201" s="176" t="s">
        <v>140</v>
      </c>
      <c r="AU201" s="176" t="s">
        <v>85</v>
      </c>
      <c r="AV201" s="13" t="s">
        <v>85</v>
      </c>
      <c r="AW201" s="13" t="s">
        <v>32</v>
      </c>
      <c r="AX201" s="13" t="s">
        <v>76</v>
      </c>
      <c r="AY201" s="176" t="s">
        <v>132</v>
      </c>
    </row>
    <row r="202" spans="1:65" s="14" customFormat="1">
      <c r="B202" s="183"/>
      <c r="D202" s="175" t="s">
        <v>140</v>
      </c>
      <c r="E202" s="184" t="s">
        <v>1</v>
      </c>
      <c r="F202" s="185" t="s">
        <v>142</v>
      </c>
      <c r="H202" s="186">
        <v>31.4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140</v>
      </c>
      <c r="AU202" s="184" t="s">
        <v>85</v>
      </c>
      <c r="AV202" s="14" t="s">
        <v>133</v>
      </c>
      <c r="AW202" s="14" t="s">
        <v>32</v>
      </c>
      <c r="AX202" s="14" t="s">
        <v>81</v>
      </c>
      <c r="AY202" s="184" t="s">
        <v>132</v>
      </c>
    </row>
    <row r="203" spans="1:65" s="2" customFormat="1" ht="16.5" customHeight="1">
      <c r="A203" s="31"/>
      <c r="B203" s="159"/>
      <c r="C203" s="191" t="s">
        <v>267</v>
      </c>
      <c r="D203" s="191" t="s">
        <v>268</v>
      </c>
      <c r="E203" s="192" t="s">
        <v>269</v>
      </c>
      <c r="F203" s="193" t="s">
        <v>270</v>
      </c>
      <c r="G203" s="194" t="s">
        <v>151</v>
      </c>
      <c r="H203" s="195">
        <v>32.027999999999999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41</v>
      </c>
      <c r="O203" s="57"/>
      <c r="P203" s="170">
        <f>O203*H203</f>
        <v>0</v>
      </c>
      <c r="Q203" s="170">
        <v>6.3E-3</v>
      </c>
      <c r="R203" s="170">
        <f>Q203*H203</f>
        <v>0.20177639999999999</v>
      </c>
      <c r="S203" s="170">
        <v>0</v>
      </c>
      <c r="T203" s="17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2" t="s">
        <v>271</v>
      </c>
      <c r="AT203" s="172" t="s">
        <v>268</v>
      </c>
      <c r="AU203" s="172" t="s">
        <v>85</v>
      </c>
      <c r="AY203" s="16" t="s">
        <v>132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6" t="s">
        <v>81</v>
      </c>
      <c r="BK203" s="173">
        <f>ROUND(I203*H203,2)</f>
        <v>0</v>
      </c>
      <c r="BL203" s="16" t="s">
        <v>209</v>
      </c>
      <c r="BM203" s="172" t="s">
        <v>272</v>
      </c>
    </row>
    <row r="204" spans="1:65" s="13" customFormat="1">
      <c r="B204" s="174"/>
      <c r="D204" s="175" t="s">
        <v>140</v>
      </c>
      <c r="F204" s="177" t="s">
        <v>273</v>
      </c>
      <c r="H204" s="178">
        <v>32.027999999999999</v>
      </c>
      <c r="I204" s="179"/>
      <c r="L204" s="174"/>
      <c r="M204" s="180"/>
      <c r="N204" s="181"/>
      <c r="O204" s="181"/>
      <c r="P204" s="181"/>
      <c r="Q204" s="181"/>
      <c r="R204" s="181"/>
      <c r="S204" s="181"/>
      <c r="T204" s="182"/>
      <c r="AT204" s="176" t="s">
        <v>140</v>
      </c>
      <c r="AU204" s="176" t="s">
        <v>85</v>
      </c>
      <c r="AV204" s="13" t="s">
        <v>85</v>
      </c>
      <c r="AW204" s="13" t="s">
        <v>3</v>
      </c>
      <c r="AX204" s="13" t="s">
        <v>81</v>
      </c>
      <c r="AY204" s="176" t="s">
        <v>132</v>
      </c>
    </row>
    <row r="205" spans="1:65" s="2" customFormat="1" ht="16.5" customHeight="1">
      <c r="A205" s="31"/>
      <c r="B205" s="159"/>
      <c r="C205" s="160" t="s">
        <v>274</v>
      </c>
      <c r="D205" s="160" t="s">
        <v>135</v>
      </c>
      <c r="E205" s="161" t="s">
        <v>275</v>
      </c>
      <c r="F205" s="162" t="s">
        <v>276</v>
      </c>
      <c r="G205" s="163" t="s">
        <v>277</v>
      </c>
      <c r="H205" s="202"/>
      <c r="I205" s="165"/>
      <c r="J205" s="166">
        <f>ROUND(I205*H205,2)</f>
        <v>0</v>
      </c>
      <c r="K205" s="167"/>
      <c r="L205" s="32"/>
      <c r="M205" s="168" t="s">
        <v>1</v>
      </c>
      <c r="N205" s="169" t="s">
        <v>41</v>
      </c>
      <c r="O205" s="57"/>
      <c r="P205" s="170">
        <f>O205*H205</f>
        <v>0</v>
      </c>
      <c r="Q205" s="170">
        <v>0</v>
      </c>
      <c r="R205" s="170">
        <f>Q205*H205</f>
        <v>0</v>
      </c>
      <c r="S205" s="170">
        <v>0</v>
      </c>
      <c r="T205" s="17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2" t="s">
        <v>209</v>
      </c>
      <c r="AT205" s="172" t="s">
        <v>135</v>
      </c>
      <c r="AU205" s="172" t="s">
        <v>85</v>
      </c>
      <c r="AY205" s="16" t="s">
        <v>132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6" t="s">
        <v>81</v>
      </c>
      <c r="BK205" s="173">
        <f>ROUND(I205*H205,2)</f>
        <v>0</v>
      </c>
      <c r="BL205" s="16" t="s">
        <v>209</v>
      </c>
      <c r="BM205" s="172" t="s">
        <v>278</v>
      </c>
    </row>
    <row r="206" spans="1:65" s="12" customFormat="1" ht="22.9" customHeight="1">
      <c r="B206" s="146"/>
      <c r="D206" s="147" t="s">
        <v>75</v>
      </c>
      <c r="E206" s="157" t="s">
        <v>279</v>
      </c>
      <c r="F206" s="157" t="s">
        <v>280</v>
      </c>
      <c r="I206" s="149"/>
      <c r="J206" s="158">
        <f>BK206</f>
        <v>0</v>
      </c>
      <c r="L206" s="146"/>
      <c r="M206" s="151"/>
      <c r="N206" s="152"/>
      <c r="O206" s="152"/>
      <c r="P206" s="153">
        <f>SUM(P207:P210)</f>
        <v>0</v>
      </c>
      <c r="Q206" s="152"/>
      <c r="R206" s="153">
        <f>SUM(R207:R210)</f>
        <v>1.8449999999999999E-3</v>
      </c>
      <c r="S206" s="152"/>
      <c r="T206" s="154">
        <f>SUM(T207:T210)</f>
        <v>0</v>
      </c>
      <c r="AR206" s="147" t="s">
        <v>85</v>
      </c>
      <c r="AT206" s="155" t="s">
        <v>75</v>
      </c>
      <c r="AU206" s="155" t="s">
        <v>81</v>
      </c>
      <c r="AY206" s="147" t="s">
        <v>132</v>
      </c>
      <c r="BK206" s="156">
        <f>SUM(BK207:BK210)</f>
        <v>0</v>
      </c>
    </row>
    <row r="207" spans="1:65" s="2" customFormat="1" ht="16.5" customHeight="1">
      <c r="A207" s="31"/>
      <c r="B207" s="159"/>
      <c r="C207" s="160" t="s">
        <v>281</v>
      </c>
      <c r="D207" s="160" t="s">
        <v>135</v>
      </c>
      <c r="E207" s="161" t="s">
        <v>282</v>
      </c>
      <c r="F207" s="162" t="s">
        <v>283</v>
      </c>
      <c r="G207" s="163" t="s">
        <v>216</v>
      </c>
      <c r="H207" s="164">
        <v>4.5</v>
      </c>
      <c r="I207" s="165"/>
      <c r="J207" s="166">
        <f>ROUND(I207*H207,2)</f>
        <v>0</v>
      </c>
      <c r="K207" s="167"/>
      <c r="L207" s="32"/>
      <c r="M207" s="168" t="s">
        <v>1</v>
      </c>
      <c r="N207" s="169" t="s">
        <v>41</v>
      </c>
      <c r="O207" s="57"/>
      <c r="P207" s="170">
        <f>O207*H207</f>
        <v>0</v>
      </c>
      <c r="Q207" s="170">
        <v>4.0999999999999999E-4</v>
      </c>
      <c r="R207" s="170">
        <f>Q207*H207</f>
        <v>1.8449999999999999E-3</v>
      </c>
      <c r="S207" s="170">
        <v>0</v>
      </c>
      <c r="T207" s="17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2" t="s">
        <v>209</v>
      </c>
      <c r="AT207" s="172" t="s">
        <v>135</v>
      </c>
      <c r="AU207" s="172" t="s">
        <v>85</v>
      </c>
      <c r="AY207" s="16" t="s">
        <v>132</v>
      </c>
      <c r="BE207" s="173">
        <f>IF(N207="základní",J207,0)</f>
        <v>0</v>
      </c>
      <c r="BF207" s="173">
        <f>IF(N207="snížená",J207,0)</f>
        <v>0</v>
      </c>
      <c r="BG207" s="173">
        <f>IF(N207="zákl. přenesená",J207,0)</f>
        <v>0</v>
      </c>
      <c r="BH207" s="173">
        <f>IF(N207="sníž. přenesená",J207,0)</f>
        <v>0</v>
      </c>
      <c r="BI207" s="173">
        <f>IF(N207="nulová",J207,0)</f>
        <v>0</v>
      </c>
      <c r="BJ207" s="16" t="s">
        <v>81</v>
      </c>
      <c r="BK207" s="173">
        <f>ROUND(I207*H207,2)</f>
        <v>0</v>
      </c>
      <c r="BL207" s="16" t="s">
        <v>209</v>
      </c>
      <c r="BM207" s="172" t="s">
        <v>284</v>
      </c>
    </row>
    <row r="208" spans="1:65" s="2" customFormat="1" ht="16.5" customHeight="1">
      <c r="A208" s="31"/>
      <c r="B208" s="159"/>
      <c r="C208" s="160" t="s">
        <v>285</v>
      </c>
      <c r="D208" s="160" t="s">
        <v>135</v>
      </c>
      <c r="E208" s="161" t="s">
        <v>286</v>
      </c>
      <c r="F208" s="162" t="s">
        <v>287</v>
      </c>
      <c r="G208" s="163" t="s">
        <v>288</v>
      </c>
      <c r="H208" s="164">
        <v>1</v>
      </c>
      <c r="I208" s="165"/>
      <c r="J208" s="166">
        <f>ROUND(I208*H208,2)</f>
        <v>0</v>
      </c>
      <c r="K208" s="167"/>
      <c r="L208" s="32"/>
      <c r="M208" s="168" t="s">
        <v>1</v>
      </c>
      <c r="N208" s="169" t="s">
        <v>41</v>
      </c>
      <c r="O208" s="57"/>
      <c r="P208" s="170">
        <f>O208*H208</f>
        <v>0</v>
      </c>
      <c r="Q208" s="170">
        <v>0</v>
      </c>
      <c r="R208" s="170">
        <f>Q208*H208</f>
        <v>0</v>
      </c>
      <c r="S208" s="170">
        <v>0</v>
      </c>
      <c r="T208" s="17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2" t="s">
        <v>209</v>
      </c>
      <c r="AT208" s="172" t="s">
        <v>135</v>
      </c>
      <c r="AU208" s="172" t="s">
        <v>85</v>
      </c>
      <c r="AY208" s="16" t="s">
        <v>132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6" t="s">
        <v>81</v>
      </c>
      <c r="BK208" s="173">
        <f>ROUND(I208*H208,2)</f>
        <v>0</v>
      </c>
      <c r="BL208" s="16" t="s">
        <v>209</v>
      </c>
      <c r="BM208" s="172" t="s">
        <v>289</v>
      </c>
    </row>
    <row r="209" spans="1:65" s="2" customFormat="1" ht="16.5" customHeight="1">
      <c r="A209" s="31"/>
      <c r="B209" s="159"/>
      <c r="C209" s="160" t="s">
        <v>290</v>
      </c>
      <c r="D209" s="160" t="s">
        <v>135</v>
      </c>
      <c r="E209" s="161" t="s">
        <v>291</v>
      </c>
      <c r="F209" s="162" t="s">
        <v>292</v>
      </c>
      <c r="G209" s="163" t="s">
        <v>216</v>
      </c>
      <c r="H209" s="164">
        <v>4.5</v>
      </c>
      <c r="I209" s="165"/>
      <c r="J209" s="166">
        <f>ROUND(I209*H209,2)</f>
        <v>0</v>
      </c>
      <c r="K209" s="167"/>
      <c r="L209" s="32"/>
      <c r="M209" s="168" t="s">
        <v>1</v>
      </c>
      <c r="N209" s="169" t="s">
        <v>41</v>
      </c>
      <c r="O209" s="57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2" t="s">
        <v>209</v>
      </c>
      <c r="AT209" s="172" t="s">
        <v>135</v>
      </c>
      <c r="AU209" s="172" t="s">
        <v>85</v>
      </c>
      <c r="AY209" s="16" t="s">
        <v>132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6" t="s">
        <v>81</v>
      </c>
      <c r="BK209" s="173">
        <f>ROUND(I209*H209,2)</f>
        <v>0</v>
      </c>
      <c r="BL209" s="16" t="s">
        <v>209</v>
      </c>
      <c r="BM209" s="172" t="s">
        <v>293</v>
      </c>
    </row>
    <row r="210" spans="1:65" s="2" customFormat="1" ht="16.5" customHeight="1">
      <c r="A210" s="31"/>
      <c r="B210" s="159"/>
      <c r="C210" s="160" t="s">
        <v>271</v>
      </c>
      <c r="D210" s="160" t="s">
        <v>135</v>
      </c>
      <c r="E210" s="161" t="s">
        <v>294</v>
      </c>
      <c r="F210" s="162" t="s">
        <v>295</v>
      </c>
      <c r="G210" s="163" t="s">
        <v>277</v>
      </c>
      <c r="H210" s="202"/>
      <c r="I210" s="165"/>
      <c r="J210" s="166">
        <f>ROUND(I210*H210,2)</f>
        <v>0</v>
      </c>
      <c r="K210" s="167"/>
      <c r="L210" s="32"/>
      <c r="M210" s="168" t="s">
        <v>1</v>
      </c>
      <c r="N210" s="169" t="s">
        <v>41</v>
      </c>
      <c r="O210" s="57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2" t="s">
        <v>209</v>
      </c>
      <c r="AT210" s="172" t="s">
        <v>135</v>
      </c>
      <c r="AU210" s="172" t="s">
        <v>85</v>
      </c>
      <c r="AY210" s="16" t="s">
        <v>132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6" t="s">
        <v>81</v>
      </c>
      <c r="BK210" s="173">
        <f>ROUND(I210*H210,2)</f>
        <v>0</v>
      </c>
      <c r="BL210" s="16" t="s">
        <v>209</v>
      </c>
      <c r="BM210" s="172" t="s">
        <v>296</v>
      </c>
    </row>
    <row r="211" spans="1:65" s="12" customFormat="1" ht="22.9" customHeight="1">
      <c r="B211" s="146"/>
      <c r="D211" s="147" t="s">
        <v>75</v>
      </c>
      <c r="E211" s="157" t="s">
        <v>297</v>
      </c>
      <c r="F211" s="157" t="s">
        <v>298</v>
      </c>
      <c r="I211" s="149"/>
      <c r="J211" s="158">
        <f>BK211</f>
        <v>0</v>
      </c>
      <c r="L211" s="146"/>
      <c r="M211" s="151"/>
      <c r="N211" s="152"/>
      <c r="O211" s="152"/>
      <c r="P211" s="153">
        <f>SUM(P212:P218)</f>
        <v>0</v>
      </c>
      <c r="Q211" s="152"/>
      <c r="R211" s="153">
        <f>SUM(R212:R218)</f>
        <v>7.4500000000000009E-3</v>
      </c>
      <c r="S211" s="152"/>
      <c r="T211" s="154">
        <f>SUM(T212:T218)</f>
        <v>0</v>
      </c>
      <c r="AR211" s="147" t="s">
        <v>85</v>
      </c>
      <c r="AT211" s="155" t="s">
        <v>75</v>
      </c>
      <c r="AU211" s="155" t="s">
        <v>81</v>
      </c>
      <c r="AY211" s="147" t="s">
        <v>132</v>
      </c>
      <c r="BK211" s="156">
        <f>SUM(BK212:BK218)</f>
        <v>0</v>
      </c>
    </row>
    <row r="212" spans="1:65" s="2" customFormat="1" ht="16.5" customHeight="1">
      <c r="A212" s="31"/>
      <c r="B212" s="159"/>
      <c r="C212" s="160" t="s">
        <v>299</v>
      </c>
      <c r="D212" s="160" t="s">
        <v>135</v>
      </c>
      <c r="E212" s="161" t="s">
        <v>300</v>
      </c>
      <c r="F212" s="162" t="s">
        <v>301</v>
      </c>
      <c r="G212" s="163" t="s">
        <v>216</v>
      </c>
      <c r="H212" s="164">
        <v>4.5</v>
      </c>
      <c r="I212" s="165"/>
      <c r="J212" s="166">
        <f t="shared" ref="J212:J218" si="0">ROUND(I212*H212,2)</f>
        <v>0</v>
      </c>
      <c r="K212" s="167"/>
      <c r="L212" s="32"/>
      <c r="M212" s="168" t="s">
        <v>1</v>
      </c>
      <c r="N212" s="169" t="s">
        <v>41</v>
      </c>
      <c r="O212" s="57"/>
      <c r="P212" s="170">
        <f t="shared" ref="P212:P218" si="1">O212*H212</f>
        <v>0</v>
      </c>
      <c r="Q212" s="170">
        <v>5.0000000000000001E-4</v>
      </c>
      <c r="R212" s="170">
        <f t="shared" ref="R212:R218" si="2">Q212*H212</f>
        <v>2.2500000000000003E-3</v>
      </c>
      <c r="S212" s="170">
        <v>0</v>
      </c>
      <c r="T212" s="171">
        <f t="shared" ref="T212:T218" si="3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2" t="s">
        <v>209</v>
      </c>
      <c r="AT212" s="172" t="s">
        <v>135</v>
      </c>
      <c r="AU212" s="172" t="s">
        <v>85</v>
      </c>
      <c r="AY212" s="16" t="s">
        <v>132</v>
      </c>
      <c r="BE212" s="173">
        <f t="shared" ref="BE212:BE218" si="4">IF(N212="základní",J212,0)</f>
        <v>0</v>
      </c>
      <c r="BF212" s="173">
        <f t="shared" ref="BF212:BF218" si="5">IF(N212="snížená",J212,0)</f>
        <v>0</v>
      </c>
      <c r="BG212" s="173">
        <f t="shared" ref="BG212:BG218" si="6">IF(N212="zákl. přenesená",J212,0)</f>
        <v>0</v>
      </c>
      <c r="BH212" s="173">
        <f t="shared" ref="BH212:BH218" si="7">IF(N212="sníž. přenesená",J212,0)</f>
        <v>0</v>
      </c>
      <c r="BI212" s="173">
        <f t="shared" ref="BI212:BI218" si="8">IF(N212="nulová",J212,0)</f>
        <v>0</v>
      </c>
      <c r="BJ212" s="16" t="s">
        <v>81</v>
      </c>
      <c r="BK212" s="173">
        <f t="shared" ref="BK212:BK218" si="9">ROUND(I212*H212,2)</f>
        <v>0</v>
      </c>
      <c r="BL212" s="16" t="s">
        <v>209</v>
      </c>
      <c r="BM212" s="172" t="s">
        <v>302</v>
      </c>
    </row>
    <row r="213" spans="1:65" s="2" customFormat="1" ht="16.5" customHeight="1">
      <c r="A213" s="31"/>
      <c r="B213" s="159"/>
      <c r="C213" s="160" t="s">
        <v>303</v>
      </c>
      <c r="D213" s="160" t="s">
        <v>135</v>
      </c>
      <c r="E213" s="161" t="s">
        <v>304</v>
      </c>
      <c r="F213" s="162" t="s">
        <v>305</v>
      </c>
      <c r="G213" s="163" t="s">
        <v>216</v>
      </c>
      <c r="H213" s="164">
        <v>4.5</v>
      </c>
      <c r="I213" s="165"/>
      <c r="J213" s="166">
        <f t="shared" si="0"/>
        <v>0</v>
      </c>
      <c r="K213" s="167"/>
      <c r="L213" s="32"/>
      <c r="M213" s="168" t="s">
        <v>1</v>
      </c>
      <c r="N213" s="169" t="s">
        <v>41</v>
      </c>
      <c r="O213" s="57"/>
      <c r="P213" s="170">
        <f t="shared" si="1"/>
        <v>0</v>
      </c>
      <c r="Q213" s="170">
        <v>8.4000000000000003E-4</v>
      </c>
      <c r="R213" s="170">
        <f t="shared" si="2"/>
        <v>3.7800000000000004E-3</v>
      </c>
      <c r="S213" s="170">
        <v>0</v>
      </c>
      <c r="T213" s="171">
        <f t="shared" si="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2" t="s">
        <v>209</v>
      </c>
      <c r="AT213" s="172" t="s">
        <v>135</v>
      </c>
      <c r="AU213" s="172" t="s">
        <v>85</v>
      </c>
      <c r="AY213" s="16" t="s">
        <v>132</v>
      </c>
      <c r="BE213" s="173">
        <f t="shared" si="4"/>
        <v>0</v>
      </c>
      <c r="BF213" s="173">
        <f t="shared" si="5"/>
        <v>0</v>
      </c>
      <c r="BG213" s="173">
        <f t="shared" si="6"/>
        <v>0</v>
      </c>
      <c r="BH213" s="173">
        <f t="shared" si="7"/>
        <v>0</v>
      </c>
      <c r="BI213" s="173">
        <f t="shared" si="8"/>
        <v>0</v>
      </c>
      <c r="BJ213" s="16" t="s">
        <v>81</v>
      </c>
      <c r="BK213" s="173">
        <f t="shared" si="9"/>
        <v>0</v>
      </c>
      <c r="BL213" s="16" t="s">
        <v>209</v>
      </c>
      <c r="BM213" s="172" t="s">
        <v>306</v>
      </c>
    </row>
    <row r="214" spans="1:65" s="2" customFormat="1" ht="16.5" customHeight="1">
      <c r="A214" s="31"/>
      <c r="B214" s="159"/>
      <c r="C214" s="160" t="s">
        <v>307</v>
      </c>
      <c r="D214" s="160" t="s">
        <v>135</v>
      </c>
      <c r="E214" s="161" t="s">
        <v>308</v>
      </c>
      <c r="F214" s="162" t="s">
        <v>309</v>
      </c>
      <c r="G214" s="163" t="s">
        <v>310</v>
      </c>
      <c r="H214" s="164">
        <v>1</v>
      </c>
      <c r="I214" s="165"/>
      <c r="J214" s="166">
        <f t="shared" si="0"/>
        <v>0</v>
      </c>
      <c r="K214" s="167"/>
      <c r="L214" s="32"/>
      <c r="M214" s="168" t="s">
        <v>1</v>
      </c>
      <c r="N214" s="169" t="s">
        <v>41</v>
      </c>
      <c r="O214" s="57"/>
      <c r="P214" s="170">
        <f t="shared" si="1"/>
        <v>0</v>
      </c>
      <c r="Q214" s="170">
        <v>0</v>
      </c>
      <c r="R214" s="170">
        <f t="shared" si="2"/>
        <v>0</v>
      </c>
      <c r="S214" s="170">
        <v>0</v>
      </c>
      <c r="T214" s="171">
        <f t="shared" si="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2" t="s">
        <v>209</v>
      </c>
      <c r="AT214" s="172" t="s">
        <v>135</v>
      </c>
      <c r="AU214" s="172" t="s">
        <v>85</v>
      </c>
      <c r="AY214" s="16" t="s">
        <v>132</v>
      </c>
      <c r="BE214" s="173">
        <f t="shared" si="4"/>
        <v>0</v>
      </c>
      <c r="BF214" s="173">
        <f t="shared" si="5"/>
        <v>0</v>
      </c>
      <c r="BG214" s="173">
        <f t="shared" si="6"/>
        <v>0</v>
      </c>
      <c r="BH214" s="173">
        <f t="shared" si="7"/>
        <v>0</v>
      </c>
      <c r="BI214" s="173">
        <f t="shared" si="8"/>
        <v>0</v>
      </c>
      <c r="BJ214" s="16" t="s">
        <v>81</v>
      </c>
      <c r="BK214" s="173">
        <f t="shared" si="9"/>
        <v>0</v>
      </c>
      <c r="BL214" s="16" t="s">
        <v>209</v>
      </c>
      <c r="BM214" s="172" t="s">
        <v>311</v>
      </c>
    </row>
    <row r="215" spans="1:65" s="2" customFormat="1" ht="16.5" customHeight="1">
      <c r="A215" s="31"/>
      <c r="B215" s="159"/>
      <c r="C215" s="160" t="s">
        <v>312</v>
      </c>
      <c r="D215" s="160" t="s">
        <v>135</v>
      </c>
      <c r="E215" s="161" t="s">
        <v>313</v>
      </c>
      <c r="F215" s="162" t="s">
        <v>314</v>
      </c>
      <c r="G215" s="163" t="s">
        <v>216</v>
      </c>
      <c r="H215" s="164">
        <v>9</v>
      </c>
      <c r="I215" s="165"/>
      <c r="J215" s="166">
        <f t="shared" si="0"/>
        <v>0</v>
      </c>
      <c r="K215" s="167"/>
      <c r="L215" s="32"/>
      <c r="M215" s="168" t="s">
        <v>1</v>
      </c>
      <c r="N215" s="169" t="s">
        <v>41</v>
      </c>
      <c r="O215" s="57"/>
      <c r="P215" s="170">
        <f t="shared" si="1"/>
        <v>0</v>
      </c>
      <c r="Q215" s="170">
        <v>1.2E-4</v>
      </c>
      <c r="R215" s="170">
        <f t="shared" si="2"/>
        <v>1.08E-3</v>
      </c>
      <c r="S215" s="170">
        <v>0</v>
      </c>
      <c r="T215" s="171">
        <f t="shared" si="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2" t="s">
        <v>209</v>
      </c>
      <c r="AT215" s="172" t="s">
        <v>135</v>
      </c>
      <c r="AU215" s="172" t="s">
        <v>85</v>
      </c>
      <c r="AY215" s="16" t="s">
        <v>132</v>
      </c>
      <c r="BE215" s="173">
        <f t="shared" si="4"/>
        <v>0</v>
      </c>
      <c r="BF215" s="173">
        <f t="shared" si="5"/>
        <v>0</v>
      </c>
      <c r="BG215" s="173">
        <f t="shared" si="6"/>
        <v>0</v>
      </c>
      <c r="BH215" s="173">
        <f t="shared" si="7"/>
        <v>0</v>
      </c>
      <c r="BI215" s="173">
        <f t="shared" si="8"/>
        <v>0</v>
      </c>
      <c r="BJ215" s="16" t="s">
        <v>81</v>
      </c>
      <c r="BK215" s="173">
        <f t="shared" si="9"/>
        <v>0</v>
      </c>
      <c r="BL215" s="16" t="s">
        <v>209</v>
      </c>
      <c r="BM215" s="172" t="s">
        <v>315</v>
      </c>
    </row>
    <row r="216" spans="1:65" s="2" customFormat="1" ht="16.5" customHeight="1">
      <c r="A216" s="31"/>
      <c r="B216" s="159"/>
      <c r="C216" s="160" t="s">
        <v>316</v>
      </c>
      <c r="D216" s="160" t="s">
        <v>135</v>
      </c>
      <c r="E216" s="161" t="s">
        <v>317</v>
      </c>
      <c r="F216" s="162" t="s">
        <v>318</v>
      </c>
      <c r="G216" s="163" t="s">
        <v>288</v>
      </c>
      <c r="H216" s="164">
        <v>2</v>
      </c>
      <c r="I216" s="165"/>
      <c r="J216" s="166">
        <f t="shared" si="0"/>
        <v>0</v>
      </c>
      <c r="K216" s="167"/>
      <c r="L216" s="32"/>
      <c r="M216" s="168" t="s">
        <v>1</v>
      </c>
      <c r="N216" s="169" t="s">
        <v>41</v>
      </c>
      <c r="O216" s="57"/>
      <c r="P216" s="170">
        <f t="shared" si="1"/>
        <v>0</v>
      </c>
      <c r="Q216" s="170">
        <v>0</v>
      </c>
      <c r="R216" s="170">
        <f t="shared" si="2"/>
        <v>0</v>
      </c>
      <c r="S216" s="170">
        <v>0</v>
      </c>
      <c r="T216" s="171">
        <f t="shared" si="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2" t="s">
        <v>209</v>
      </c>
      <c r="AT216" s="172" t="s">
        <v>135</v>
      </c>
      <c r="AU216" s="172" t="s">
        <v>85</v>
      </c>
      <c r="AY216" s="16" t="s">
        <v>132</v>
      </c>
      <c r="BE216" s="173">
        <f t="shared" si="4"/>
        <v>0</v>
      </c>
      <c r="BF216" s="173">
        <f t="shared" si="5"/>
        <v>0</v>
      </c>
      <c r="BG216" s="173">
        <f t="shared" si="6"/>
        <v>0</v>
      </c>
      <c r="BH216" s="173">
        <f t="shared" si="7"/>
        <v>0</v>
      </c>
      <c r="BI216" s="173">
        <f t="shared" si="8"/>
        <v>0</v>
      </c>
      <c r="BJ216" s="16" t="s">
        <v>81</v>
      </c>
      <c r="BK216" s="173">
        <f t="shared" si="9"/>
        <v>0</v>
      </c>
      <c r="BL216" s="16" t="s">
        <v>209</v>
      </c>
      <c r="BM216" s="172" t="s">
        <v>319</v>
      </c>
    </row>
    <row r="217" spans="1:65" s="2" customFormat="1" ht="16.5" customHeight="1">
      <c r="A217" s="31"/>
      <c r="B217" s="159"/>
      <c r="C217" s="160" t="s">
        <v>320</v>
      </c>
      <c r="D217" s="160" t="s">
        <v>135</v>
      </c>
      <c r="E217" s="161" t="s">
        <v>321</v>
      </c>
      <c r="F217" s="162" t="s">
        <v>322</v>
      </c>
      <c r="G217" s="163" t="s">
        <v>288</v>
      </c>
      <c r="H217" s="164">
        <v>2</v>
      </c>
      <c r="I217" s="165"/>
      <c r="J217" s="166">
        <f t="shared" si="0"/>
        <v>0</v>
      </c>
      <c r="K217" s="167"/>
      <c r="L217" s="32"/>
      <c r="M217" s="168" t="s">
        <v>1</v>
      </c>
      <c r="N217" s="169" t="s">
        <v>41</v>
      </c>
      <c r="O217" s="57"/>
      <c r="P217" s="170">
        <f t="shared" si="1"/>
        <v>0</v>
      </c>
      <c r="Q217" s="170">
        <v>1.7000000000000001E-4</v>
      </c>
      <c r="R217" s="170">
        <f t="shared" si="2"/>
        <v>3.4000000000000002E-4</v>
      </c>
      <c r="S217" s="170">
        <v>0</v>
      </c>
      <c r="T217" s="171">
        <f t="shared" si="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2" t="s">
        <v>209</v>
      </c>
      <c r="AT217" s="172" t="s">
        <v>135</v>
      </c>
      <c r="AU217" s="172" t="s">
        <v>85</v>
      </c>
      <c r="AY217" s="16" t="s">
        <v>132</v>
      </c>
      <c r="BE217" s="173">
        <f t="shared" si="4"/>
        <v>0</v>
      </c>
      <c r="BF217" s="173">
        <f t="shared" si="5"/>
        <v>0</v>
      </c>
      <c r="BG217" s="173">
        <f t="shared" si="6"/>
        <v>0</v>
      </c>
      <c r="BH217" s="173">
        <f t="shared" si="7"/>
        <v>0</v>
      </c>
      <c r="BI217" s="173">
        <f t="shared" si="8"/>
        <v>0</v>
      </c>
      <c r="BJ217" s="16" t="s">
        <v>81</v>
      </c>
      <c r="BK217" s="173">
        <f t="shared" si="9"/>
        <v>0</v>
      </c>
      <c r="BL217" s="16" t="s">
        <v>209</v>
      </c>
      <c r="BM217" s="172" t="s">
        <v>323</v>
      </c>
    </row>
    <row r="218" spans="1:65" s="2" customFormat="1" ht="16.5" customHeight="1">
      <c r="A218" s="31"/>
      <c r="B218" s="159"/>
      <c r="C218" s="160" t="s">
        <v>324</v>
      </c>
      <c r="D218" s="160" t="s">
        <v>135</v>
      </c>
      <c r="E218" s="161" t="s">
        <v>325</v>
      </c>
      <c r="F218" s="162" t="s">
        <v>326</v>
      </c>
      <c r="G218" s="163" t="s">
        <v>277</v>
      </c>
      <c r="H218" s="202"/>
      <c r="I218" s="165"/>
      <c r="J218" s="166">
        <f t="shared" si="0"/>
        <v>0</v>
      </c>
      <c r="K218" s="167"/>
      <c r="L218" s="32"/>
      <c r="M218" s="168" t="s">
        <v>1</v>
      </c>
      <c r="N218" s="169" t="s">
        <v>41</v>
      </c>
      <c r="O218" s="57"/>
      <c r="P218" s="170">
        <f t="shared" si="1"/>
        <v>0</v>
      </c>
      <c r="Q218" s="170">
        <v>0</v>
      </c>
      <c r="R218" s="170">
        <f t="shared" si="2"/>
        <v>0</v>
      </c>
      <c r="S218" s="170">
        <v>0</v>
      </c>
      <c r="T218" s="171">
        <f t="shared" si="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2" t="s">
        <v>209</v>
      </c>
      <c r="AT218" s="172" t="s">
        <v>135</v>
      </c>
      <c r="AU218" s="172" t="s">
        <v>85</v>
      </c>
      <c r="AY218" s="16" t="s">
        <v>132</v>
      </c>
      <c r="BE218" s="173">
        <f t="shared" si="4"/>
        <v>0</v>
      </c>
      <c r="BF218" s="173">
        <f t="shared" si="5"/>
        <v>0</v>
      </c>
      <c r="BG218" s="173">
        <f t="shared" si="6"/>
        <v>0</v>
      </c>
      <c r="BH218" s="173">
        <f t="shared" si="7"/>
        <v>0</v>
      </c>
      <c r="BI218" s="173">
        <f t="shared" si="8"/>
        <v>0</v>
      </c>
      <c r="BJ218" s="16" t="s">
        <v>81</v>
      </c>
      <c r="BK218" s="173">
        <f t="shared" si="9"/>
        <v>0</v>
      </c>
      <c r="BL218" s="16" t="s">
        <v>209</v>
      </c>
      <c r="BM218" s="172" t="s">
        <v>327</v>
      </c>
    </row>
    <row r="219" spans="1:65" s="12" customFormat="1" ht="22.9" customHeight="1">
      <c r="B219" s="146"/>
      <c r="D219" s="147" t="s">
        <v>75</v>
      </c>
      <c r="E219" s="157" t="s">
        <v>328</v>
      </c>
      <c r="F219" s="157" t="s">
        <v>329</v>
      </c>
      <c r="I219" s="149"/>
      <c r="J219" s="158">
        <f>BK219</f>
        <v>0</v>
      </c>
      <c r="L219" s="146"/>
      <c r="M219" s="151"/>
      <c r="N219" s="152"/>
      <c r="O219" s="152"/>
      <c r="P219" s="153">
        <f>SUM(P220:P226)</f>
        <v>0</v>
      </c>
      <c r="Q219" s="152"/>
      <c r="R219" s="153">
        <f>SUM(R220:R226)</f>
        <v>1.1139999999999999E-2</v>
      </c>
      <c r="S219" s="152"/>
      <c r="T219" s="154">
        <f>SUM(T220:T226)</f>
        <v>2.1870000000000001E-2</v>
      </c>
      <c r="AR219" s="147" t="s">
        <v>85</v>
      </c>
      <c r="AT219" s="155" t="s">
        <v>75</v>
      </c>
      <c r="AU219" s="155" t="s">
        <v>81</v>
      </c>
      <c r="AY219" s="147" t="s">
        <v>132</v>
      </c>
      <c r="BK219" s="156">
        <f>SUM(BK220:BK226)</f>
        <v>0</v>
      </c>
    </row>
    <row r="220" spans="1:65" s="2" customFormat="1" ht="16.5" customHeight="1">
      <c r="A220" s="31"/>
      <c r="B220" s="159"/>
      <c r="C220" s="160" t="s">
        <v>330</v>
      </c>
      <c r="D220" s="160" t="s">
        <v>135</v>
      </c>
      <c r="E220" s="161" t="s">
        <v>331</v>
      </c>
      <c r="F220" s="162" t="s">
        <v>332</v>
      </c>
      <c r="G220" s="163" t="s">
        <v>310</v>
      </c>
      <c r="H220" s="164">
        <v>1</v>
      </c>
      <c r="I220" s="165"/>
      <c r="J220" s="166">
        <f t="shared" ref="J220:J226" si="10">ROUND(I220*H220,2)</f>
        <v>0</v>
      </c>
      <c r="K220" s="167"/>
      <c r="L220" s="32"/>
      <c r="M220" s="168" t="s">
        <v>1</v>
      </c>
      <c r="N220" s="169" t="s">
        <v>41</v>
      </c>
      <c r="O220" s="57"/>
      <c r="P220" s="170">
        <f t="shared" ref="P220:P226" si="11">O220*H220</f>
        <v>0</v>
      </c>
      <c r="Q220" s="170">
        <v>0</v>
      </c>
      <c r="R220" s="170">
        <f t="shared" ref="R220:R226" si="12">Q220*H220</f>
        <v>0</v>
      </c>
      <c r="S220" s="170">
        <v>1.9460000000000002E-2</v>
      </c>
      <c r="T220" s="171">
        <f t="shared" ref="T220:T226" si="13">S220*H220</f>
        <v>1.9460000000000002E-2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2" t="s">
        <v>209</v>
      </c>
      <c r="AT220" s="172" t="s">
        <v>135</v>
      </c>
      <c r="AU220" s="172" t="s">
        <v>85</v>
      </c>
      <c r="AY220" s="16" t="s">
        <v>132</v>
      </c>
      <c r="BE220" s="173">
        <f t="shared" ref="BE220:BE226" si="14">IF(N220="základní",J220,0)</f>
        <v>0</v>
      </c>
      <c r="BF220" s="173">
        <f t="shared" ref="BF220:BF226" si="15">IF(N220="snížená",J220,0)</f>
        <v>0</v>
      </c>
      <c r="BG220" s="173">
        <f t="shared" ref="BG220:BG226" si="16">IF(N220="zákl. přenesená",J220,0)</f>
        <v>0</v>
      </c>
      <c r="BH220" s="173">
        <f t="shared" ref="BH220:BH226" si="17">IF(N220="sníž. přenesená",J220,0)</f>
        <v>0</v>
      </c>
      <c r="BI220" s="173">
        <f t="shared" ref="BI220:BI226" si="18">IF(N220="nulová",J220,0)</f>
        <v>0</v>
      </c>
      <c r="BJ220" s="16" t="s">
        <v>81</v>
      </c>
      <c r="BK220" s="173">
        <f t="shared" ref="BK220:BK226" si="19">ROUND(I220*H220,2)</f>
        <v>0</v>
      </c>
      <c r="BL220" s="16" t="s">
        <v>209</v>
      </c>
      <c r="BM220" s="172" t="s">
        <v>333</v>
      </c>
    </row>
    <row r="221" spans="1:65" s="2" customFormat="1" ht="16.5" customHeight="1">
      <c r="A221" s="31"/>
      <c r="B221" s="159"/>
      <c r="C221" s="160" t="s">
        <v>334</v>
      </c>
      <c r="D221" s="160" t="s">
        <v>135</v>
      </c>
      <c r="E221" s="161" t="s">
        <v>335</v>
      </c>
      <c r="F221" s="162" t="s">
        <v>336</v>
      </c>
      <c r="G221" s="163" t="s">
        <v>310</v>
      </c>
      <c r="H221" s="164">
        <v>1</v>
      </c>
      <c r="I221" s="165"/>
      <c r="J221" s="166">
        <f t="shared" si="10"/>
        <v>0</v>
      </c>
      <c r="K221" s="167"/>
      <c r="L221" s="32"/>
      <c r="M221" s="168" t="s">
        <v>1</v>
      </c>
      <c r="N221" s="169" t="s">
        <v>41</v>
      </c>
      <c r="O221" s="57"/>
      <c r="P221" s="170">
        <f t="shared" si="11"/>
        <v>0</v>
      </c>
      <c r="Q221" s="170">
        <v>1.0659999999999999E-2</v>
      </c>
      <c r="R221" s="170">
        <f t="shared" si="12"/>
        <v>1.0659999999999999E-2</v>
      </c>
      <c r="S221" s="170">
        <v>0</v>
      </c>
      <c r="T221" s="171">
        <f t="shared" si="1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2" t="s">
        <v>209</v>
      </c>
      <c r="AT221" s="172" t="s">
        <v>135</v>
      </c>
      <c r="AU221" s="172" t="s">
        <v>85</v>
      </c>
      <c r="AY221" s="16" t="s">
        <v>132</v>
      </c>
      <c r="BE221" s="173">
        <f t="shared" si="14"/>
        <v>0</v>
      </c>
      <c r="BF221" s="173">
        <f t="shared" si="15"/>
        <v>0</v>
      </c>
      <c r="BG221" s="173">
        <f t="shared" si="16"/>
        <v>0</v>
      </c>
      <c r="BH221" s="173">
        <f t="shared" si="17"/>
        <v>0</v>
      </c>
      <c r="BI221" s="173">
        <f t="shared" si="18"/>
        <v>0</v>
      </c>
      <c r="BJ221" s="16" t="s">
        <v>81</v>
      </c>
      <c r="BK221" s="173">
        <f t="shared" si="19"/>
        <v>0</v>
      </c>
      <c r="BL221" s="16" t="s">
        <v>209</v>
      </c>
      <c r="BM221" s="172" t="s">
        <v>337</v>
      </c>
    </row>
    <row r="222" spans="1:65" s="2" customFormat="1" ht="16.5" customHeight="1">
      <c r="A222" s="31"/>
      <c r="B222" s="159"/>
      <c r="C222" s="160" t="s">
        <v>338</v>
      </c>
      <c r="D222" s="160" t="s">
        <v>135</v>
      </c>
      <c r="E222" s="161" t="s">
        <v>339</v>
      </c>
      <c r="F222" s="162" t="s">
        <v>340</v>
      </c>
      <c r="G222" s="163" t="s">
        <v>145</v>
      </c>
      <c r="H222" s="164">
        <v>2.1999999999999999E-2</v>
      </c>
      <c r="I222" s="165"/>
      <c r="J222" s="166">
        <f t="shared" si="10"/>
        <v>0</v>
      </c>
      <c r="K222" s="167"/>
      <c r="L222" s="32"/>
      <c r="M222" s="168" t="s">
        <v>1</v>
      </c>
      <c r="N222" s="169" t="s">
        <v>41</v>
      </c>
      <c r="O222" s="57"/>
      <c r="P222" s="170">
        <f t="shared" si="11"/>
        <v>0</v>
      </c>
      <c r="Q222" s="170">
        <v>0</v>
      </c>
      <c r="R222" s="170">
        <f t="shared" si="12"/>
        <v>0</v>
      </c>
      <c r="S222" s="170">
        <v>0</v>
      </c>
      <c r="T222" s="171">
        <f t="shared" si="1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2" t="s">
        <v>209</v>
      </c>
      <c r="AT222" s="172" t="s">
        <v>135</v>
      </c>
      <c r="AU222" s="172" t="s">
        <v>85</v>
      </c>
      <c r="AY222" s="16" t="s">
        <v>132</v>
      </c>
      <c r="BE222" s="173">
        <f t="shared" si="14"/>
        <v>0</v>
      </c>
      <c r="BF222" s="173">
        <f t="shared" si="15"/>
        <v>0</v>
      </c>
      <c r="BG222" s="173">
        <f t="shared" si="16"/>
        <v>0</v>
      </c>
      <c r="BH222" s="173">
        <f t="shared" si="17"/>
        <v>0</v>
      </c>
      <c r="BI222" s="173">
        <f t="shared" si="18"/>
        <v>0</v>
      </c>
      <c r="BJ222" s="16" t="s">
        <v>81</v>
      </c>
      <c r="BK222" s="173">
        <f t="shared" si="19"/>
        <v>0</v>
      </c>
      <c r="BL222" s="16" t="s">
        <v>209</v>
      </c>
      <c r="BM222" s="172" t="s">
        <v>341</v>
      </c>
    </row>
    <row r="223" spans="1:65" s="2" customFormat="1" ht="16.5" customHeight="1">
      <c r="A223" s="31"/>
      <c r="B223" s="159"/>
      <c r="C223" s="160" t="s">
        <v>342</v>
      </c>
      <c r="D223" s="160" t="s">
        <v>135</v>
      </c>
      <c r="E223" s="161" t="s">
        <v>343</v>
      </c>
      <c r="F223" s="162" t="s">
        <v>344</v>
      </c>
      <c r="G223" s="163" t="s">
        <v>310</v>
      </c>
      <c r="H223" s="164">
        <v>2</v>
      </c>
      <c r="I223" s="165"/>
      <c r="J223" s="166">
        <f t="shared" si="10"/>
        <v>0</v>
      </c>
      <c r="K223" s="167"/>
      <c r="L223" s="32"/>
      <c r="M223" s="168" t="s">
        <v>1</v>
      </c>
      <c r="N223" s="169" t="s">
        <v>41</v>
      </c>
      <c r="O223" s="57"/>
      <c r="P223" s="170">
        <f t="shared" si="11"/>
        <v>0</v>
      </c>
      <c r="Q223" s="170">
        <v>2.4000000000000001E-4</v>
      </c>
      <c r="R223" s="170">
        <f t="shared" si="12"/>
        <v>4.8000000000000001E-4</v>
      </c>
      <c r="S223" s="170">
        <v>0</v>
      </c>
      <c r="T223" s="171">
        <f t="shared" si="1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2" t="s">
        <v>209</v>
      </c>
      <c r="AT223" s="172" t="s">
        <v>135</v>
      </c>
      <c r="AU223" s="172" t="s">
        <v>85</v>
      </c>
      <c r="AY223" s="16" t="s">
        <v>132</v>
      </c>
      <c r="BE223" s="173">
        <f t="shared" si="14"/>
        <v>0</v>
      </c>
      <c r="BF223" s="173">
        <f t="shared" si="15"/>
        <v>0</v>
      </c>
      <c r="BG223" s="173">
        <f t="shared" si="16"/>
        <v>0</v>
      </c>
      <c r="BH223" s="173">
        <f t="shared" si="17"/>
        <v>0</v>
      </c>
      <c r="BI223" s="173">
        <f t="shared" si="18"/>
        <v>0</v>
      </c>
      <c r="BJ223" s="16" t="s">
        <v>81</v>
      </c>
      <c r="BK223" s="173">
        <f t="shared" si="19"/>
        <v>0</v>
      </c>
      <c r="BL223" s="16" t="s">
        <v>209</v>
      </c>
      <c r="BM223" s="172" t="s">
        <v>345</v>
      </c>
    </row>
    <row r="224" spans="1:65" s="2" customFormat="1" ht="16.5" customHeight="1">
      <c r="A224" s="31"/>
      <c r="B224" s="159"/>
      <c r="C224" s="160" t="s">
        <v>346</v>
      </c>
      <c r="D224" s="160" t="s">
        <v>135</v>
      </c>
      <c r="E224" s="161" t="s">
        <v>347</v>
      </c>
      <c r="F224" s="162" t="s">
        <v>348</v>
      </c>
      <c r="G224" s="163" t="s">
        <v>310</v>
      </c>
      <c r="H224" s="164">
        <v>1</v>
      </c>
      <c r="I224" s="165"/>
      <c r="J224" s="166">
        <f t="shared" si="10"/>
        <v>0</v>
      </c>
      <c r="K224" s="167"/>
      <c r="L224" s="32"/>
      <c r="M224" s="168" t="s">
        <v>1</v>
      </c>
      <c r="N224" s="169" t="s">
        <v>41</v>
      </c>
      <c r="O224" s="57"/>
      <c r="P224" s="170">
        <f t="shared" si="11"/>
        <v>0</v>
      </c>
      <c r="Q224" s="170">
        <v>0</v>
      </c>
      <c r="R224" s="170">
        <f t="shared" si="12"/>
        <v>0</v>
      </c>
      <c r="S224" s="170">
        <v>1.56E-3</v>
      </c>
      <c r="T224" s="171">
        <f t="shared" si="13"/>
        <v>1.56E-3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2" t="s">
        <v>209</v>
      </c>
      <c r="AT224" s="172" t="s">
        <v>135</v>
      </c>
      <c r="AU224" s="172" t="s">
        <v>85</v>
      </c>
      <c r="AY224" s="16" t="s">
        <v>132</v>
      </c>
      <c r="BE224" s="173">
        <f t="shared" si="14"/>
        <v>0</v>
      </c>
      <c r="BF224" s="173">
        <f t="shared" si="15"/>
        <v>0</v>
      </c>
      <c r="BG224" s="173">
        <f t="shared" si="16"/>
        <v>0</v>
      </c>
      <c r="BH224" s="173">
        <f t="shared" si="17"/>
        <v>0</v>
      </c>
      <c r="BI224" s="173">
        <f t="shared" si="18"/>
        <v>0</v>
      </c>
      <c r="BJ224" s="16" t="s">
        <v>81</v>
      </c>
      <c r="BK224" s="173">
        <f t="shared" si="19"/>
        <v>0</v>
      </c>
      <c r="BL224" s="16" t="s">
        <v>209</v>
      </c>
      <c r="BM224" s="172" t="s">
        <v>349</v>
      </c>
    </row>
    <row r="225" spans="1:65" s="2" customFormat="1" ht="16.5" customHeight="1">
      <c r="A225" s="31"/>
      <c r="B225" s="159"/>
      <c r="C225" s="160" t="s">
        <v>350</v>
      </c>
      <c r="D225" s="160" t="s">
        <v>135</v>
      </c>
      <c r="E225" s="161" t="s">
        <v>351</v>
      </c>
      <c r="F225" s="162" t="s">
        <v>352</v>
      </c>
      <c r="G225" s="163" t="s">
        <v>288</v>
      </c>
      <c r="H225" s="164">
        <v>1</v>
      </c>
      <c r="I225" s="165"/>
      <c r="J225" s="166">
        <f t="shared" si="10"/>
        <v>0</v>
      </c>
      <c r="K225" s="167"/>
      <c r="L225" s="32"/>
      <c r="M225" s="168" t="s">
        <v>1</v>
      </c>
      <c r="N225" s="169" t="s">
        <v>41</v>
      </c>
      <c r="O225" s="57"/>
      <c r="P225" s="170">
        <f t="shared" si="11"/>
        <v>0</v>
      </c>
      <c r="Q225" s="170">
        <v>0</v>
      </c>
      <c r="R225" s="170">
        <f t="shared" si="12"/>
        <v>0</v>
      </c>
      <c r="S225" s="170">
        <v>8.4999999999999995E-4</v>
      </c>
      <c r="T225" s="171">
        <f t="shared" si="13"/>
        <v>8.4999999999999995E-4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2" t="s">
        <v>209</v>
      </c>
      <c r="AT225" s="172" t="s">
        <v>135</v>
      </c>
      <c r="AU225" s="172" t="s">
        <v>85</v>
      </c>
      <c r="AY225" s="16" t="s">
        <v>132</v>
      </c>
      <c r="BE225" s="173">
        <f t="shared" si="14"/>
        <v>0</v>
      </c>
      <c r="BF225" s="173">
        <f t="shared" si="15"/>
        <v>0</v>
      </c>
      <c r="BG225" s="173">
        <f t="shared" si="16"/>
        <v>0</v>
      </c>
      <c r="BH225" s="173">
        <f t="shared" si="17"/>
        <v>0</v>
      </c>
      <c r="BI225" s="173">
        <f t="shared" si="18"/>
        <v>0</v>
      </c>
      <c r="BJ225" s="16" t="s">
        <v>81</v>
      </c>
      <c r="BK225" s="173">
        <f t="shared" si="19"/>
        <v>0</v>
      </c>
      <c r="BL225" s="16" t="s">
        <v>209</v>
      </c>
      <c r="BM225" s="172" t="s">
        <v>353</v>
      </c>
    </row>
    <row r="226" spans="1:65" s="2" customFormat="1" ht="16.5" customHeight="1">
      <c r="A226" s="31"/>
      <c r="B226" s="159"/>
      <c r="C226" s="160" t="s">
        <v>354</v>
      </c>
      <c r="D226" s="160" t="s">
        <v>135</v>
      </c>
      <c r="E226" s="161" t="s">
        <v>355</v>
      </c>
      <c r="F226" s="162" t="s">
        <v>356</v>
      </c>
      <c r="G226" s="163" t="s">
        <v>277</v>
      </c>
      <c r="H226" s="202"/>
      <c r="I226" s="165"/>
      <c r="J226" s="166">
        <f t="shared" si="10"/>
        <v>0</v>
      </c>
      <c r="K226" s="167"/>
      <c r="L226" s="32"/>
      <c r="M226" s="168" t="s">
        <v>1</v>
      </c>
      <c r="N226" s="169" t="s">
        <v>41</v>
      </c>
      <c r="O226" s="57"/>
      <c r="P226" s="170">
        <f t="shared" si="11"/>
        <v>0</v>
      </c>
      <c r="Q226" s="170">
        <v>0</v>
      </c>
      <c r="R226" s="170">
        <f t="shared" si="12"/>
        <v>0</v>
      </c>
      <c r="S226" s="170">
        <v>0</v>
      </c>
      <c r="T226" s="171">
        <f t="shared" si="1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2" t="s">
        <v>209</v>
      </c>
      <c r="AT226" s="172" t="s">
        <v>135</v>
      </c>
      <c r="AU226" s="172" t="s">
        <v>85</v>
      </c>
      <c r="AY226" s="16" t="s">
        <v>132</v>
      </c>
      <c r="BE226" s="173">
        <f t="shared" si="14"/>
        <v>0</v>
      </c>
      <c r="BF226" s="173">
        <f t="shared" si="15"/>
        <v>0</v>
      </c>
      <c r="BG226" s="173">
        <f t="shared" si="16"/>
        <v>0</v>
      </c>
      <c r="BH226" s="173">
        <f t="shared" si="17"/>
        <v>0</v>
      </c>
      <c r="BI226" s="173">
        <f t="shared" si="18"/>
        <v>0</v>
      </c>
      <c r="BJ226" s="16" t="s">
        <v>81</v>
      </c>
      <c r="BK226" s="173">
        <f t="shared" si="19"/>
        <v>0</v>
      </c>
      <c r="BL226" s="16" t="s">
        <v>209</v>
      </c>
      <c r="BM226" s="172" t="s">
        <v>357</v>
      </c>
    </row>
    <row r="227" spans="1:65" s="12" customFormat="1" ht="22.9" customHeight="1">
      <c r="B227" s="146"/>
      <c r="D227" s="147" t="s">
        <v>75</v>
      </c>
      <c r="E227" s="157" t="s">
        <v>358</v>
      </c>
      <c r="F227" s="157" t="s">
        <v>359</v>
      </c>
      <c r="I227" s="149"/>
      <c r="J227" s="158">
        <f>BK227</f>
        <v>0</v>
      </c>
      <c r="L227" s="146"/>
      <c r="M227" s="151"/>
      <c r="N227" s="152"/>
      <c r="O227" s="152"/>
      <c r="P227" s="153">
        <f>SUM(P228:P232)</f>
        <v>0</v>
      </c>
      <c r="Q227" s="152"/>
      <c r="R227" s="153">
        <f>SUM(R228:R232)</f>
        <v>0</v>
      </c>
      <c r="S227" s="152"/>
      <c r="T227" s="154">
        <f>SUM(T228:T232)</f>
        <v>9.4248000000000012E-2</v>
      </c>
      <c r="AR227" s="147" t="s">
        <v>85</v>
      </c>
      <c r="AT227" s="155" t="s">
        <v>75</v>
      </c>
      <c r="AU227" s="155" t="s">
        <v>81</v>
      </c>
      <c r="AY227" s="147" t="s">
        <v>132</v>
      </c>
      <c r="BK227" s="156">
        <f>SUM(BK228:BK232)</f>
        <v>0</v>
      </c>
    </row>
    <row r="228" spans="1:65" s="2" customFormat="1" ht="16.5" customHeight="1">
      <c r="A228" s="31"/>
      <c r="B228" s="159"/>
      <c r="C228" s="160" t="s">
        <v>360</v>
      </c>
      <c r="D228" s="160" t="s">
        <v>135</v>
      </c>
      <c r="E228" s="161" t="s">
        <v>361</v>
      </c>
      <c r="F228" s="162" t="s">
        <v>362</v>
      </c>
      <c r="G228" s="163" t="s">
        <v>151</v>
      </c>
      <c r="H228" s="164">
        <v>3.96</v>
      </c>
      <c r="I228" s="165"/>
      <c r="J228" s="166">
        <f>ROUND(I228*H228,2)</f>
        <v>0</v>
      </c>
      <c r="K228" s="167"/>
      <c r="L228" s="32"/>
      <c r="M228" s="168" t="s">
        <v>1</v>
      </c>
      <c r="N228" s="169" t="s">
        <v>41</v>
      </c>
      <c r="O228" s="57"/>
      <c r="P228" s="170">
        <f>O228*H228</f>
        <v>0</v>
      </c>
      <c r="Q228" s="170">
        <v>0</v>
      </c>
      <c r="R228" s="170">
        <f>Q228*H228</f>
        <v>0</v>
      </c>
      <c r="S228" s="170">
        <v>2.3800000000000002E-2</v>
      </c>
      <c r="T228" s="171">
        <f>S228*H228</f>
        <v>9.4248000000000012E-2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2" t="s">
        <v>209</v>
      </c>
      <c r="AT228" s="172" t="s">
        <v>135</v>
      </c>
      <c r="AU228" s="172" t="s">
        <v>85</v>
      </c>
      <c r="AY228" s="16" t="s">
        <v>132</v>
      </c>
      <c r="BE228" s="173">
        <f>IF(N228="základní",J228,0)</f>
        <v>0</v>
      </c>
      <c r="BF228" s="173">
        <f>IF(N228="snížená",J228,0)</f>
        <v>0</v>
      </c>
      <c r="BG228" s="173">
        <f>IF(N228="zákl. přenesená",J228,0)</f>
        <v>0</v>
      </c>
      <c r="BH228" s="173">
        <f>IF(N228="sníž. přenesená",J228,0)</f>
        <v>0</v>
      </c>
      <c r="BI228" s="173">
        <f>IF(N228="nulová",J228,0)</f>
        <v>0</v>
      </c>
      <c r="BJ228" s="16" t="s">
        <v>81</v>
      </c>
      <c r="BK228" s="173">
        <f>ROUND(I228*H228,2)</f>
        <v>0</v>
      </c>
      <c r="BL228" s="16" t="s">
        <v>209</v>
      </c>
      <c r="BM228" s="172" t="s">
        <v>363</v>
      </c>
    </row>
    <row r="229" spans="1:65" s="13" customFormat="1">
      <c r="B229" s="174"/>
      <c r="D229" s="175" t="s">
        <v>140</v>
      </c>
      <c r="E229" s="176" t="s">
        <v>1</v>
      </c>
      <c r="F229" s="177" t="s">
        <v>364</v>
      </c>
      <c r="H229" s="178">
        <v>3.96</v>
      </c>
      <c r="I229" s="179"/>
      <c r="L229" s="174"/>
      <c r="M229" s="180"/>
      <c r="N229" s="181"/>
      <c r="O229" s="181"/>
      <c r="P229" s="181"/>
      <c r="Q229" s="181"/>
      <c r="R229" s="181"/>
      <c r="S229" s="181"/>
      <c r="T229" s="182"/>
      <c r="AT229" s="176" t="s">
        <v>140</v>
      </c>
      <c r="AU229" s="176" t="s">
        <v>85</v>
      </c>
      <c r="AV229" s="13" t="s">
        <v>85</v>
      </c>
      <c r="AW229" s="13" t="s">
        <v>32</v>
      </c>
      <c r="AX229" s="13" t="s">
        <v>76</v>
      </c>
      <c r="AY229" s="176" t="s">
        <v>132</v>
      </c>
    </row>
    <row r="230" spans="1:65" s="14" customFormat="1">
      <c r="B230" s="183"/>
      <c r="D230" s="175" t="s">
        <v>140</v>
      </c>
      <c r="E230" s="184" t="s">
        <v>1</v>
      </c>
      <c r="F230" s="185" t="s">
        <v>142</v>
      </c>
      <c r="H230" s="186">
        <v>3.96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140</v>
      </c>
      <c r="AU230" s="184" t="s">
        <v>85</v>
      </c>
      <c r="AV230" s="14" t="s">
        <v>133</v>
      </c>
      <c r="AW230" s="14" t="s">
        <v>32</v>
      </c>
      <c r="AX230" s="14" t="s">
        <v>81</v>
      </c>
      <c r="AY230" s="184" t="s">
        <v>132</v>
      </c>
    </row>
    <row r="231" spans="1:65" s="2" customFormat="1" ht="16.5" customHeight="1">
      <c r="A231" s="31"/>
      <c r="B231" s="159"/>
      <c r="C231" s="160" t="s">
        <v>365</v>
      </c>
      <c r="D231" s="160" t="s">
        <v>135</v>
      </c>
      <c r="E231" s="161" t="s">
        <v>366</v>
      </c>
      <c r="F231" s="162" t="s">
        <v>367</v>
      </c>
      <c r="G231" s="163" t="s">
        <v>151</v>
      </c>
      <c r="H231" s="164">
        <v>3.96</v>
      </c>
      <c r="I231" s="165"/>
      <c r="J231" s="166">
        <f>ROUND(I231*H231,2)</f>
        <v>0</v>
      </c>
      <c r="K231" s="167"/>
      <c r="L231" s="32"/>
      <c r="M231" s="168" t="s">
        <v>1</v>
      </c>
      <c r="N231" s="169" t="s">
        <v>41</v>
      </c>
      <c r="O231" s="57"/>
      <c r="P231" s="170">
        <f>O231*H231</f>
        <v>0</v>
      </c>
      <c r="Q231" s="170">
        <v>0</v>
      </c>
      <c r="R231" s="170">
        <f>Q231*H231</f>
        <v>0</v>
      </c>
      <c r="S231" s="170">
        <v>0</v>
      </c>
      <c r="T231" s="171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2" t="s">
        <v>209</v>
      </c>
      <c r="AT231" s="172" t="s">
        <v>135</v>
      </c>
      <c r="AU231" s="172" t="s">
        <v>85</v>
      </c>
      <c r="AY231" s="16" t="s">
        <v>132</v>
      </c>
      <c r="BE231" s="173">
        <f>IF(N231="základní",J231,0)</f>
        <v>0</v>
      </c>
      <c r="BF231" s="173">
        <f>IF(N231="snížená",J231,0)</f>
        <v>0</v>
      </c>
      <c r="BG231" s="173">
        <f>IF(N231="zákl. přenesená",J231,0)</f>
        <v>0</v>
      </c>
      <c r="BH231" s="173">
        <f>IF(N231="sníž. přenesená",J231,0)</f>
        <v>0</v>
      </c>
      <c r="BI231" s="173">
        <f>IF(N231="nulová",J231,0)</f>
        <v>0</v>
      </c>
      <c r="BJ231" s="16" t="s">
        <v>81</v>
      </c>
      <c r="BK231" s="173">
        <f>ROUND(I231*H231,2)</f>
        <v>0</v>
      </c>
      <c r="BL231" s="16" t="s">
        <v>209</v>
      </c>
      <c r="BM231" s="172" t="s">
        <v>368</v>
      </c>
    </row>
    <row r="232" spans="1:65" s="2" customFormat="1" ht="16.5" customHeight="1">
      <c r="A232" s="31"/>
      <c r="B232" s="159"/>
      <c r="C232" s="160" t="s">
        <v>369</v>
      </c>
      <c r="D232" s="160" t="s">
        <v>135</v>
      </c>
      <c r="E232" s="161" t="s">
        <v>370</v>
      </c>
      <c r="F232" s="162" t="s">
        <v>371</v>
      </c>
      <c r="G232" s="163" t="s">
        <v>145</v>
      </c>
      <c r="H232" s="164">
        <v>9.4E-2</v>
      </c>
      <c r="I232" s="165"/>
      <c r="J232" s="166">
        <f>ROUND(I232*H232,2)</f>
        <v>0</v>
      </c>
      <c r="K232" s="167"/>
      <c r="L232" s="32"/>
      <c r="M232" s="168" t="s">
        <v>1</v>
      </c>
      <c r="N232" s="169" t="s">
        <v>41</v>
      </c>
      <c r="O232" s="57"/>
      <c r="P232" s="170">
        <f>O232*H232</f>
        <v>0</v>
      </c>
      <c r="Q232" s="170">
        <v>0</v>
      </c>
      <c r="R232" s="170">
        <f>Q232*H232</f>
        <v>0</v>
      </c>
      <c r="S232" s="170">
        <v>0</v>
      </c>
      <c r="T232" s="17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2" t="s">
        <v>209</v>
      </c>
      <c r="AT232" s="172" t="s">
        <v>135</v>
      </c>
      <c r="AU232" s="172" t="s">
        <v>85</v>
      </c>
      <c r="AY232" s="16" t="s">
        <v>132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16" t="s">
        <v>81</v>
      </c>
      <c r="BK232" s="173">
        <f>ROUND(I232*H232,2)</f>
        <v>0</v>
      </c>
      <c r="BL232" s="16" t="s">
        <v>209</v>
      </c>
      <c r="BM232" s="172" t="s">
        <v>372</v>
      </c>
    </row>
    <row r="233" spans="1:65" s="12" customFormat="1" ht="22.9" customHeight="1">
      <c r="B233" s="146"/>
      <c r="D233" s="147" t="s">
        <v>75</v>
      </c>
      <c r="E233" s="157" t="s">
        <v>373</v>
      </c>
      <c r="F233" s="157" t="s">
        <v>374</v>
      </c>
      <c r="I233" s="149"/>
      <c r="J233" s="158">
        <f>BK233</f>
        <v>0</v>
      </c>
      <c r="L233" s="146"/>
      <c r="M233" s="151"/>
      <c r="N233" s="152"/>
      <c r="O233" s="152"/>
      <c r="P233" s="153">
        <f>SUM(P234:P247)</f>
        <v>0</v>
      </c>
      <c r="Q233" s="152"/>
      <c r="R233" s="153">
        <f>SUM(R234:R247)</f>
        <v>0</v>
      </c>
      <c r="S233" s="152"/>
      <c r="T233" s="154">
        <f>SUM(T234:T247)</f>
        <v>0.44175449999999994</v>
      </c>
      <c r="AR233" s="147" t="s">
        <v>85</v>
      </c>
      <c r="AT233" s="155" t="s">
        <v>75</v>
      </c>
      <c r="AU233" s="155" t="s">
        <v>81</v>
      </c>
      <c r="AY233" s="147" t="s">
        <v>132</v>
      </c>
      <c r="BK233" s="156">
        <f>SUM(BK234:BK247)</f>
        <v>0</v>
      </c>
    </row>
    <row r="234" spans="1:65" s="2" customFormat="1" ht="16.5" customHeight="1">
      <c r="A234" s="31"/>
      <c r="B234" s="159"/>
      <c r="C234" s="160" t="s">
        <v>375</v>
      </c>
      <c r="D234" s="160" t="s">
        <v>135</v>
      </c>
      <c r="E234" s="161" t="s">
        <v>376</v>
      </c>
      <c r="F234" s="162" t="s">
        <v>377</v>
      </c>
      <c r="G234" s="163" t="s">
        <v>151</v>
      </c>
      <c r="H234" s="164">
        <v>13.53</v>
      </c>
      <c r="I234" s="165"/>
      <c r="J234" s="166">
        <f>ROUND(I234*H234,2)</f>
        <v>0</v>
      </c>
      <c r="K234" s="167"/>
      <c r="L234" s="32"/>
      <c r="M234" s="168" t="s">
        <v>1</v>
      </c>
      <c r="N234" s="169" t="s">
        <v>41</v>
      </c>
      <c r="O234" s="57"/>
      <c r="P234" s="170">
        <f>O234*H234</f>
        <v>0</v>
      </c>
      <c r="Q234" s="170">
        <v>0</v>
      </c>
      <c r="R234" s="170">
        <f>Q234*H234</f>
        <v>0</v>
      </c>
      <c r="S234" s="170">
        <v>2.4649999999999998E-2</v>
      </c>
      <c r="T234" s="171">
        <f>S234*H234</f>
        <v>0.33351449999999994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2" t="s">
        <v>209</v>
      </c>
      <c r="AT234" s="172" t="s">
        <v>135</v>
      </c>
      <c r="AU234" s="172" t="s">
        <v>85</v>
      </c>
      <c r="AY234" s="16" t="s">
        <v>132</v>
      </c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16" t="s">
        <v>81</v>
      </c>
      <c r="BK234" s="173">
        <f>ROUND(I234*H234,2)</f>
        <v>0</v>
      </c>
      <c r="BL234" s="16" t="s">
        <v>209</v>
      </c>
      <c r="BM234" s="172" t="s">
        <v>378</v>
      </c>
    </row>
    <row r="235" spans="1:65" s="13" customFormat="1">
      <c r="B235" s="174"/>
      <c r="D235" s="175" t="s">
        <v>140</v>
      </c>
      <c r="E235" s="176" t="s">
        <v>1</v>
      </c>
      <c r="F235" s="177" t="s">
        <v>379</v>
      </c>
      <c r="H235" s="178">
        <v>5.7</v>
      </c>
      <c r="I235" s="179"/>
      <c r="L235" s="174"/>
      <c r="M235" s="180"/>
      <c r="N235" s="181"/>
      <c r="O235" s="181"/>
      <c r="P235" s="181"/>
      <c r="Q235" s="181"/>
      <c r="R235" s="181"/>
      <c r="S235" s="181"/>
      <c r="T235" s="182"/>
      <c r="AT235" s="176" t="s">
        <v>140</v>
      </c>
      <c r="AU235" s="176" t="s">
        <v>85</v>
      </c>
      <c r="AV235" s="13" t="s">
        <v>85</v>
      </c>
      <c r="AW235" s="13" t="s">
        <v>32</v>
      </c>
      <c r="AX235" s="13" t="s">
        <v>76</v>
      </c>
      <c r="AY235" s="176" t="s">
        <v>132</v>
      </c>
    </row>
    <row r="236" spans="1:65" s="13" customFormat="1">
      <c r="B236" s="174"/>
      <c r="D236" s="175" t="s">
        <v>140</v>
      </c>
      <c r="E236" s="176" t="s">
        <v>1</v>
      </c>
      <c r="F236" s="177" t="s">
        <v>380</v>
      </c>
      <c r="H236" s="178">
        <v>7.83</v>
      </c>
      <c r="I236" s="179"/>
      <c r="L236" s="174"/>
      <c r="M236" s="180"/>
      <c r="N236" s="181"/>
      <c r="O236" s="181"/>
      <c r="P236" s="181"/>
      <c r="Q236" s="181"/>
      <c r="R236" s="181"/>
      <c r="S236" s="181"/>
      <c r="T236" s="182"/>
      <c r="AT236" s="176" t="s">
        <v>140</v>
      </c>
      <c r="AU236" s="176" t="s">
        <v>85</v>
      </c>
      <c r="AV236" s="13" t="s">
        <v>85</v>
      </c>
      <c r="AW236" s="13" t="s">
        <v>32</v>
      </c>
      <c r="AX236" s="13" t="s">
        <v>76</v>
      </c>
      <c r="AY236" s="176" t="s">
        <v>132</v>
      </c>
    </row>
    <row r="237" spans="1:65" s="14" customFormat="1">
      <c r="B237" s="183"/>
      <c r="D237" s="175" t="s">
        <v>140</v>
      </c>
      <c r="E237" s="184" t="s">
        <v>1</v>
      </c>
      <c r="F237" s="185" t="s">
        <v>142</v>
      </c>
      <c r="H237" s="186">
        <v>13.53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140</v>
      </c>
      <c r="AU237" s="184" t="s">
        <v>85</v>
      </c>
      <c r="AV237" s="14" t="s">
        <v>133</v>
      </c>
      <c r="AW237" s="14" t="s">
        <v>32</v>
      </c>
      <c r="AX237" s="14" t="s">
        <v>81</v>
      </c>
      <c r="AY237" s="184" t="s">
        <v>132</v>
      </c>
    </row>
    <row r="238" spans="1:65" s="2" customFormat="1" ht="16.5" customHeight="1">
      <c r="A238" s="31"/>
      <c r="B238" s="159"/>
      <c r="C238" s="160" t="s">
        <v>381</v>
      </c>
      <c r="D238" s="160" t="s">
        <v>135</v>
      </c>
      <c r="E238" s="161" t="s">
        <v>382</v>
      </c>
      <c r="F238" s="162" t="s">
        <v>383</v>
      </c>
      <c r="G238" s="163" t="s">
        <v>151</v>
      </c>
      <c r="H238" s="164">
        <v>13.53</v>
      </c>
      <c r="I238" s="165"/>
      <c r="J238" s="166">
        <f>ROUND(I238*H238,2)</f>
        <v>0</v>
      </c>
      <c r="K238" s="167"/>
      <c r="L238" s="32"/>
      <c r="M238" s="168" t="s">
        <v>1</v>
      </c>
      <c r="N238" s="169" t="s">
        <v>41</v>
      </c>
      <c r="O238" s="57"/>
      <c r="P238" s="170">
        <f>O238*H238</f>
        <v>0</v>
      </c>
      <c r="Q238" s="170">
        <v>0</v>
      </c>
      <c r="R238" s="170">
        <f>Q238*H238</f>
        <v>0</v>
      </c>
      <c r="S238" s="170">
        <v>8.0000000000000002E-3</v>
      </c>
      <c r="T238" s="171">
        <f>S238*H238</f>
        <v>0.10824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2" t="s">
        <v>209</v>
      </c>
      <c r="AT238" s="172" t="s">
        <v>135</v>
      </c>
      <c r="AU238" s="172" t="s">
        <v>85</v>
      </c>
      <c r="AY238" s="16" t="s">
        <v>132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6" t="s">
        <v>81</v>
      </c>
      <c r="BK238" s="173">
        <f>ROUND(I238*H238,2)</f>
        <v>0</v>
      </c>
      <c r="BL238" s="16" t="s">
        <v>209</v>
      </c>
      <c r="BM238" s="172" t="s">
        <v>384</v>
      </c>
    </row>
    <row r="239" spans="1:65" s="13" customFormat="1">
      <c r="B239" s="174"/>
      <c r="D239" s="175" t="s">
        <v>140</v>
      </c>
      <c r="E239" s="176" t="s">
        <v>1</v>
      </c>
      <c r="F239" s="177" t="s">
        <v>379</v>
      </c>
      <c r="H239" s="178">
        <v>5.7</v>
      </c>
      <c r="I239" s="179"/>
      <c r="L239" s="174"/>
      <c r="M239" s="180"/>
      <c r="N239" s="181"/>
      <c r="O239" s="181"/>
      <c r="P239" s="181"/>
      <c r="Q239" s="181"/>
      <c r="R239" s="181"/>
      <c r="S239" s="181"/>
      <c r="T239" s="182"/>
      <c r="AT239" s="176" t="s">
        <v>140</v>
      </c>
      <c r="AU239" s="176" t="s">
        <v>85</v>
      </c>
      <c r="AV239" s="13" t="s">
        <v>85</v>
      </c>
      <c r="AW239" s="13" t="s">
        <v>32</v>
      </c>
      <c r="AX239" s="13" t="s">
        <v>76</v>
      </c>
      <c r="AY239" s="176" t="s">
        <v>132</v>
      </c>
    </row>
    <row r="240" spans="1:65" s="13" customFormat="1">
      <c r="B240" s="174"/>
      <c r="D240" s="175" t="s">
        <v>140</v>
      </c>
      <c r="E240" s="176" t="s">
        <v>1</v>
      </c>
      <c r="F240" s="177" t="s">
        <v>380</v>
      </c>
      <c r="H240" s="178">
        <v>7.83</v>
      </c>
      <c r="I240" s="179"/>
      <c r="L240" s="174"/>
      <c r="M240" s="180"/>
      <c r="N240" s="181"/>
      <c r="O240" s="181"/>
      <c r="P240" s="181"/>
      <c r="Q240" s="181"/>
      <c r="R240" s="181"/>
      <c r="S240" s="181"/>
      <c r="T240" s="182"/>
      <c r="AT240" s="176" t="s">
        <v>140</v>
      </c>
      <c r="AU240" s="176" t="s">
        <v>85</v>
      </c>
      <c r="AV240" s="13" t="s">
        <v>85</v>
      </c>
      <c r="AW240" s="13" t="s">
        <v>32</v>
      </c>
      <c r="AX240" s="13" t="s">
        <v>76</v>
      </c>
      <c r="AY240" s="176" t="s">
        <v>132</v>
      </c>
    </row>
    <row r="241" spans="1:65" s="14" customFormat="1">
      <c r="B241" s="183"/>
      <c r="D241" s="175" t="s">
        <v>140</v>
      </c>
      <c r="E241" s="184" t="s">
        <v>1</v>
      </c>
      <c r="F241" s="185" t="s">
        <v>142</v>
      </c>
      <c r="H241" s="186">
        <v>13.53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140</v>
      </c>
      <c r="AU241" s="184" t="s">
        <v>85</v>
      </c>
      <c r="AV241" s="14" t="s">
        <v>133</v>
      </c>
      <c r="AW241" s="14" t="s">
        <v>32</v>
      </c>
      <c r="AX241" s="14" t="s">
        <v>81</v>
      </c>
      <c r="AY241" s="184" t="s">
        <v>132</v>
      </c>
    </row>
    <row r="242" spans="1:65" s="2" customFormat="1" ht="16.5" customHeight="1">
      <c r="A242" s="31"/>
      <c r="B242" s="159"/>
      <c r="C242" s="160" t="s">
        <v>385</v>
      </c>
      <c r="D242" s="160" t="s">
        <v>135</v>
      </c>
      <c r="E242" s="161" t="s">
        <v>386</v>
      </c>
      <c r="F242" s="162" t="s">
        <v>387</v>
      </c>
      <c r="G242" s="163" t="s">
        <v>151</v>
      </c>
      <c r="H242" s="164">
        <v>32.6</v>
      </c>
      <c r="I242" s="165"/>
      <c r="J242" s="166">
        <f>ROUND(I242*H242,2)</f>
        <v>0</v>
      </c>
      <c r="K242" s="167"/>
      <c r="L242" s="32"/>
      <c r="M242" s="168" t="s">
        <v>1</v>
      </c>
      <c r="N242" s="169" t="s">
        <v>41</v>
      </c>
      <c r="O242" s="57"/>
      <c r="P242" s="170">
        <f>O242*H242</f>
        <v>0</v>
      </c>
      <c r="Q242" s="170">
        <v>0</v>
      </c>
      <c r="R242" s="170">
        <f>Q242*H242</f>
        <v>0</v>
      </c>
      <c r="S242" s="170">
        <v>0</v>
      </c>
      <c r="T242" s="17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2" t="s">
        <v>209</v>
      </c>
      <c r="AT242" s="172" t="s">
        <v>135</v>
      </c>
      <c r="AU242" s="172" t="s">
        <v>85</v>
      </c>
      <c r="AY242" s="16" t="s">
        <v>132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6" t="s">
        <v>81</v>
      </c>
      <c r="BK242" s="173">
        <f>ROUND(I242*H242,2)</f>
        <v>0</v>
      </c>
      <c r="BL242" s="16" t="s">
        <v>209</v>
      </c>
      <c r="BM242" s="172" t="s">
        <v>388</v>
      </c>
    </row>
    <row r="243" spans="1:65" s="13" customFormat="1">
      <c r="B243" s="174"/>
      <c r="D243" s="175" t="s">
        <v>140</v>
      </c>
      <c r="E243" s="176" t="s">
        <v>1</v>
      </c>
      <c r="F243" s="177" t="s">
        <v>389</v>
      </c>
      <c r="H243" s="178">
        <v>32.6</v>
      </c>
      <c r="I243" s="179"/>
      <c r="L243" s="174"/>
      <c r="M243" s="180"/>
      <c r="N243" s="181"/>
      <c r="O243" s="181"/>
      <c r="P243" s="181"/>
      <c r="Q243" s="181"/>
      <c r="R243" s="181"/>
      <c r="S243" s="181"/>
      <c r="T243" s="182"/>
      <c r="AT243" s="176" t="s">
        <v>140</v>
      </c>
      <c r="AU243" s="176" t="s">
        <v>85</v>
      </c>
      <c r="AV243" s="13" t="s">
        <v>85</v>
      </c>
      <c r="AW243" s="13" t="s">
        <v>32</v>
      </c>
      <c r="AX243" s="13" t="s">
        <v>76</v>
      </c>
      <c r="AY243" s="176" t="s">
        <v>132</v>
      </c>
    </row>
    <row r="244" spans="1:65" s="14" customFormat="1">
      <c r="B244" s="183"/>
      <c r="D244" s="175" t="s">
        <v>140</v>
      </c>
      <c r="E244" s="184" t="s">
        <v>1</v>
      </c>
      <c r="F244" s="185" t="s">
        <v>142</v>
      </c>
      <c r="H244" s="186">
        <v>32.6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140</v>
      </c>
      <c r="AU244" s="184" t="s">
        <v>85</v>
      </c>
      <c r="AV244" s="14" t="s">
        <v>133</v>
      </c>
      <c r="AW244" s="14" t="s">
        <v>32</v>
      </c>
      <c r="AX244" s="14" t="s">
        <v>81</v>
      </c>
      <c r="AY244" s="184" t="s">
        <v>132</v>
      </c>
    </row>
    <row r="245" spans="1:65" s="2" customFormat="1" ht="16.5" customHeight="1">
      <c r="A245" s="31"/>
      <c r="B245" s="159"/>
      <c r="C245" s="191" t="s">
        <v>390</v>
      </c>
      <c r="D245" s="191" t="s">
        <v>268</v>
      </c>
      <c r="E245" s="192" t="s">
        <v>391</v>
      </c>
      <c r="F245" s="193" t="s">
        <v>392</v>
      </c>
      <c r="G245" s="194" t="s">
        <v>151</v>
      </c>
      <c r="H245" s="195">
        <v>32.6</v>
      </c>
      <c r="I245" s="196"/>
      <c r="J245" s="197">
        <f>ROUND(I245*H245,2)</f>
        <v>0</v>
      </c>
      <c r="K245" s="198"/>
      <c r="L245" s="199"/>
      <c r="M245" s="200" t="s">
        <v>1</v>
      </c>
      <c r="N245" s="201" t="s">
        <v>41</v>
      </c>
      <c r="O245" s="57"/>
      <c r="P245" s="170">
        <f>O245*H245</f>
        <v>0</v>
      </c>
      <c r="Q245" s="170">
        <v>0</v>
      </c>
      <c r="R245" s="170">
        <f>Q245*H245</f>
        <v>0</v>
      </c>
      <c r="S245" s="170">
        <v>0</v>
      </c>
      <c r="T245" s="171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2" t="s">
        <v>271</v>
      </c>
      <c r="AT245" s="172" t="s">
        <v>268</v>
      </c>
      <c r="AU245" s="172" t="s">
        <v>85</v>
      </c>
      <c r="AY245" s="16" t="s">
        <v>132</v>
      </c>
      <c r="BE245" s="173">
        <f>IF(N245="základní",J245,0)</f>
        <v>0</v>
      </c>
      <c r="BF245" s="173">
        <f>IF(N245="snížená",J245,0)</f>
        <v>0</v>
      </c>
      <c r="BG245" s="173">
        <f>IF(N245="zákl. přenesená",J245,0)</f>
        <v>0</v>
      </c>
      <c r="BH245" s="173">
        <f>IF(N245="sníž. přenesená",J245,0)</f>
        <v>0</v>
      </c>
      <c r="BI245" s="173">
        <f>IF(N245="nulová",J245,0)</f>
        <v>0</v>
      </c>
      <c r="BJ245" s="16" t="s">
        <v>81</v>
      </c>
      <c r="BK245" s="173">
        <f>ROUND(I245*H245,2)</f>
        <v>0</v>
      </c>
      <c r="BL245" s="16" t="s">
        <v>209</v>
      </c>
      <c r="BM245" s="172" t="s">
        <v>393</v>
      </c>
    </row>
    <row r="246" spans="1:65" s="2" customFormat="1" ht="16.5" customHeight="1">
      <c r="A246" s="31"/>
      <c r="B246" s="159"/>
      <c r="C246" s="160" t="s">
        <v>394</v>
      </c>
      <c r="D246" s="160" t="s">
        <v>135</v>
      </c>
      <c r="E246" s="161" t="s">
        <v>395</v>
      </c>
      <c r="F246" s="162" t="s">
        <v>396</v>
      </c>
      <c r="G246" s="163" t="s">
        <v>288</v>
      </c>
      <c r="H246" s="164">
        <v>1</v>
      </c>
      <c r="I246" s="165"/>
      <c r="J246" s="166">
        <f>ROUND(I246*H246,2)</f>
        <v>0</v>
      </c>
      <c r="K246" s="167"/>
      <c r="L246" s="32"/>
      <c r="M246" s="168" t="s">
        <v>1</v>
      </c>
      <c r="N246" s="169" t="s">
        <v>41</v>
      </c>
      <c r="O246" s="57"/>
      <c r="P246" s="170">
        <f>O246*H246</f>
        <v>0</v>
      </c>
      <c r="Q246" s="170">
        <v>0</v>
      </c>
      <c r="R246" s="170">
        <f>Q246*H246</f>
        <v>0</v>
      </c>
      <c r="S246" s="170">
        <v>0</v>
      </c>
      <c r="T246" s="171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2" t="s">
        <v>209</v>
      </c>
      <c r="AT246" s="172" t="s">
        <v>135</v>
      </c>
      <c r="AU246" s="172" t="s">
        <v>85</v>
      </c>
      <c r="AY246" s="16" t="s">
        <v>132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6" t="s">
        <v>81</v>
      </c>
      <c r="BK246" s="173">
        <f>ROUND(I246*H246,2)</f>
        <v>0</v>
      </c>
      <c r="BL246" s="16" t="s">
        <v>209</v>
      </c>
      <c r="BM246" s="172" t="s">
        <v>397</v>
      </c>
    </row>
    <row r="247" spans="1:65" s="2" customFormat="1" ht="16.5" customHeight="1">
      <c r="A247" s="31"/>
      <c r="B247" s="159"/>
      <c r="C247" s="191" t="s">
        <v>398</v>
      </c>
      <c r="D247" s="191" t="s">
        <v>268</v>
      </c>
      <c r="E247" s="192" t="s">
        <v>399</v>
      </c>
      <c r="F247" s="193" t="s">
        <v>400</v>
      </c>
      <c r="G247" s="194" t="s">
        <v>401</v>
      </c>
      <c r="H247" s="195">
        <v>1</v>
      </c>
      <c r="I247" s="196"/>
      <c r="J247" s="197">
        <f>ROUND(I247*H247,2)</f>
        <v>0</v>
      </c>
      <c r="K247" s="198"/>
      <c r="L247" s="199"/>
      <c r="M247" s="200" t="s">
        <v>1</v>
      </c>
      <c r="N247" s="201" t="s">
        <v>41</v>
      </c>
      <c r="O247" s="57"/>
      <c r="P247" s="170">
        <f>O247*H247</f>
        <v>0</v>
      </c>
      <c r="Q247" s="170">
        <v>0</v>
      </c>
      <c r="R247" s="170">
        <f>Q247*H247</f>
        <v>0</v>
      </c>
      <c r="S247" s="170">
        <v>0</v>
      </c>
      <c r="T247" s="171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2" t="s">
        <v>271</v>
      </c>
      <c r="AT247" s="172" t="s">
        <v>268</v>
      </c>
      <c r="AU247" s="172" t="s">
        <v>85</v>
      </c>
      <c r="AY247" s="16" t="s">
        <v>132</v>
      </c>
      <c r="BE247" s="173">
        <f>IF(N247="základní",J247,0)</f>
        <v>0</v>
      </c>
      <c r="BF247" s="173">
        <f>IF(N247="snížená",J247,0)</f>
        <v>0</v>
      </c>
      <c r="BG247" s="173">
        <f>IF(N247="zákl. přenesená",J247,0)</f>
        <v>0</v>
      </c>
      <c r="BH247" s="173">
        <f>IF(N247="sníž. přenesená",J247,0)</f>
        <v>0</v>
      </c>
      <c r="BI247" s="173">
        <f>IF(N247="nulová",J247,0)</f>
        <v>0</v>
      </c>
      <c r="BJ247" s="16" t="s">
        <v>81</v>
      </c>
      <c r="BK247" s="173">
        <f>ROUND(I247*H247,2)</f>
        <v>0</v>
      </c>
      <c r="BL247" s="16" t="s">
        <v>209</v>
      </c>
      <c r="BM247" s="172" t="s">
        <v>402</v>
      </c>
    </row>
    <row r="248" spans="1:65" s="12" customFormat="1" ht="22.9" customHeight="1">
      <c r="B248" s="146"/>
      <c r="D248" s="147" t="s">
        <v>75</v>
      </c>
      <c r="E248" s="157" t="s">
        <v>403</v>
      </c>
      <c r="F248" s="157" t="s">
        <v>404</v>
      </c>
      <c r="I248" s="149"/>
      <c r="J248" s="158">
        <f>BK248</f>
        <v>0</v>
      </c>
      <c r="L248" s="146"/>
      <c r="M248" s="151"/>
      <c r="N248" s="152"/>
      <c r="O248" s="152"/>
      <c r="P248" s="153">
        <f>SUM(P249:P253)</f>
        <v>0</v>
      </c>
      <c r="Q248" s="152"/>
      <c r="R248" s="153">
        <f>SUM(R249:R253)</f>
        <v>5.8730000000000002E-4</v>
      </c>
      <c r="S248" s="152"/>
      <c r="T248" s="154">
        <f>SUM(T249:T253)</f>
        <v>0</v>
      </c>
      <c r="AR248" s="147" t="s">
        <v>85</v>
      </c>
      <c r="AT248" s="155" t="s">
        <v>75</v>
      </c>
      <c r="AU248" s="155" t="s">
        <v>81</v>
      </c>
      <c r="AY248" s="147" t="s">
        <v>132</v>
      </c>
      <c r="BK248" s="156">
        <f>SUM(BK249:BK253)</f>
        <v>0</v>
      </c>
    </row>
    <row r="249" spans="1:65" s="2" customFormat="1" ht="16.5" customHeight="1">
      <c r="A249" s="31"/>
      <c r="B249" s="159"/>
      <c r="C249" s="160" t="s">
        <v>405</v>
      </c>
      <c r="D249" s="160" t="s">
        <v>135</v>
      </c>
      <c r="E249" s="161" t="s">
        <v>406</v>
      </c>
      <c r="F249" s="162" t="s">
        <v>407</v>
      </c>
      <c r="G249" s="163" t="s">
        <v>408</v>
      </c>
      <c r="H249" s="164">
        <v>8.39</v>
      </c>
      <c r="I249" s="165"/>
      <c r="J249" s="166">
        <f>ROUND(I249*H249,2)</f>
        <v>0</v>
      </c>
      <c r="K249" s="167"/>
      <c r="L249" s="32"/>
      <c r="M249" s="168" t="s">
        <v>1</v>
      </c>
      <c r="N249" s="169" t="s">
        <v>41</v>
      </c>
      <c r="O249" s="57"/>
      <c r="P249" s="170">
        <f>O249*H249</f>
        <v>0</v>
      </c>
      <c r="Q249" s="170">
        <v>6.9999999999999994E-5</v>
      </c>
      <c r="R249" s="170">
        <f>Q249*H249</f>
        <v>5.8730000000000002E-4</v>
      </c>
      <c r="S249" s="170">
        <v>0</v>
      </c>
      <c r="T249" s="171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2" t="s">
        <v>209</v>
      </c>
      <c r="AT249" s="172" t="s">
        <v>135</v>
      </c>
      <c r="AU249" s="172" t="s">
        <v>85</v>
      </c>
      <c r="AY249" s="16" t="s">
        <v>132</v>
      </c>
      <c r="BE249" s="173">
        <f>IF(N249="základní",J249,0)</f>
        <v>0</v>
      </c>
      <c r="BF249" s="173">
        <f>IF(N249="snížená",J249,0)</f>
        <v>0</v>
      </c>
      <c r="BG249" s="173">
        <f>IF(N249="zákl. přenesená",J249,0)</f>
        <v>0</v>
      </c>
      <c r="BH249" s="173">
        <f>IF(N249="sníž. přenesená",J249,0)</f>
        <v>0</v>
      </c>
      <c r="BI249" s="173">
        <f>IF(N249="nulová",J249,0)</f>
        <v>0</v>
      </c>
      <c r="BJ249" s="16" t="s">
        <v>81</v>
      </c>
      <c r="BK249" s="173">
        <f>ROUND(I249*H249,2)</f>
        <v>0</v>
      </c>
      <c r="BL249" s="16" t="s">
        <v>209</v>
      </c>
      <c r="BM249" s="172" t="s">
        <v>409</v>
      </c>
    </row>
    <row r="250" spans="1:65" s="13" customFormat="1">
      <c r="B250" s="174"/>
      <c r="D250" s="175" t="s">
        <v>140</v>
      </c>
      <c r="E250" s="176" t="s">
        <v>1</v>
      </c>
      <c r="F250" s="177" t="s">
        <v>410</v>
      </c>
      <c r="H250" s="178">
        <v>8.39</v>
      </c>
      <c r="I250" s="179"/>
      <c r="L250" s="174"/>
      <c r="M250" s="180"/>
      <c r="N250" s="181"/>
      <c r="O250" s="181"/>
      <c r="P250" s="181"/>
      <c r="Q250" s="181"/>
      <c r="R250" s="181"/>
      <c r="S250" s="181"/>
      <c r="T250" s="182"/>
      <c r="AT250" s="176" t="s">
        <v>140</v>
      </c>
      <c r="AU250" s="176" t="s">
        <v>85</v>
      </c>
      <c r="AV250" s="13" t="s">
        <v>85</v>
      </c>
      <c r="AW250" s="13" t="s">
        <v>32</v>
      </c>
      <c r="AX250" s="13" t="s">
        <v>76</v>
      </c>
      <c r="AY250" s="176" t="s">
        <v>132</v>
      </c>
    </row>
    <row r="251" spans="1:65" s="14" customFormat="1">
      <c r="B251" s="183"/>
      <c r="D251" s="175" t="s">
        <v>140</v>
      </c>
      <c r="E251" s="184" t="s">
        <v>1</v>
      </c>
      <c r="F251" s="185" t="s">
        <v>142</v>
      </c>
      <c r="H251" s="186">
        <v>8.39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140</v>
      </c>
      <c r="AU251" s="184" t="s">
        <v>85</v>
      </c>
      <c r="AV251" s="14" t="s">
        <v>133</v>
      </c>
      <c r="AW251" s="14" t="s">
        <v>32</v>
      </c>
      <c r="AX251" s="14" t="s">
        <v>81</v>
      </c>
      <c r="AY251" s="184" t="s">
        <v>132</v>
      </c>
    </row>
    <row r="252" spans="1:65" s="2" customFormat="1" ht="16.5" customHeight="1">
      <c r="A252" s="31"/>
      <c r="B252" s="159"/>
      <c r="C252" s="191" t="s">
        <v>411</v>
      </c>
      <c r="D252" s="191" t="s">
        <v>268</v>
      </c>
      <c r="E252" s="192" t="s">
        <v>412</v>
      </c>
      <c r="F252" s="193" t="s">
        <v>413</v>
      </c>
      <c r="G252" s="194" t="s">
        <v>216</v>
      </c>
      <c r="H252" s="195">
        <v>8.39</v>
      </c>
      <c r="I252" s="196"/>
      <c r="J252" s="197">
        <f>ROUND(I252*H252,2)</f>
        <v>0</v>
      </c>
      <c r="K252" s="198"/>
      <c r="L252" s="199"/>
      <c r="M252" s="200" t="s">
        <v>1</v>
      </c>
      <c r="N252" s="201" t="s">
        <v>41</v>
      </c>
      <c r="O252" s="57"/>
      <c r="P252" s="170">
        <f>O252*H252</f>
        <v>0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2" t="s">
        <v>271</v>
      </c>
      <c r="AT252" s="172" t="s">
        <v>268</v>
      </c>
      <c r="AU252" s="172" t="s">
        <v>85</v>
      </c>
      <c r="AY252" s="16" t="s">
        <v>132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6" t="s">
        <v>81</v>
      </c>
      <c r="BK252" s="173">
        <f>ROUND(I252*H252,2)</f>
        <v>0</v>
      </c>
      <c r="BL252" s="16" t="s">
        <v>209</v>
      </c>
      <c r="BM252" s="172" t="s">
        <v>414</v>
      </c>
    </row>
    <row r="253" spans="1:65" s="2" customFormat="1" ht="16.5" customHeight="1">
      <c r="A253" s="31"/>
      <c r="B253" s="159"/>
      <c r="C253" s="160" t="s">
        <v>415</v>
      </c>
      <c r="D253" s="160" t="s">
        <v>135</v>
      </c>
      <c r="E253" s="161" t="s">
        <v>416</v>
      </c>
      <c r="F253" s="162" t="s">
        <v>417</v>
      </c>
      <c r="G253" s="163" t="s">
        <v>277</v>
      </c>
      <c r="H253" s="202"/>
      <c r="I253" s="165"/>
      <c r="J253" s="166">
        <f>ROUND(I253*H253,2)</f>
        <v>0</v>
      </c>
      <c r="K253" s="167"/>
      <c r="L253" s="32"/>
      <c r="M253" s="168" t="s">
        <v>1</v>
      </c>
      <c r="N253" s="169" t="s">
        <v>41</v>
      </c>
      <c r="O253" s="57"/>
      <c r="P253" s="170">
        <f>O253*H253</f>
        <v>0</v>
      </c>
      <c r="Q253" s="170">
        <v>0</v>
      </c>
      <c r="R253" s="170">
        <f>Q253*H253</f>
        <v>0</v>
      </c>
      <c r="S253" s="170">
        <v>0</v>
      </c>
      <c r="T253" s="171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2" t="s">
        <v>209</v>
      </c>
      <c r="AT253" s="172" t="s">
        <v>135</v>
      </c>
      <c r="AU253" s="172" t="s">
        <v>85</v>
      </c>
      <c r="AY253" s="16" t="s">
        <v>132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16" t="s">
        <v>81</v>
      </c>
      <c r="BK253" s="173">
        <f>ROUND(I253*H253,2)</f>
        <v>0</v>
      </c>
      <c r="BL253" s="16" t="s">
        <v>209</v>
      </c>
      <c r="BM253" s="172" t="s">
        <v>418</v>
      </c>
    </row>
    <row r="254" spans="1:65" s="12" customFormat="1" ht="22.9" customHeight="1">
      <c r="B254" s="146"/>
      <c r="D254" s="147" t="s">
        <v>75</v>
      </c>
      <c r="E254" s="157" t="s">
        <v>419</v>
      </c>
      <c r="F254" s="157" t="s">
        <v>420</v>
      </c>
      <c r="I254" s="149"/>
      <c r="J254" s="158">
        <f>BK254</f>
        <v>0</v>
      </c>
      <c r="L254" s="146"/>
      <c r="M254" s="151"/>
      <c r="N254" s="152"/>
      <c r="O254" s="152"/>
      <c r="P254" s="153">
        <f>SUM(P255:P351)</f>
        <v>0</v>
      </c>
      <c r="Q254" s="152"/>
      <c r="R254" s="153">
        <f>SUM(R255:R351)</f>
        <v>0.25325205000000001</v>
      </c>
      <c r="S254" s="152"/>
      <c r="T254" s="154">
        <f>SUM(T255:T351)</f>
        <v>0.156135</v>
      </c>
      <c r="AR254" s="147" t="s">
        <v>85</v>
      </c>
      <c r="AT254" s="155" t="s">
        <v>75</v>
      </c>
      <c r="AU254" s="155" t="s">
        <v>81</v>
      </c>
      <c r="AY254" s="147" t="s">
        <v>132</v>
      </c>
      <c r="BK254" s="156">
        <f>SUM(BK255:BK351)</f>
        <v>0</v>
      </c>
    </row>
    <row r="255" spans="1:65" s="2" customFormat="1" ht="16.5" customHeight="1">
      <c r="A255" s="31"/>
      <c r="B255" s="159"/>
      <c r="C255" s="160" t="s">
        <v>421</v>
      </c>
      <c r="D255" s="160" t="s">
        <v>135</v>
      </c>
      <c r="E255" s="161" t="s">
        <v>422</v>
      </c>
      <c r="F255" s="162" t="s">
        <v>423</v>
      </c>
      <c r="G255" s="163" t="s">
        <v>151</v>
      </c>
      <c r="H255" s="164">
        <v>31.4</v>
      </c>
      <c r="I255" s="165"/>
      <c r="J255" s="166">
        <f>ROUND(I255*H255,2)</f>
        <v>0</v>
      </c>
      <c r="K255" s="167"/>
      <c r="L255" s="32"/>
      <c r="M255" s="168" t="s">
        <v>1</v>
      </c>
      <c r="N255" s="169" t="s">
        <v>41</v>
      </c>
      <c r="O255" s="57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2" t="s">
        <v>209</v>
      </c>
      <c r="AT255" s="172" t="s">
        <v>135</v>
      </c>
      <c r="AU255" s="172" t="s">
        <v>85</v>
      </c>
      <c r="AY255" s="16" t="s">
        <v>132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16" t="s">
        <v>81</v>
      </c>
      <c r="BK255" s="173">
        <f>ROUND(I255*H255,2)</f>
        <v>0</v>
      </c>
      <c r="BL255" s="16" t="s">
        <v>209</v>
      </c>
      <c r="BM255" s="172" t="s">
        <v>424</v>
      </c>
    </row>
    <row r="256" spans="1:65" s="13" customFormat="1">
      <c r="B256" s="174"/>
      <c r="D256" s="175" t="s">
        <v>140</v>
      </c>
      <c r="E256" s="176" t="s">
        <v>1</v>
      </c>
      <c r="F256" s="177" t="s">
        <v>205</v>
      </c>
      <c r="H256" s="178">
        <v>31.4</v>
      </c>
      <c r="I256" s="179"/>
      <c r="L256" s="174"/>
      <c r="M256" s="180"/>
      <c r="N256" s="181"/>
      <c r="O256" s="181"/>
      <c r="P256" s="181"/>
      <c r="Q256" s="181"/>
      <c r="R256" s="181"/>
      <c r="S256" s="181"/>
      <c r="T256" s="182"/>
      <c r="AT256" s="176" t="s">
        <v>140</v>
      </c>
      <c r="AU256" s="176" t="s">
        <v>85</v>
      </c>
      <c r="AV256" s="13" t="s">
        <v>85</v>
      </c>
      <c r="AW256" s="13" t="s">
        <v>32</v>
      </c>
      <c r="AX256" s="13" t="s">
        <v>76</v>
      </c>
      <c r="AY256" s="176" t="s">
        <v>132</v>
      </c>
    </row>
    <row r="257" spans="1:65" s="14" customFormat="1">
      <c r="B257" s="183"/>
      <c r="D257" s="175" t="s">
        <v>140</v>
      </c>
      <c r="E257" s="184" t="s">
        <v>1</v>
      </c>
      <c r="F257" s="185" t="s">
        <v>142</v>
      </c>
      <c r="H257" s="186">
        <v>31.4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140</v>
      </c>
      <c r="AU257" s="184" t="s">
        <v>85</v>
      </c>
      <c r="AV257" s="14" t="s">
        <v>133</v>
      </c>
      <c r="AW257" s="14" t="s">
        <v>32</v>
      </c>
      <c r="AX257" s="14" t="s">
        <v>81</v>
      </c>
      <c r="AY257" s="184" t="s">
        <v>132</v>
      </c>
    </row>
    <row r="258" spans="1:65" s="2" customFormat="1" ht="16.5" customHeight="1">
      <c r="A258" s="31"/>
      <c r="B258" s="159"/>
      <c r="C258" s="160" t="s">
        <v>425</v>
      </c>
      <c r="D258" s="160" t="s">
        <v>135</v>
      </c>
      <c r="E258" s="161" t="s">
        <v>426</v>
      </c>
      <c r="F258" s="162" t="s">
        <v>427</v>
      </c>
      <c r="G258" s="163" t="s">
        <v>151</v>
      </c>
      <c r="H258" s="164">
        <v>15.95</v>
      </c>
      <c r="I258" s="165"/>
      <c r="J258" s="166">
        <f>ROUND(I258*H258,2)</f>
        <v>0</v>
      </c>
      <c r="K258" s="167"/>
      <c r="L258" s="32"/>
      <c r="M258" s="168" t="s">
        <v>1</v>
      </c>
      <c r="N258" s="169" t="s">
        <v>41</v>
      </c>
      <c r="O258" s="57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2" t="s">
        <v>209</v>
      </c>
      <c r="AT258" s="172" t="s">
        <v>135</v>
      </c>
      <c r="AU258" s="172" t="s">
        <v>85</v>
      </c>
      <c r="AY258" s="16" t="s">
        <v>132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6" t="s">
        <v>81</v>
      </c>
      <c r="BK258" s="173">
        <f>ROUND(I258*H258,2)</f>
        <v>0</v>
      </c>
      <c r="BL258" s="16" t="s">
        <v>209</v>
      </c>
      <c r="BM258" s="172" t="s">
        <v>428</v>
      </c>
    </row>
    <row r="259" spans="1:65" s="13" customFormat="1">
      <c r="B259" s="174"/>
      <c r="D259" s="175" t="s">
        <v>140</v>
      </c>
      <c r="E259" s="176" t="s">
        <v>1</v>
      </c>
      <c r="F259" s="177" t="s">
        <v>429</v>
      </c>
      <c r="H259" s="178">
        <v>15.95</v>
      </c>
      <c r="I259" s="179"/>
      <c r="L259" s="174"/>
      <c r="M259" s="180"/>
      <c r="N259" s="181"/>
      <c r="O259" s="181"/>
      <c r="P259" s="181"/>
      <c r="Q259" s="181"/>
      <c r="R259" s="181"/>
      <c r="S259" s="181"/>
      <c r="T259" s="182"/>
      <c r="AT259" s="176" t="s">
        <v>140</v>
      </c>
      <c r="AU259" s="176" t="s">
        <v>85</v>
      </c>
      <c r="AV259" s="13" t="s">
        <v>85</v>
      </c>
      <c r="AW259" s="13" t="s">
        <v>32</v>
      </c>
      <c r="AX259" s="13" t="s">
        <v>76</v>
      </c>
      <c r="AY259" s="176" t="s">
        <v>132</v>
      </c>
    </row>
    <row r="260" spans="1:65" s="14" customFormat="1">
      <c r="B260" s="183"/>
      <c r="D260" s="175" t="s">
        <v>140</v>
      </c>
      <c r="E260" s="184" t="s">
        <v>1</v>
      </c>
      <c r="F260" s="185" t="s">
        <v>142</v>
      </c>
      <c r="H260" s="186">
        <v>15.95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140</v>
      </c>
      <c r="AU260" s="184" t="s">
        <v>85</v>
      </c>
      <c r="AV260" s="14" t="s">
        <v>133</v>
      </c>
      <c r="AW260" s="14" t="s">
        <v>32</v>
      </c>
      <c r="AX260" s="14" t="s">
        <v>81</v>
      </c>
      <c r="AY260" s="184" t="s">
        <v>132</v>
      </c>
    </row>
    <row r="261" spans="1:65" s="2" customFormat="1" ht="16.5" customHeight="1">
      <c r="A261" s="31"/>
      <c r="B261" s="159"/>
      <c r="C261" s="160" t="s">
        <v>430</v>
      </c>
      <c r="D261" s="160" t="s">
        <v>135</v>
      </c>
      <c r="E261" s="161" t="s">
        <v>431</v>
      </c>
      <c r="F261" s="162" t="s">
        <v>432</v>
      </c>
      <c r="G261" s="163" t="s">
        <v>216</v>
      </c>
      <c r="H261" s="164">
        <v>2.625</v>
      </c>
      <c r="I261" s="165"/>
      <c r="J261" s="166">
        <f>ROUND(I261*H261,2)</f>
        <v>0</v>
      </c>
      <c r="K261" s="167"/>
      <c r="L261" s="32"/>
      <c r="M261" s="168" t="s">
        <v>1</v>
      </c>
      <c r="N261" s="169" t="s">
        <v>41</v>
      </c>
      <c r="O261" s="57"/>
      <c r="P261" s="170">
        <f>O261*H261</f>
        <v>0</v>
      </c>
      <c r="Q261" s="170">
        <v>0</v>
      </c>
      <c r="R261" s="170">
        <f>Q261*H261</f>
        <v>0</v>
      </c>
      <c r="S261" s="170">
        <v>0</v>
      </c>
      <c r="T261" s="17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2" t="s">
        <v>209</v>
      </c>
      <c r="AT261" s="172" t="s">
        <v>135</v>
      </c>
      <c r="AU261" s="172" t="s">
        <v>85</v>
      </c>
      <c r="AY261" s="16" t="s">
        <v>132</v>
      </c>
      <c r="BE261" s="173">
        <f>IF(N261="základní",J261,0)</f>
        <v>0</v>
      </c>
      <c r="BF261" s="173">
        <f>IF(N261="snížená",J261,0)</f>
        <v>0</v>
      </c>
      <c r="BG261" s="173">
        <f>IF(N261="zákl. přenesená",J261,0)</f>
        <v>0</v>
      </c>
      <c r="BH261" s="173">
        <f>IF(N261="sníž. přenesená",J261,0)</f>
        <v>0</v>
      </c>
      <c r="BI261" s="173">
        <f>IF(N261="nulová",J261,0)</f>
        <v>0</v>
      </c>
      <c r="BJ261" s="16" t="s">
        <v>81</v>
      </c>
      <c r="BK261" s="173">
        <f>ROUND(I261*H261,2)</f>
        <v>0</v>
      </c>
      <c r="BL261" s="16" t="s">
        <v>209</v>
      </c>
      <c r="BM261" s="172" t="s">
        <v>433</v>
      </c>
    </row>
    <row r="262" spans="1:65" s="13" customFormat="1">
      <c r="B262" s="174"/>
      <c r="D262" s="175" t="s">
        <v>140</v>
      </c>
      <c r="E262" s="176" t="s">
        <v>1</v>
      </c>
      <c r="F262" s="177" t="s">
        <v>434</v>
      </c>
      <c r="H262" s="178">
        <v>2.625</v>
      </c>
      <c r="I262" s="179"/>
      <c r="L262" s="174"/>
      <c r="M262" s="180"/>
      <c r="N262" s="181"/>
      <c r="O262" s="181"/>
      <c r="P262" s="181"/>
      <c r="Q262" s="181"/>
      <c r="R262" s="181"/>
      <c r="S262" s="181"/>
      <c r="T262" s="182"/>
      <c r="AT262" s="176" t="s">
        <v>140</v>
      </c>
      <c r="AU262" s="176" t="s">
        <v>85</v>
      </c>
      <c r="AV262" s="13" t="s">
        <v>85</v>
      </c>
      <c r="AW262" s="13" t="s">
        <v>32</v>
      </c>
      <c r="AX262" s="13" t="s">
        <v>76</v>
      </c>
      <c r="AY262" s="176" t="s">
        <v>132</v>
      </c>
    </row>
    <row r="263" spans="1:65" s="14" customFormat="1">
      <c r="B263" s="183"/>
      <c r="D263" s="175" t="s">
        <v>140</v>
      </c>
      <c r="E263" s="184" t="s">
        <v>1</v>
      </c>
      <c r="F263" s="185" t="s">
        <v>142</v>
      </c>
      <c r="H263" s="186">
        <v>2.625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140</v>
      </c>
      <c r="AU263" s="184" t="s">
        <v>85</v>
      </c>
      <c r="AV263" s="14" t="s">
        <v>133</v>
      </c>
      <c r="AW263" s="14" t="s">
        <v>32</v>
      </c>
      <c r="AX263" s="14" t="s">
        <v>81</v>
      </c>
      <c r="AY263" s="184" t="s">
        <v>132</v>
      </c>
    </row>
    <row r="264" spans="1:65" s="2" customFormat="1" ht="16.5" customHeight="1">
      <c r="A264" s="31"/>
      <c r="B264" s="159"/>
      <c r="C264" s="160" t="s">
        <v>435</v>
      </c>
      <c r="D264" s="160" t="s">
        <v>135</v>
      </c>
      <c r="E264" s="161" t="s">
        <v>436</v>
      </c>
      <c r="F264" s="162" t="s">
        <v>437</v>
      </c>
      <c r="G264" s="163" t="s">
        <v>216</v>
      </c>
      <c r="H264" s="164">
        <v>5.25</v>
      </c>
      <c r="I264" s="165"/>
      <c r="J264" s="166">
        <f>ROUND(I264*H264,2)</f>
        <v>0</v>
      </c>
      <c r="K264" s="167"/>
      <c r="L264" s="32"/>
      <c r="M264" s="168" t="s">
        <v>1</v>
      </c>
      <c r="N264" s="169" t="s">
        <v>41</v>
      </c>
      <c r="O264" s="57"/>
      <c r="P264" s="170">
        <f>O264*H264</f>
        <v>0</v>
      </c>
      <c r="Q264" s="170">
        <v>0</v>
      </c>
      <c r="R264" s="170">
        <f>Q264*H264</f>
        <v>0</v>
      </c>
      <c r="S264" s="170">
        <v>0</v>
      </c>
      <c r="T264" s="17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2" t="s">
        <v>209</v>
      </c>
      <c r="AT264" s="172" t="s">
        <v>135</v>
      </c>
      <c r="AU264" s="172" t="s">
        <v>85</v>
      </c>
      <c r="AY264" s="16" t="s">
        <v>132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6" t="s">
        <v>81</v>
      </c>
      <c r="BK264" s="173">
        <f>ROUND(I264*H264,2)</f>
        <v>0</v>
      </c>
      <c r="BL264" s="16" t="s">
        <v>209</v>
      </c>
      <c r="BM264" s="172" t="s">
        <v>438</v>
      </c>
    </row>
    <row r="265" spans="1:65" s="13" customFormat="1">
      <c r="B265" s="174"/>
      <c r="D265" s="175" t="s">
        <v>140</v>
      </c>
      <c r="E265" s="176" t="s">
        <v>1</v>
      </c>
      <c r="F265" s="177" t="s">
        <v>439</v>
      </c>
      <c r="H265" s="178">
        <v>5.25</v>
      </c>
      <c r="I265" s="179"/>
      <c r="L265" s="174"/>
      <c r="M265" s="180"/>
      <c r="N265" s="181"/>
      <c r="O265" s="181"/>
      <c r="P265" s="181"/>
      <c r="Q265" s="181"/>
      <c r="R265" s="181"/>
      <c r="S265" s="181"/>
      <c r="T265" s="182"/>
      <c r="AT265" s="176" t="s">
        <v>140</v>
      </c>
      <c r="AU265" s="176" t="s">
        <v>85</v>
      </c>
      <c r="AV265" s="13" t="s">
        <v>85</v>
      </c>
      <c r="AW265" s="13" t="s">
        <v>32</v>
      </c>
      <c r="AX265" s="13" t="s">
        <v>76</v>
      </c>
      <c r="AY265" s="176" t="s">
        <v>132</v>
      </c>
    </row>
    <row r="266" spans="1:65" s="14" customFormat="1">
      <c r="B266" s="183"/>
      <c r="D266" s="175" t="s">
        <v>140</v>
      </c>
      <c r="E266" s="184" t="s">
        <v>1</v>
      </c>
      <c r="F266" s="185" t="s">
        <v>142</v>
      </c>
      <c r="H266" s="186">
        <v>5.25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140</v>
      </c>
      <c r="AU266" s="184" t="s">
        <v>85</v>
      </c>
      <c r="AV266" s="14" t="s">
        <v>133</v>
      </c>
      <c r="AW266" s="14" t="s">
        <v>32</v>
      </c>
      <c r="AX266" s="14" t="s">
        <v>81</v>
      </c>
      <c r="AY266" s="184" t="s">
        <v>132</v>
      </c>
    </row>
    <row r="267" spans="1:65" s="2" customFormat="1" ht="16.5" customHeight="1">
      <c r="A267" s="31"/>
      <c r="B267" s="159"/>
      <c r="C267" s="160" t="s">
        <v>440</v>
      </c>
      <c r="D267" s="160" t="s">
        <v>135</v>
      </c>
      <c r="E267" s="161" t="s">
        <v>441</v>
      </c>
      <c r="F267" s="162" t="s">
        <v>442</v>
      </c>
      <c r="G267" s="163" t="s">
        <v>151</v>
      </c>
      <c r="H267" s="164">
        <v>47.35</v>
      </c>
      <c r="I267" s="165"/>
      <c r="J267" s="166">
        <f>ROUND(I267*H267,2)</f>
        <v>0</v>
      </c>
      <c r="K267" s="167"/>
      <c r="L267" s="32"/>
      <c r="M267" s="168" t="s">
        <v>1</v>
      </c>
      <c r="N267" s="169" t="s">
        <v>41</v>
      </c>
      <c r="O267" s="57"/>
      <c r="P267" s="170">
        <f>O267*H267</f>
        <v>0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2" t="s">
        <v>209</v>
      </c>
      <c r="AT267" s="172" t="s">
        <v>135</v>
      </c>
      <c r="AU267" s="172" t="s">
        <v>85</v>
      </c>
      <c r="AY267" s="16" t="s">
        <v>132</v>
      </c>
      <c r="BE267" s="173">
        <f>IF(N267="základní",J267,0)</f>
        <v>0</v>
      </c>
      <c r="BF267" s="173">
        <f>IF(N267="snížená",J267,0)</f>
        <v>0</v>
      </c>
      <c r="BG267" s="173">
        <f>IF(N267="zákl. přenesená",J267,0)</f>
        <v>0</v>
      </c>
      <c r="BH267" s="173">
        <f>IF(N267="sníž. přenesená",J267,0)</f>
        <v>0</v>
      </c>
      <c r="BI267" s="173">
        <f>IF(N267="nulová",J267,0)</f>
        <v>0</v>
      </c>
      <c r="BJ267" s="16" t="s">
        <v>81</v>
      </c>
      <c r="BK267" s="173">
        <f>ROUND(I267*H267,2)</f>
        <v>0</v>
      </c>
      <c r="BL267" s="16" t="s">
        <v>209</v>
      </c>
      <c r="BM267" s="172" t="s">
        <v>443</v>
      </c>
    </row>
    <row r="268" spans="1:65" s="13" customFormat="1">
      <c r="B268" s="174"/>
      <c r="D268" s="175" t="s">
        <v>140</v>
      </c>
      <c r="E268" s="176" t="s">
        <v>1</v>
      </c>
      <c r="F268" s="177" t="s">
        <v>444</v>
      </c>
      <c r="H268" s="178">
        <v>47.35</v>
      </c>
      <c r="I268" s="179"/>
      <c r="L268" s="174"/>
      <c r="M268" s="180"/>
      <c r="N268" s="181"/>
      <c r="O268" s="181"/>
      <c r="P268" s="181"/>
      <c r="Q268" s="181"/>
      <c r="R268" s="181"/>
      <c r="S268" s="181"/>
      <c r="T268" s="182"/>
      <c r="AT268" s="176" t="s">
        <v>140</v>
      </c>
      <c r="AU268" s="176" t="s">
        <v>85</v>
      </c>
      <c r="AV268" s="13" t="s">
        <v>85</v>
      </c>
      <c r="AW268" s="13" t="s">
        <v>32</v>
      </c>
      <c r="AX268" s="13" t="s">
        <v>76</v>
      </c>
      <c r="AY268" s="176" t="s">
        <v>132</v>
      </c>
    </row>
    <row r="269" spans="1:65" s="14" customFormat="1">
      <c r="B269" s="183"/>
      <c r="D269" s="175" t="s">
        <v>140</v>
      </c>
      <c r="E269" s="184" t="s">
        <v>1</v>
      </c>
      <c r="F269" s="185" t="s">
        <v>142</v>
      </c>
      <c r="H269" s="186">
        <v>47.35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140</v>
      </c>
      <c r="AU269" s="184" t="s">
        <v>85</v>
      </c>
      <c r="AV269" s="14" t="s">
        <v>133</v>
      </c>
      <c r="AW269" s="14" t="s">
        <v>32</v>
      </c>
      <c r="AX269" s="14" t="s">
        <v>81</v>
      </c>
      <c r="AY269" s="184" t="s">
        <v>132</v>
      </c>
    </row>
    <row r="270" spans="1:65" s="2" customFormat="1" ht="16.5" customHeight="1">
      <c r="A270" s="31"/>
      <c r="B270" s="159"/>
      <c r="C270" s="160" t="s">
        <v>445</v>
      </c>
      <c r="D270" s="160" t="s">
        <v>135</v>
      </c>
      <c r="E270" s="161" t="s">
        <v>446</v>
      </c>
      <c r="F270" s="162" t="s">
        <v>447</v>
      </c>
      <c r="G270" s="163" t="s">
        <v>216</v>
      </c>
      <c r="H270" s="164">
        <v>2.625</v>
      </c>
      <c r="I270" s="165"/>
      <c r="J270" s="166">
        <f>ROUND(I270*H270,2)</f>
        <v>0</v>
      </c>
      <c r="K270" s="167"/>
      <c r="L270" s="32"/>
      <c r="M270" s="168" t="s">
        <v>1</v>
      </c>
      <c r="N270" s="169" t="s">
        <v>41</v>
      </c>
      <c r="O270" s="57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2" t="s">
        <v>209</v>
      </c>
      <c r="AT270" s="172" t="s">
        <v>135</v>
      </c>
      <c r="AU270" s="172" t="s">
        <v>85</v>
      </c>
      <c r="AY270" s="16" t="s">
        <v>132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16" t="s">
        <v>81</v>
      </c>
      <c r="BK270" s="173">
        <f>ROUND(I270*H270,2)</f>
        <v>0</v>
      </c>
      <c r="BL270" s="16" t="s">
        <v>209</v>
      </c>
      <c r="BM270" s="172" t="s">
        <v>448</v>
      </c>
    </row>
    <row r="271" spans="1:65" s="13" customFormat="1">
      <c r="B271" s="174"/>
      <c r="D271" s="175" t="s">
        <v>140</v>
      </c>
      <c r="E271" s="176" t="s">
        <v>1</v>
      </c>
      <c r="F271" s="177" t="s">
        <v>434</v>
      </c>
      <c r="H271" s="178">
        <v>2.625</v>
      </c>
      <c r="I271" s="179"/>
      <c r="L271" s="174"/>
      <c r="M271" s="180"/>
      <c r="N271" s="181"/>
      <c r="O271" s="181"/>
      <c r="P271" s="181"/>
      <c r="Q271" s="181"/>
      <c r="R271" s="181"/>
      <c r="S271" s="181"/>
      <c r="T271" s="182"/>
      <c r="AT271" s="176" t="s">
        <v>140</v>
      </c>
      <c r="AU271" s="176" t="s">
        <v>85</v>
      </c>
      <c r="AV271" s="13" t="s">
        <v>85</v>
      </c>
      <c r="AW271" s="13" t="s">
        <v>32</v>
      </c>
      <c r="AX271" s="13" t="s">
        <v>76</v>
      </c>
      <c r="AY271" s="176" t="s">
        <v>132</v>
      </c>
    </row>
    <row r="272" spans="1:65" s="14" customFormat="1">
      <c r="B272" s="183"/>
      <c r="D272" s="175" t="s">
        <v>140</v>
      </c>
      <c r="E272" s="184" t="s">
        <v>1</v>
      </c>
      <c r="F272" s="185" t="s">
        <v>142</v>
      </c>
      <c r="H272" s="186">
        <v>2.625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140</v>
      </c>
      <c r="AU272" s="184" t="s">
        <v>85</v>
      </c>
      <c r="AV272" s="14" t="s">
        <v>133</v>
      </c>
      <c r="AW272" s="14" t="s">
        <v>32</v>
      </c>
      <c r="AX272" s="14" t="s">
        <v>81</v>
      </c>
      <c r="AY272" s="184" t="s">
        <v>132</v>
      </c>
    </row>
    <row r="273" spans="1:65" s="2" customFormat="1" ht="16.5" customHeight="1">
      <c r="A273" s="31"/>
      <c r="B273" s="159"/>
      <c r="C273" s="160" t="s">
        <v>449</v>
      </c>
      <c r="D273" s="160" t="s">
        <v>135</v>
      </c>
      <c r="E273" s="161" t="s">
        <v>450</v>
      </c>
      <c r="F273" s="162" t="s">
        <v>451</v>
      </c>
      <c r="G273" s="163" t="s">
        <v>216</v>
      </c>
      <c r="H273" s="164">
        <v>5.25</v>
      </c>
      <c r="I273" s="165"/>
      <c r="J273" s="166">
        <f>ROUND(I273*H273,2)</f>
        <v>0</v>
      </c>
      <c r="K273" s="167"/>
      <c r="L273" s="32"/>
      <c r="M273" s="168" t="s">
        <v>1</v>
      </c>
      <c r="N273" s="169" t="s">
        <v>41</v>
      </c>
      <c r="O273" s="57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2" t="s">
        <v>209</v>
      </c>
      <c r="AT273" s="172" t="s">
        <v>135</v>
      </c>
      <c r="AU273" s="172" t="s">
        <v>85</v>
      </c>
      <c r="AY273" s="16" t="s">
        <v>132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6" t="s">
        <v>81</v>
      </c>
      <c r="BK273" s="173">
        <f>ROUND(I273*H273,2)</f>
        <v>0</v>
      </c>
      <c r="BL273" s="16" t="s">
        <v>209</v>
      </c>
      <c r="BM273" s="172" t="s">
        <v>452</v>
      </c>
    </row>
    <row r="274" spans="1:65" s="13" customFormat="1">
      <c r="B274" s="174"/>
      <c r="D274" s="175" t="s">
        <v>140</v>
      </c>
      <c r="E274" s="176" t="s">
        <v>1</v>
      </c>
      <c r="F274" s="177" t="s">
        <v>439</v>
      </c>
      <c r="H274" s="178">
        <v>5.25</v>
      </c>
      <c r="I274" s="179"/>
      <c r="L274" s="174"/>
      <c r="M274" s="180"/>
      <c r="N274" s="181"/>
      <c r="O274" s="181"/>
      <c r="P274" s="181"/>
      <c r="Q274" s="181"/>
      <c r="R274" s="181"/>
      <c r="S274" s="181"/>
      <c r="T274" s="182"/>
      <c r="AT274" s="176" t="s">
        <v>140</v>
      </c>
      <c r="AU274" s="176" t="s">
        <v>85</v>
      </c>
      <c r="AV274" s="13" t="s">
        <v>85</v>
      </c>
      <c r="AW274" s="13" t="s">
        <v>32</v>
      </c>
      <c r="AX274" s="13" t="s">
        <v>76</v>
      </c>
      <c r="AY274" s="176" t="s">
        <v>132</v>
      </c>
    </row>
    <row r="275" spans="1:65" s="14" customFormat="1">
      <c r="B275" s="183"/>
      <c r="D275" s="175" t="s">
        <v>140</v>
      </c>
      <c r="E275" s="184" t="s">
        <v>1</v>
      </c>
      <c r="F275" s="185" t="s">
        <v>142</v>
      </c>
      <c r="H275" s="186">
        <v>5.25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140</v>
      </c>
      <c r="AU275" s="184" t="s">
        <v>85</v>
      </c>
      <c r="AV275" s="14" t="s">
        <v>133</v>
      </c>
      <c r="AW275" s="14" t="s">
        <v>32</v>
      </c>
      <c r="AX275" s="14" t="s">
        <v>81</v>
      </c>
      <c r="AY275" s="184" t="s">
        <v>132</v>
      </c>
    </row>
    <row r="276" spans="1:65" s="2" customFormat="1" ht="16.5" customHeight="1">
      <c r="A276" s="31"/>
      <c r="B276" s="159"/>
      <c r="C276" s="160" t="s">
        <v>453</v>
      </c>
      <c r="D276" s="160" t="s">
        <v>135</v>
      </c>
      <c r="E276" s="161" t="s">
        <v>454</v>
      </c>
      <c r="F276" s="162" t="s">
        <v>455</v>
      </c>
      <c r="G276" s="163" t="s">
        <v>151</v>
      </c>
      <c r="H276" s="164">
        <v>47.35</v>
      </c>
      <c r="I276" s="165"/>
      <c r="J276" s="166">
        <f>ROUND(I276*H276,2)</f>
        <v>0</v>
      </c>
      <c r="K276" s="167"/>
      <c r="L276" s="32"/>
      <c r="M276" s="168" t="s">
        <v>1</v>
      </c>
      <c r="N276" s="169" t="s">
        <v>41</v>
      </c>
      <c r="O276" s="57"/>
      <c r="P276" s="170">
        <f>O276*H276</f>
        <v>0</v>
      </c>
      <c r="Q276" s="170">
        <v>3.0000000000000001E-5</v>
      </c>
      <c r="R276" s="170">
        <f>Q276*H276</f>
        <v>1.4205000000000001E-3</v>
      </c>
      <c r="S276" s="170">
        <v>0</v>
      </c>
      <c r="T276" s="171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2" t="s">
        <v>209</v>
      </c>
      <c r="AT276" s="172" t="s">
        <v>135</v>
      </c>
      <c r="AU276" s="172" t="s">
        <v>85</v>
      </c>
      <c r="AY276" s="16" t="s">
        <v>132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6" t="s">
        <v>81</v>
      </c>
      <c r="BK276" s="173">
        <f>ROUND(I276*H276,2)</f>
        <v>0</v>
      </c>
      <c r="BL276" s="16" t="s">
        <v>209</v>
      </c>
      <c r="BM276" s="172" t="s">
        <v>456</v>
      </c>
    </row>
    <row r="277" spans="1:65" s="13" customFormat="1">
      <c r="B277" s="174"/>
      <c r="D277" s="175" t="s">
        <v>140</v>
      </c>
      <c r="E277" s="176" t="s">
        <v>1</v>
      </c>
      <c r="F277" s="177" t="s">
        <v>444</v>
      </c>
      <c r="H277" s="178">
        <v>47.35</v>
      </c>
      <c r="I277" s="179"/>
      <c r="L277" s="174"/>
      <c r="M277" s="180"/>
      <c r="N277" s="181"/>
      <c r="O277" s="181"/>
      <c r="P277" s="181"/>
      <c r="Q277" s="181"/>
      <c r="R277" s="181"/>
      <c r="S277" s="181"/>
      <c r="T277" s="182"/>
      <c r="AT277" s="176" t="s">
        <v>140</v>
      </c>
      <c r="AU277" s="176" t="s">
        <v>85</v>
      </c>
      <c r="AV277" s="13" t="s">
        <v>85</v>
      </c>
      <c r="AW277" s="13" t="s">
        <v>32</v>
      </c>
      <c r="AX277" s="13" t="s">
        <v>76</v>
      </c>
      <c r="AY277" s="176" t="s">
        <v>132</v>
      </c>
    </row>
    <row r="278" spans="1:65" s="14" customFormat="1">
      <c r="B278" s="183"/>
      <c r="D278" s="175" t="s">
        <v>140</v>
      </c>
      <c r="E278" s="184" t="s">
        <v>1</v>
      </c>
      <c r="F278" s="185" t="s">
        <v>142</v>
      </c>
      <c r="H278" s="186">
        <v>47.35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140</v>
      </c>
      <c r="AU278" s="184" t="s">
        <v>85</v>
      </c>
      <c r="AV278" s="14" t="s">
        <v>133</v>
      </c>
      <c r="AW278" s="14" t="s">
        <v>32</v>
      </c>
      <c r="AX278" s="14" t="s">
        <v>81</v>
      </c>
      <c r="AY278" s="184" t="s">
        <v>132</v>
      </c>
    </row>
    <row r="279" spans="1:65" s="2" customFormat="1" ht="16.5" customHeight="1">
      <c r="A279" s="31"/>
      <c r="B279" s="159"/>
      <c r="C279" s="160" t="s">
        <v>457</v>
      </c>
      <c r="D279" s="160" t="s">
        <v>135</v>
      </c>
      <c r="E279" s="161" t="s">
        <v>458</v>
      </c>
      <c r="F279" s="162" t="s">
        <v>459</v>
      </c>
      <c r="G279" s="163" t="s">
        <v>216</v>
      </c>
      <c r="H279" s="164">
        <v>2.625</v>
      </c>
      <c r="I279" s="165"/>
      <c r="J279" s="166">
        <f>ROUND(I279*H279,2)</f>
        <v>0</v>
      </c>
      <c r="K279" s="167"/>
      <c r="L279" s="32"/>
      <c r="M279" s="168" t="s">
        <v>1</v>
      </c>
      <c r="N279" s="169" t="s">
        <v>41</v>
      </c>
      <c r="O279" s="57"/>
      <c r="P279" s="170">
        <f>O279*H279</f>
        <v>0</v>
      </c>
      <c r="Q279" s="170">
        <v>4.0000000000000003E-5</v>
      </c>
      <c r="R279" s="170">
        <f>Q279*H279</f>
        <v>1.05E-4</v>
      </c>
      <c r="S279" s="170">
        <v>0</v>
      </c>
      <c r="T279" s="171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2" t="s">
        <v>209</v>
      </c>
      <c r="AT279" s="172" t="s">
        <v>135</v>
      </c>
      <c r="AU279" s="172" t="s">
        <v>85</v>
      </c>
      <c r="AY279" s="16" t="s">
        <v>132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6" t="s">
        <v>81</v>
      </c>
      <c r="BK279" s="173">
        <f>ROUND(I279*H279,2)</f>
        <v>0</v>
      </c>
      <c r="BL279" s="16" t="s">
        <v>209</v>
      </c>
      <c r="BM279" s="172" t="s">
        <v>460</v>
      </c>
    </row>
    <row r="280" spans="1:65" s="13" customFormat="1">
      <c r="B280" s="174"/>
      <c r="D280" s="175" t="s">
        <v>140</v>
      </c>
      <c r="E280" s="176" t="s">
        <v>1</v>
      </c>
      <c r="F280" s="177" t="s">
        <v>434</v>
      </c>
      <c r="H280" s="178">
        <v>2.625</v>
      </c>
      <c r="I280" s="179"/>
      <c r="L280" s="174"/>
      <c r="M280" s="180"/>
      <c r="N280" s="181"/>
      <c r="O280" s="181"/>
      <c r="P280" s="181"/>
      <c r="Q280" s="181"/>
      <c r="R280" s="181"/>
      <c r="S280" s="181"/>
      <c r="T280" s="182"/>
      <c r="AT280" s="176" t="s">
        <v>140</v>
      </c>
      <c r="AU280" s="176" t="s">
        <v>85</v>
      </c>
      <c r="AV280" s="13" t="s">
        <v>85</v>
      </c>
      <c r="AW280" s="13" t="s">
        <v>32</v>
      </c>
      <c r="AX280" s="13" t="s">
        <v>76</v>
      </c>
      <c r="AY280" s="176" t="s">
        <v>132</v>
      </c>
    </row>
    <row r="281" spans="1:65" s="14" customFormat="1">
      <c r="B281" s="183"/>
      <c r="D281" s="175" t="s">
        <v>140</v>
      </c>
      <c r="E281" s="184" t="s">
        <v>1</v>
      </c>
      <c r="F281" s="185" t="s">
        <v>142</v>
      </c>
      <c r="H281" s="186">
        <v>2.625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140</v>
      </c>
      <c r="AU281" s="184" t="s">
        <v>85</v>
      </c>
      <c r="AV281" s="14" t="s">
        <v>133</v>
      </c>
      <c r="AW281" s="14" t="s">
        <v>32</v>
      </c>
      <c r="AX281" s="14" t="s">
        <v>81</v>
      </c>
      <c r="AY281" s="184" t="s">
        <v>132</v>
      </c>
    </row>
    <row r="282" spans="1:65" s="2" customFormat="1" ht="16.5" customHeight="1">
      <c r="A282" s="31"/>
      <c r="B282" s="159"/>
      <c r="C282" s="160" t="s">
        <v>461</v>
      </c>
      <c r="D282" s="160" t="s">
        <v>135</v>
      </c>
      <c r="E282" s="161" t="s">
        <v>462</v>
      </c>
      <c r="F282" s="162" t="s">
        <v>463</v>
      </c>
      <c r="G282" s="163" t="s">
        <v>216</v>
      </c>
      <c r="H282" s="164">
        <v>5.25</v>
      </c>
      <c r="I282" s="165"/>
      <c r="J282" s="166">
        <f>ROUND(I282*H282,2)</f>
        <v>0</v>
      </c>
      <c r="K282" s="167"/>
      <c r="L282" s="32"/>
      <c r="M282" s="168" t="s">
        <v>1</v>
      </c>
      <c r="N282" s="169" t="s">
        <v>41</v>
      </c>
      <c r="O282" s="57"/>
      <c r="P282" s="170">
        <f>O282*H282</f>
        <v>0</v>
      </c>
      <c r="Q282" s="170">
        <v>2.0000000000000002E-5</v>
      </c>
      <c r="R282" s="170">
        <f>Q282*H282</f>
        <v>1.05E-4</v>
      </c>
      <c r="S282" s="170">
        <v>0</v>
      </c>
      <c r="T282" s="171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2" t="s">
        <v>209</v>
      </c>
      <c r="AT282" s="172" t="s">
        <v>135</v>
      </c>
      <c r="AU282" s="172" t="s">
        <v>85</v>
      </c>
      <c r="AY282" s="16" t="s">
        <v>132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6" t="s">
        <v>81</v>
      </c>
      <c r="BK282" s="173">
        <f>ROUND(I282*H282,2)</f>
        <v>0</v>
      </c>
      <c r="BL282" s="16" t="s">
        <v>209</v>
      </c>
      <c r="BM282" s="172" t="s">
        <v>464</v>
      </c>
    </row>
    <row r="283" spans="1:65" s="13" customFormat="1">
      <c r="B283" s="174"/>
      <c r="D283" s="175" t="s">
        <v>140</v>
      </c>
      <c r="E283" s="176" t="s">
        <v>1</v>
      </c>
      <c r="F283" s="177" t="s">
        <v>439</v>
      </c>
      <c r="H283" s="178">
        <v>5.25</v>
      </c>
      <c r="I283" s="179"/>
      <c r="L283" s="174"/>
      <c r="M283" s="180"/>
      <c r="N283" s="181"/>
      <c r="O283" s="181"/>
      <c r="P283" s="181"/>
      <c r="Q283" s="181"/>
      <c r="R283" s="181"/>
      <c r="S283" s="181"/>
      <c r="T283" s="182"/>
      <c r="AT283" s="176" t="s">
        <v>140</v>
      </c>
      <c r="AU283" s="176" t="s">
        <v>85</v>
      </c>
      <c r="AV283" s="13" t="s">
        <v>85</v>
      </c>
      <c r="AW283" s="13" t="s">
        <v>32</v>
      </c>
      <c r="AX283" s="13" t="s">
        <v>76</v>
      </c>
      <c r="AY283" s="176" t="s">
        <v>132</v>
      </c>
    </row>
    <row r="284" spans="1:65" s="14" customFormat="1">
      <c r="B284" s="183"/>
      <c r="D284" s="175" t="s">
        <v>140</v>
      </c>
      <c r="E284" s="184" t="s">
        <v>1</v>
      </c>
      <c r="F284" s="185" t="s">
        <v>142</v>
      </c>
      <c r="H284" s="186">
        <v>5.25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140</v>
      </c>
      <c r="AU284" s="184" t="s">
        <v>85</v>
      </c>
      <c r="AV284" s="14" t="s">
        <v>133</v>
      </c>
      <c r="AW284" s="14" t="s">
        <v>32</v>
      </c>
      <c r="AX284" s="14" t="s">
        <v>81</v>
      </c>
      <c r="AY284" s="184" t="s">
        <v>132</v>
      </c>
    </row>
    <row r="285" spans="1:65" s="2" customFormat="1" ht="16.5" customHeight="1">
      <c r="A285" s="31"/>
      <c r="B285" s="159"/>
      <c r="C285" s="160" t="s">
        <v>465</v>
      </c>
      <c r="D285" s="160" t="s">
        <v>135</v>
      </c>
      <c r="E285" s="161" t="s">
        <v>466</v>
      </c>
      <c r="F285" s="162" t="s">
        <v>467</v>
      </c>
      <c r="G285" s="163" t="s">
        <v>151</v>
      </c>
      <c r="H285" s="164">
        <v>47.35</v>
      </c>
      <c r="I285" s="165"/>
      <c r="J285" s="166">
        <f>ROUND(I285*H285,2)</f>
        <v>0</v>
      </c>
      <c r="K285" s="167"/>
      <c r="L285" s="32"/>
      <c r="M285" s="168" t="s">
        <v>1</v>
      </c>
      <c r="N285" s="169" t="s">
        <v>41</v>
      </c>
      <c r="O285" s="57"/>
      <c r="P285" s="170">
        <f>O285*H285</f>
        <v>0</v>
      </c>
      <c r="Q285" s="170">
        <v>4.5500000000000002E-3</v>
      </c>
      <c r="R285" s="170">
        <f>Q285*H285</f>
        <v>0.21544250000000001</v>
      </c>
      <c r="S285" s="170">
        <v>0</v>
      </c>
      <c r="T285" s="171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2" t="s">
        <v>209</v>
      </c>
      <c r="AT285" s="172" t="s">
        <v>135</v>
      </c>
      <c r="AU285" s="172" t="s">
        <v>85</v>
      </c>
      <c r="AY285" s="16" t="s">
        <v>132</v>
      </c>
      <c r="BE285" s="173">
        <f>IF(N285="základní",J285,0)</f>
        <v>0</v>
      </c>
      <c r="BF285" s="173">
        <f>IF(N285="snížená",J285,0)</f>
        <v>0</v>
      </c>
      <c r="BG285" s="173">
        <f>IF(N285="zákl. přenesená",J285,0)</f>
        <v>0</v>
      </c>
      <c r="BH285" s="173">
        <f>IF(N285="sníž. přenesená",J285,0)</f>
        <v>0</v>
      </c>
      <c r="BI285" s="173">
        <f>IF(N285="nulová",J285,0)</f>
        <v>0</v>
      </c>
      <c r="BJ285" s="16" t="s">
        <v>81</v>
      </c>
      <c r="BK285" s="173">
        <f>ROUND(I285*H285,2)</f>
        <v>0</v>
      </c>
      <c r="BL285" s="16" t="s">
        <v>209</v>
      </c>
      <c r="BM285" s="172" t="s">
        <v>468</v>
      </c>
    </row>
    <row r="286" spans="1:65" s="13" customFormat="1">
      <c r="B286" s="174"/>
      <c r="D286" s="175" t="s">
        <v>140</v>
      </c>
      <c r="E286" s="176" t="s">
        <v>1</v>
      </c>
      <c r="F286" s="177" t="s">
        <v>444</v>
      </c>
      <c r="H286" s="178">
        <v>47.35</v>
      </c>
      <c r="I286" s="179"/>
      <c r="L286" s="174"/>
      <c r="M286" s="180"/>
      <c r="N286" s="181"/>
      <c r="O286" s="181"/>
      <c r="P286" s="181"/>
      <c r="Q286" s="181"/>
      <c r="R286" s="181"/>
      <c r="S286" s="181"/>
      <c r="T286" s="182"/>
      <c r="AT286" s="176" t="s">
        <v>140</v>
      </c>
      <c r="AU286" s="176" t="s">
        <v>85</v>
      </c>
      <c r="AV286" s="13" t="s">
        <v>85</v>
      </c>
      <c r="AW286" s="13" t="s">
        <v>32</v>
      </c>
      <c r="AX286" s="13" t="s">
        <v>76</v>
      </c>
      <c r="AY286" s="176" t="s">
        <v>132</v>
      </c>
    </row>
    <row r="287" spans="1:65" s="14" customFormat="1">
      <c r="B287" s="183"/>
      <c r="D287" s="175" t="s">
        <v>140</v>
      </c>
      <c r="E287" s="184" t="s">
        <v>1</v>
      </c>
      <c r="F287" s="185" t="s">
        <v>142</v>
      </c>
      <c r="H287" s="186">
        <v>47.35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140</v>
      </c>
      <c r="AU287" s="184" t="s">
        <v>85</v>
      </c>
      <c r="AV287" s="14" t="s">
        <v>133</v>
      </c>
      <c r="AW287" s="14" t="s">
        <v>32</v>
      </c>
      <c r="AX287" s="14" t="s">
        <v>81</v>
      </c>
      <c r="AY287" s="184" t="s">
        <v>132</v>
      </c>
    </row>
    <row r="288" spans="1:65" s="2" customFormat="1" ht="16.5" customHeight="1">
      <c r="A288" s="31"/>
      <c r="B288" s="159"/>
      <c r="C288" s="160" t="s">
        <v>469</v>
      </c>
      <c r="D288" s="160" t="s">
        <v>135</v>
      </c>
      <c r="E288" s="161" t="s">
        <v>470</v>
      </c>
      <c r="F288" s="162" t="s">
        <v>471</v>
      </c>
      <c r="G288" s="163" t="s">
        <v>216</v>
      </c>
      <c r="H288" s="164">
        <v>2.625</v>
      </c>
      <c r="I288" s="165"/>
      <c r="J288" s="166">
        <f>ROUND(I288*H288,2)</f>
        <v>0</v>
      </c>
      <c r="K288" s="167"/>
      <c r="L288" s="32"/>
      <c r="M288" s="168" t="s">
        <v>1</v>
      </c>
      <c r="N288" s="169" t="s">
        <v>41</v>
      </c>
      <c r="O288" s="57"/>
      <c r="P288" s="170">
        <f>O288*H288</f>
        <v>0</v>
      </c>
      <c r="Q288" s="170">
        <v>1.49E-3</v>
      </c>
      <c r="R288" s="170">
        <f>Q288*H288</f>
        <v>3.9112499999999998E-3</v>
      </c>
      <c r="S288" s="170">
        <v>0</v>
      </c>
      <c r="T288" s="171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2" t="s">
        <v>209</v>
      </c>
      <c r="AT288" s="172" t="s">
        <v>135</v>
      </c>
      <c r="AU288" s="172" t="s">
        <v>85</v>
      </c>
      <c r="AY288" s="16" t="s">
        <v>132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6" t="s">
        <v>81</v>
      </c>
      <c r="BK288" s="173">
        <f>ROUND(I288*H288,2)</f>
        <v>0</v>
      </c>
      <c r="BL288" s="16" t="s">
        <v>209</v>
      </c>
      <c r="BM288" s="172" t="s">
        <v>472</v>
      </c>
    </row>
    <row r="289" spans="1:65" s="13" customFormat="1">
      <c r="B289" s="174"/>
      <c r="D289" s="175" t="s">
        <v>140</v>
      </c>
      <c r="E289" s="176" t="s">
        <v>1</v>
      </c>
      <c r="F289" s="177" t="s">
        <v>434</v>
      </c>
      <c r="H289" s="178">
        <v>2.625</v>
      </c>
      <c r="I289" s="179"/>
      <c r="L289" s="174"/>
      <c r="M289" s="180"/>
      <c r="N289" s="181"/>
      <c r="O289" s="181"/>
      <c r="P289" s="181"/>
      <c r="Q289" s="181"/>
      <c r="R289" s="181"/>
      <c r="S289" s="181"/>
      <c r="T289" s="182"/>
      <c r="AT289" s="176" t="s">
        <v>140</v>
      </c>
      <c r="AU289" s="176" t="s">
        <v>85</v>
      </c>
      <c r="AV289" s="13" t="s">
        <v>85</v>
      </c>
      <c r="AW289" s="13" t="s">
        <v>32</v>
      </c>
      <c r="AX289" s="13" t="s">
        <v>76</v>
      </c>
      <c r="AY289" s="176" t="s">
        <v>132</v>
      </c>
    </row>
    <row r="290" spans="1:65" s="14" customFormat="1">
      <c r="B290" s="183"/>
      <c r="D290" s="175" t="s">
        <v>140</v>
      </c>
      <c r="E290" s="184" t="s">
        <v>1</v>
      </c>
      <c r="F290" s="185" t="s">
        <v>142</v>
      </c>
      <c r="H290" s="186">
        <v>2.625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140</v>
      </c>
      <c r="AU290" s="184" t="s">
        <v>85</v>
      </c>
      <c r="AV290" s="14" t="s">
        <v>133</v>
      </c>
      <c r="AW290" s="14" t="s">
        <v>32</v>
      </c>
      <c r="AX290" s="14" t="s">
        <v>81</v>
      </c>
      <c r="AY290" s="184" t="s">
        <v>132</v>
      </c>
    </row>
    <row r="291" spans="1:65" s="2" customFormat="1" ht="16.5" customHeight="1">
      <c r="A291" s="31"/>
      <c r="B291" s="159"/>
      <c r="C291" s="160" t="s">
        <v>473</v>
      </c>
      <c r="D291" s="160" t="s">
        <v>135</v>
      </c>
      <c r="E291" s="161" t="s">
        <v>474</v>
      </c>
      <c r="F291" s="162" t="s">
        <v>475</v>
      </c>
      <c r="G291" s="163" t="s">
        <v>216</v>
      </c>
      <c r="H291" s="164">
        <v>5.25</v>
      </c>
      <c r="I291" s="165"/>
      <c r="J291" s="166">
        <f>ROUND(I291*H291,2)</f>
        <v>0</v>
      </c>
      <c r="K291" s="167"/>
      <c r="L291" s="32"/>
      <c r="M291" s="168" t="s">
        <v>1</v>
      </c>
      <c r="N291" s="169" t="s">
        <v>41</v>
      </c>
      <c r="O291" s="57"/>
      <c r="P291" s="170">
        <f>O291*H291</f>
        <v>0</v>
      </c>
      <c r="Q291" s="170">
        <v>8.5999999999999998E-4</v>
      </c>
      <c r="R291" s="170">
        <f>Q291*H291</f>
        <v>4.5149999999999999E-3</v>
      </c>
      <c r="S291" s="170">
        <v>0</v>
      </c>
      <c r="T291" s="171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2" t="s">
        <v>209</v>
      </c>
      <c r="AT291" s="172" t="s">
        <v>135</v>
      </c>
      <c r="AU291" s="172" t="s">
        <v>85</v>
      </c>
      <c r="AY291" s="16" t="s">
        <v>132</v>
      </c>
      <c r="BE291" s="173">
        <f>IF(N291="základní",J291,0)</f>
        <v>0</v>
      </c>
      <c r="BF291" s="173">
        <f>IF(N291="snížená",J291,0)</f>
        <v>0</v>
      </c>
      <c r="BG291" s="173">
        <f>IF(N291="zákl. přenesená",J291,0)</f>
        <v>0</v>
      </c>
      <c r="BH291" s="173">
        <f>IF(N291="sníž. přenesená",J291,0)</f>
        <v>0</v>
      </c>
      <c r="BI291" s="173">
        <f>IF(N291="nulová",J291,0)</f>
        <v>0</v>
      </c>
      <c r="BJ291" s="16" t="s">
        <v>81</v>
      </c>
      <c r="BK291" s="173">
        <f>ROUND(I291*H291,2)</f>
        <v>0</v>
      </c>
      <c r="BL291" s="16" t="s">
        <v>209</v>
      </c>
      <c r="BM291" s="172" t="s">
        <v>476</v>
      </c>
    </row>
    <row r="292" spans="1:65" s="13" customFormat="1">
      <c r="B292" s="174"/>
      <c r="D292" s="175" t="s">
        <v>140</v>
      </c>
      <c r="E292" s="176" t="s">
        <v>1</v>
      </c>
      <c r="F292" s="177" t="s">
        <v>439</v>
      </c>
      <c r="H292" s="178">
        <v>5.25</v>
      </c>
      <c r="I292" s="179"/>
      <c r="L292" s="174"/>
      <c r="M292" s="180"/>
      <c r="N292" s="181"/>
      <c r="O292" s="181"/>
      <c r="P292" s="181"/>
      <c r="Q292" s="181"/>
      <c r="R292" s="181"/>
      <c r="S292" s="181"/>
      <c r="T292" s="182"/>
      <c r="AT292" s="176" t="s">
        <v>140</v>
      </c>
      <c r="AU292" s="176" t="s">
        <v>85</v>
      </c>
      <c r="AV292" s="13" t="s">
        <v>85</v>
      </c>
      <c r="AW292" s="13" t="s">
        <v>32</v>
      </c>
      <c r="AX292" s="13" t="s">
        <v>76</v>
      </c>
      <c r="AY292" s="176" t="s">
        <v>132</v>
      </c>
    </row>
    <row r="293" spans="1:65" s="14" customFormat="1">
      <c r="B293" s="183"/>
      <c r="D293" s="175" t="s">
        <v>140</v>
      </c>
      <c r="E293" s="184" t="s">
        <v>1</v>
      </c>
      <c r="F293" s="185" t="s">
        <v>142</v>
      </c>
      <c r="H293" s="186">
        <v>5.25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140</v>
      </c>
      <c r="AU293" s="184" t="s">
        <v>85</v>
      </c>
      <c r="AV293" s="14" t="s">
        <v>133</v>
      </c>
      <c r="AW293" s="14" t="s">
        <v>32</v>
      </c>
      <c r="AX293" s="14" t="s">
        <v>81</v>
      </c>
      <c r="AY293" s="184" t="s">
        <v>132</v>
      </c>
    </row>
    <row r="294" spans="1:65" s="2" customFormat="1" ht="16.5" customHeight="1">
      <c r="A294" s="31"/>
      <c r="B294" s="159"/>
      <c r="C294" s="160" t="s">
        <v>477</v>
      </c>
      <c r="D294" s="160" t="s">
        <v>135</v>
      </c>
      <c r="E294" s="161" t="s">
        <v>478</v>
      </c>
      <c r="F294" s="162" t="s">
        <v>479</v>
      </c>
      <c r="G294" s="163" t="s">
        <v>151</v>
      </c>
      <c r="H294" s="164">
        <v>49.15</v>
      </c>
      <c r="I294" s="165"/>
      <c r="J294" s="166">
        <f>ROUND(I294*H294,2)</f>
        <v>0</v>
      </c>
      <c r="K294" s="167"/>
      <c r="L294" s="32"/>
      <c r="M294" s="168" t="s">
        <v>1</v>
      </c>
      <c r="N294" s="169" t="s">
        <v>41</v>
      </c>
      <c r="O294" s="57"/>
      <c r="P294" s="170">
        <f>O294*H294</f>
        <v>0</v>
      </c>
      <c r="Q294" s="170">
        <v>0</v>
      </c>
      <c r="R294" s="170">
        <f>Q294*H294</f>
        <v>0</v>
      </c>
      <c r="S294" s="170">
        <v>3.0000000000000001E-3</v>
      </c>
      <c r="T294" s="171">
        <f>S294*H294</f>
        <v>0.14745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2" t="s">
        <v>209</v>
      </c>
      <c r="AT294" s="172" t="s">
        <v>135</v>
      </c>
      <c r="AU294" s="172" t="s">
        <v>85</v>
      </c>
      <c r="AY294" s="16" t="s">
        <v>132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16" t="s">
        <v>81</v>
      </c>
      <c r="BK294" s="173">
        <f>ROUND(I294*H294,2)</f>
        <v>0</v>
      </c>
      <c r="BL294" s="16" t="s">
        <v>209</v>
      </c>
      <c r="BM294" s="172" t="s">
        <v>480</v>
      </c>
    </row>
    <row r="295" spans="1:65" s="13" customFormat="1">
      <c r="B295" s="174"/>
      <c r="D295" s="175" t="s">
        <v>140</v>
      </c>
      <c r="E295" s="176" t="s">
        <v>1</v>
      </c>
      <c r="F295" s="177" t="s">
        <v>481</v>
      </c>
      <c r="H295" s="178">
        <v>49.15</v>
      </c>
      <c r="I295" s="179"/>
      <c r="L295" s="174"/>
      <c r="M295" s="180"/>
      <c r="N295" s="181"/>
      <c r="O295" s="181"/>
      <c r="P295" s="181"/>
      <c r="Q295" s="181"/>
      <c r="R295" s="181"/>
      <c r="S295" s="181"/>
      <c r="T295" s="182"/>
      <c r="AT295" s="176" t="s">
        <v>140</v>
      </c>
      <c r="AU295" s="176" t="s">
        <v>85</v>
      </c>
      <c r="AV295" s="13" t="s">
        <v>85</v>
      </c>
      <c r="AW295" s="13" t="s">
        <v>32</v>
      </c>
      <c r="AX295" s="13" t="s">
        <v>76</v>
      </c>
      <c r="AY295" s="176" t="s">
        <v>132</v>
      </c>
    </row>
    <row r="296" spans="1:65" s="14" customFormat="1">
      <c r="B296" s="183"/>
      <c r="D296" s="175" t="s">
        <v>140</v>
      </c>
      <c r="E296" s="184" t="s">
        <v>1</v>
      </c>
      <c r="F296" s="185" t="s">
        <v>142</v>
      </c>
      <c r="H296" s="186">
        <v>49.15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140</v>
      </c>
      <c r="AU296" s="184" t="s">
        <v>85</v>
      </c>
      <c r="AV296" s="14" t="s">
        <v>133</v>
      </c>
      <c r="AW296" s="14" t="s">
        <v>32</v>
      </c>
      <c r="AX296" s="14" t="s">
        <v>81</v>
      </c>
      <c r="AY296" s="184" t="s">
        <v>132</v>
      </c>
    </row>
    <row r="297" spans="1:65" s="2" customFormat="1" ht="16.5" customHeight="1">
      <c r="A297" s="31"/>
      <c r="B297" s="159"/>
      <c r="C297" s="160" t="s">
        <v>482</v>
      </c>
      <c r="D297" s="160" t="s">
        <v>135</v>
      </c>
      <c r="E297" s="161" t="s">
        <v>483</v>
      </c>
      <c r="F297" s="162" t="s">
        <v>484</v>
      </c>
      <c r="G297" s="163" t="s">
        <v>151</v>
      </c>
      <c r="H297" s="164">
        <v>31.4</v>
      </c>
      <c r="I297" s="165"/>
      <c r="J297" s="166">
        <f>ROUND(I297*H297,2)</f>
        <v>0</v>
      </c>
      <c r="K297" s="167"/>
      <c r="L297" s="32"/>
      <c r="M297" s="168" t="s">
        <v>1</v>
      </c>
      <c r="N297" s="169" t="s">
        <v>41</v>
      </c>
      <c r="O297" s="57"/>
      <c r="P297" s="170">
        <f>O297*H297</f>
        <v>0</v>
      </c>
      <c r="Q297" s="170">
        <v>5.0000000000000001E-4</v>
      </c>
      <c r="R297" s="170">
        <f>Q297*H297</f>
        <v>1.5699999999999999E-2</v>
      </c>
      <c r="S297" s="170">
        <v>0</v>
      </c>
      <c r="T297" s="171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2" t="s">
        <v>209</v>
      </c>
      <c r="AT297" s="172" t="s">
        <v>135</v>
      </c>
      <c r="AU297" s="172" t="s">
        <v>85</v>
      </c>
      <c r="AY297" s="16" t="s">
        <v>132</v>
      </c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6" t="s">
        <v>81</v>
      </c>
      <c r="BK297" s="173">
        <f>ROUND(I297*H297,2)</f>
        <v>0</v>
      </c>
      <c r="BL297" s="16" t="s">
        <v>209</v>
      </c>
      <c r="BM297" s="172" t="s">
        <v>485</v>
      </c>
    </row>
    <row r="298" spans="1:65" s="13" customFormat="1">
      <c r="B298" s="174"/>
      <c r="D298" s="175" t="s">
        <v>140</v>
      </c>
      <c r="E298" s="176" t="s">
        <v>1</v>
      </c>
      <c r="F298" s="177" t="s">
        <v>205</v>
      </c>
      <c r="H298" s="178">
        <v>31.4</v>
      </c>
      <c r="I298" s="179"/>
      <c r="L298" s="174"/>
      <c r="M298" s="180"/>
      <c r="N298" s="181"/>
      <c r="O298" s="181"/>
      <c r="P298" s="181"/>
      <c r="Q298" s="181"/>
      <c r="R298" s="181"/>
      <c r="S298" s="181"/>
      <c r="T298" s="182"/>
      <c r="AT298" s="176" t="s">
        <v>140</v>
      </c>
      <c r="AU298" s="176" t="s">
        <v>85</v>
      </c>
      <c r="AV298" s="13" t="s">
        <v>85</v>
      </c>
      <c r="AW298" s="13" t="s">
        <v>32</v>
      </c>
      <c r="AX298" s="13" t="s">
        <v>76</v>
      </c>
      <c r="AY298" s="176" t="s">
        <v>132</v>
      </c>
    </row>
    <row r="299" spans="1:65" s="14" customFormat="1">
      <c r="B299" s="183"/>
      <c r="D299" s="175" t="s">
        <v>140</v>
      </c>
      <c r="E299" s="184" t="s">
        <v>1</v>
      </c>
      <c r="F299" s="185" t="s">
        <v>142</v>
      </c>
      <c r="H299" s="186">
        <v>31.4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140</v>
      </c>
      <c r="AU299" s="184" t="s">
        <v>85</v>
      </c>
      <c r="AV299" s="14" t="s">
        <v>133</v>
      </c>
      <c r="AW299" s="14" t="s">
        <v>32</v>
      </c>
      <c r="AX299" s="14" t="s">
        <v>81</v>
      </c>
      <c r="AY299" s="184" t="s">
        <v>132</v>
      </c>
    </row>
    <row r="300" spans="1:65" s="2" customFormat="1" ht="16.5" customHeight="1">
      <c r="A300" s="31"/>
      <c r="B300" s="159"/>
      <c r="C300" s="191" t="s">
        <v>486</v>
      </c>
      <c r="D300" s="191" t="s">
        <v>268</v>
      </c>
      <c r="E300" s="192" t="s">
        <v>487</v>
      </c>
      <c r="F300" s="193" t="s">
        <v>488</v>
      </c>
      <c r="G300" s="194" t="s">
        <v>151</v>
      </c>
      <c r="H300" s="195">
        <v>34.54</v>
      </c>
      <c r="I300" s="196"/>
      <c r="J300" s="197">
        <f>ROUND(I300*H300,2)</f>
        <v>0</v>
      </c>
      <c r="K300" s="198"/>
      <c r="L300" s="199"/>
      <c r="M300" s="200" t="s">
        <v>1</v>
      </c>
      <c r="N300" s="201" t="s">
        <v>41</v>
      </c>
      <c r="O300" s="57"/>
      <c r="P300" s="170">
        <f>O300*H300</f>
        <v>0</v>
      </c>
      <c r="Q300" s="170">
        <v>0</v>
      </c>
      <c r="R300" s="170">
        <f>Q300*H300</f>
        <v>0</v>
      </c>
      <c r="S300" s="170">
        <v>0</v>
      </c>
      <c r="T300" s="171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2" t="s">
        <v>271</v>
      </c>
      <c r="AT300" s="172" t="s">
        <v>268</v>
      </c>
      <c r="AU300" s="172" t="s">
        <v>85</v>
      </c>
      <c r="AY300" s="16" t="s">
        <v>132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16" t="s">
        <v>81</v>
      </c>
      <c r="BK300" s="173">
        <f>ROUND(I300*H300,2)</f>
        <v>0</v>
      </c>
      <c r="BL300" s="16" t="s">
        <v>209</v>
      </c>
      <c r="BM300" s="172" t="s">
        <v>489</v>
      </c>
    </row>
    <row r="301" spans="1:65" s="13" customFormat="1">
      <c r="B301" s="174"/>
      <c r="D301" s="175" t="s">
        <v>140</v>
      </c>
      <c r="F301" s="177" t="s">
        <v>490</v>
      </c>
      <c r="H301" s="178">
        <v>34.54</v>
      </c>
      <c r="I301" s="179"/>
      <c r="L301" s="174"/>
      <c r="M301" s="180"/>
      <c r="N301" s="181"/>
      <c r="O301" s="181"/>
      <c r="P301" s="181"/>
      <c r="Q301" s="181"/>
      <c r="R301" s="181"/>
      <c r="S301" s="181"/>
      <c r="T301" s="182"/>
      <c r="AT301" s="176" t="s">
        <v>140</v>
      </c>
      <c r="AU301" s="176" t="s">
        <v>85</v>
      </c>
      <c r="AV301" s="13" t="s">
        <v>85</v>
      </c>
      <c r="AW301" s="13" t="s">
        <v>3</v>
      </c>
      <c r="AX301" s="13" t="s">
        <v>81</v>
      </c>
      <c r="AY301" s="176" t="s">
        <v>132</v>
      </c>
    </row>
    <row r="302" spans="1:65" s="2" customFormat="1" ht="16.5" customHeight="1">
      <c r="A302" s="31"/>
      <c r="B302" s="159"/>
      <c r="C302" s="160" t="s">
        <v>491</v>
      </c>
      <c r="D302" s="160" t="s">
        <v>135</v>
      </c>
      <c r="E302" s="161" t="s">
        <v>492</v>
      </c>
      <c r="F302" s="162" t="s">
        <v>493</v>
      </c>
      <c r="G302" s="163" t="s">
        <v>151</v>
      </c>
      <c r="H302" s="164">
        <v>16.125</v>
      </c>
      <c r="I302" s="165"/>
      <c r="J302" s="166">
        <f>ROUND(I302*H302,2)</f>
        <v>0</v>
      </c>
      <c r="K302" s="167"/>
      <c r="L302" s="32"/>
      <c r="M302" s="168" t="s">
        <v>1</v>
      </c>
      <c r="N302" s="169" t="s">
        <v>41</v>
      </c>
      <c r="O302" s="57"/>
      <c r="P302" s="170">
        <f>O302*H302</f>
        <v>0</v>
      </c>
      <c r="Q302" s="170">
        <v>4.0000000000000002E-4</v>
      </c>
      <c r="R302" s="170">
        <f>Q302*H302</f>
        <v>6.45E-3</v>
      </c>
      <c r="S302" s="170">
        <v>0</v>
      </c>
      <c r="T302" s="171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2" t="s">
        <v>209</v>
      </c>
      <c r="AT302" s="172" t="s">
        <v>135</v>
      </c>
      <c r="AU302" s="172" t="s">
        <v>85</v>
      </c>
      <c r="AY302" s="16" t="s">
        <v>132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6" t="s">
        <v>81</v>
      </c>
      <c r="BK302" s="173">
        <f>ROUND(I302*H302,2)</f>
        <v>0</v>
      </c>
      <c r="BL302" s="16" t="s">
        <v>209</v>
      </c>
      <c r="BM302" s="172" t="s">
        <v>494</v>
      </c>
    </row>
    <row r="303" spans="1:65" s="13" customFormat="1">
      <c r="B303" s="174"/>
      <c r="D303" s="175" t="s">
        <v>140</v>
      </c>
      <c r="E303" s="176" t="s">
        <v>1</v>
      </c>
      <c r="F303" s="177" t="s">
        <v>495</v>
      </c>
      <c r="H303" s="178">
        <v>16.125</v>
      </c>
      <c r="I303" s="179"/>
      <c r="L303" s="174"/>
      <c r="M303" s="180"/>
      <c r="N303" s="181"/>
      <c r="O303" s="181"/>
      <c r="P303" s="181"/>
      <c r="Q303" s="181"/>
      <c r="R303" s="181"/>
      <c r="S303" s="181"/>
      <c r="T303" s="182"/>
      <c r="AT303" s="176" t="s">
        <v>140</v>
      </c>
      <c r="AU303" s="176" t="s">
        <v>85</v>
      </c>
      <c r="AV303" s="13" t="s">
        <v>85</v>
      </c>
      <c r="AW303" s="13" t="s">
        <v>32</v>
      </c>
      <c r="AX303" s="13" t="s">
        <v>76</v>
      </c>
      <c r="AY303" s="176" t="s">
        <v>132</v>
      </c>
    </row>
    <row r="304" spans="1:65" s="14" customFormat="1">
      <c r="B304" s="183"/>
      <c r="D304" s="175" t="s">
        <v>140</v>
      </c>
      <c r="E304" s="184" t="s">
        <v>1</v>
      </c>
      <c r="F304" s="185" t="s">
        <v>142</v>
      </c>
      <c r="H304" s="186">
        <v>16.125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140</v>
      </c>
      <c r="AU304" s="184" t="s">
        <v>85</v>
      </c>
      <c r="AV304" s="14" t="s">
        <v>133</v>
      </c>
      <c r="AW304" s="14" t="s">
        <v>32</v>
      </c>
      <c r="AX304" s="14" t="s">
        <v>81</v>
      </c>
      <c r="AY304" s="184" t="s">
        <v>132</v>
      </c>
    </row>
    <row r="305" spans="1:65" s="2" customFormat="1" ht="16.5" customHeight="1">
      <c r="A305" s="31"/>
      <c r="B305" s="159"/>
      <c r="C305" s="191" t="s">
        <v>496</v>
      </c>
      <c r="D305" s="191" t="s">
        <v>268</v>
      </c>
      <c r="E305" s="192" t="s">
        <v>497</v>
      </c>
      <c r="F305" s="193" t="s">
        <v>498</v>
      </c>
      <c r="G305" s="194" t="s">
        <v>151</v>
      </c>
      <c r="H305" s="195">
        <v>17.738</v>
      </c>
      <c r="I305" s="196"/>
      <c r="J305" s="197">
        <f>ROUND(I305*H305,2)</f>
        <v>0</v>
      </c>
      <c r="K305" s="198"/>
      <c r="L305" s="199"/>
      <c r="M305" s="200" t="s">
        <v>1</v>
      </c>
      <c r="N305" s="201" t="s">
        <v>41</v>
      </c>
      <c r="O305" s="57"/>
      <c r="P305" s="170">
        <f>O305*H305</f>
        <v>0</v>
      </c>
      <c r="Q305" s="170">
        <v>0</v>
      </c>
      <c r="R305" s="170">
        <f>Q305*H305</f>
        <v>0</v>
      </c>
      <c r="S305" s="170">
        <v>0</v>
      </c>
      <c r="T305" s="171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2" t="s">
        <v>271</v>
      </c>
      <c r="AT305" s="172" t="s">
        <v>268</v>
      </c>
      <c r="AU305" s="172" t="s">
        <v>85</v>
      </c>
      <c r="AY305" s="16" t="s">
        <v>132</v>
      </c>
      <c r="BE305" s="173">
        <f>IF(N305="základní",J305,0)</f>
        <v>0</v>
      </c>
      <c r="BF305" s="173">
        <f>IF(N305="snížená",J305,0)</f>
        <v>0</v>
      </c>
      <c r="BG305" s="173">
        <f>IF(N305="zákl. přenesená",J305,0)</f>
        <v>0</v>
      </c>
      <c r="BH305" s="173">
        <f>IF(N305="sníž. přenesená",J305,0)</f>
        <v>0</v>
      </c>
      <c r="BI305" s="173">
        <f>IF(N305="nulová",J305,0)</f>
        <v>0</v>
      </c>
      <c r="BJ305" s="16" t="s">
        <v>81</v>
      </c>
      <c r="BK305" s="173">
        <f>ROUND(I305*H305,2)</f>
        <v>0</v>
      </c>
      <c r="BL305" s="16" t="s">
        <v>209</v>
      </c>
      <c r="BM305" s="172" t="s">
        <v>499</v>
      </c>
    </row>
    <row r="306" spans="1:65" s="13" customFormat="1">
      <c r="B306" s="174"/>
      <c r="D306" s="175" t="s">
        <v>140</v>
      </c>
      <c r="F306" s="177" t="s">
        <v>500</v>
      </c>
      <c r="H306" s="178">
        <v>17.738</v>
      </c>
      <c r="I306" s="179"/>
      <c r="L306" s="174"/>
      <c r="M306" s="180"/>
      <c r="N306" s="181"/>
      <c r="O306" s="181"/>
      <c r="P306" s="181"/>
      <c r="Q306" s="181"/>
      <c r="R306" s="181"/>
      <c r="S306" s="181"/>
      <c r="T306" s="182"/>
      <c r="AT306" s="176" t="s">
        <v>140</v>
      </c>
      <c r="AU306" s="176" t="s">
        <v>85</v>
      </c>
      <c r="AV306" s="13" t="s">
        <v>85</v>
      </c>
      <c r="AW306" s="13" t="s">
        <v>3</v>
      </c>
      <c r="AX306" s="13" t="s">
        <v>81</v>
      </c>
      <c r="AY306" s="176" t="s">
        <v>132</v>
      </c>
    </row>
    <row r="307" spans="1:65" s="2" customFormat="1" ht="16.5" customHeight="1">
      <c r="A307" s="31"/>
      <c r="B307" s="159"/>
      <c r="C307" s="160" t="s">
        <v>501</v>
      </c>
      <c r="D307" s="160" t="s">
        <v>135</v>
      </c>
      <c r="E307" s="161" t="s">
        <v>502</v>
      </c>
      <c r="F307" s="162" t="s">
        <v>503</v>
      </c>
      <c r="G307" s="163" t="s">
        <v>216</v>
      </c>
      <c r="H307" s="164">
        <v>2.8879999999999999</v>
      </c>
      <c r="I307" s="165"/>
      <c r="J307" s="166">
        <f>ROUND(I307*H307,2)</f>
        <v>0</v>
      </c>
      <c r="K307" s="167"/>
      <c r="L307" s="32"/>
      <c r="M307" s="168" t="s">
        <v>1</v>
      </c>
      <c r="N307" s="169" t="s">
        <v>41</v>
      </c>
      <c r="O307" s="57"/>
      <c r="P307" s="170">
        <f>O307*H307</f>
        <v>0</v>
      </c>
      <c r="Q307" s="170">
        <v>1.4999999999999999E-4</v>
      </c>
      <c r="R307" s="170">
        <f>Q307*H307</f>
        <v>4.3319999999999996E-4</v>
      </c>
      <c r="S307" s="170">
        <v>0</v>
      </c>
      <c r="T307" s="171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2" t="s">
        <v>209</v>
      </c>
      <c r="AT307" s="172" t="s">
        <v>135</v>
      </c>
      <c r="AU307" s="172" t="s">
        <v>85</v>
      </c>
      <c r="AY307" s="16" t="s">
        <v>132</v>
      </c>
      <c r="BE307" s="173">
        <f>IF(N307="základní",J307,0)</f>
        <v>0</v>
      </c>
      <c r="BF307" s="173">
        <f>IF(N307="snížená",J307,0)</f>
        <v>0</v>
      </c>
      <c r="BG307" s="173">
        <f>IF(N307="zákl. přenesená",J307,0)</f>
        <v>0</v>
      </c>
      <c r="BH307" s="173">
        <f>IF(N307="sníž. přenesená",J307,0)</f>
        <v>0</v>
      </c>
      <c r="BI307" s="173">
        <f>IF(N307="nulová",J307,0)</f>
        <v>0</v>
      </c>
      <c r="BJ307" s="16" t="s">
        <v>81</v>
      </c>
      <c r="BK307" s="173">
        <f>ROUND(I307*H307,2)</f>
        <v>0</v>
      </c>
      <c r="BL307" s="16" t="s">
        <v>209</v>
      </c>
      <c r="BM307" s="172" t="s">
        <v>504</v>
      </c>
    </row>
    <row r="308" spans="1:65" s="13" customFormat="1">
      <c r="B308" s="174"/>
      <c r="D308" s="175" t="s">
        <v>140</v>
      </c>
      <c r="E308" s="176" t="s">
        <v>1</v>
      </c>
      <c r="F308" s="177" t="s">
        <v>434</v>
      </c>
      <c r="H308" s="178">
        <v>2.625</v>
      </c>
      <c r="I308" s="179"/>
      <c r="L308" s="174"/>
      <c r="M308" s="180"/>
      <c r="N308" s="181"/>
      <c r="O308" s="181"/>
      <c r="P308" s="181"/>
      <c r="Q308" s="181"/>
      <c r="R308" s="181"/>
      <c r="S308" s="181"/>
      <c r="T308" s="182"/>
      <c r="AT308" s="176" t="s">
        <v>140</v>
      </c>
      <c r="AU308" s="176" t="s">
        <v>85</v>
      </c>
      <c r="AV308" s="13" t="s">
        <v>85</v>
      </c>
      <c r="AW308" s="13" t="s">
        <v>32</v>
      </c>
      <c r="AX308" s="13" t="s">
        <v>76</v>
      </c>
      <c r="AY308" s="176" t="s">
        <v>132</v>
      </c>
    </row>
    <row r="309" spans="1:65" s="14" customFormat="1">
      <c r="B309" s="183"/>
      <c r="D309" s="175" t="s">
        <v>140</v>
      </c>
      <c r="E309" s="184" t="s">
        <v>1</v>
      </c>
      <c r="F309" s="185" t="s">
        <v>142</v>
      </c>
      <c r="H309" s="186">
        <v>2.625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140</v>
      </c>
      <c r="AU309" s="184" t="s">
        <v>85</v>
      </c>
      <c r="AV309" s="14" t="s">
        <v>133</v>
      </c>
      <c r="AW309" s="14" t="s">
        <v>32</v>
      </c>
      <c r="AX309" s="14" t="s">
        <v>81</v>
      </c>
      <c r="AY309" s="184" t="s">
        <v>132</v>
      </c>
    </row>
    <row r="310" spans="1:65" s="13" customFormat="1">
      <c r="B310" s="174"/>
      <c r="D310" s="175" t="s">
        <v>140</v>
      </c>
      <c r="F310" s="177" t="s">
        <v>505</v>
      </c>
      <c r="H310" s="178">
        <v>2.8879999999999999</v>
      </c>
      <c r="I310" s="179"/>
      <c r="L310" s="174"/>
      <c r="M310" s="180"/>
      <c r="N310" s="181"/>
      <c r="O310" s="181"/>
      <c r="P310" s="181"/>
      <c r="Q310" s="181"/>
      <c r="R310" s="181"/>
      <c r="S310" s="181"/>
      <c r="T310" s="182"/>
      <c r="AT310" s="176" t="s">
        <v>140</v>
      </c>
      <c r="AU310" s="176" t="s">
        <v>85</v>
      </c>
      <c r="AV310" s="13" t="s">
        <v>85</v>
      </c>
      <c r="AW310" s="13" t="s">
        <v>3</v>
      </c>
      <c r="AX310" s="13" t="s">
        <v>81</v>
      </c>
      <c r="AY310" s="176" t="s">
        <v>132</v>
      </c>
    </row>
    <row r="311" spans="1:65" s="2" customFormat="1" ht="16.5" customHeight="1">
      <c r="A311" s="31"/>
      <c r="B311" s="159"/>
      <c r="C311" s="191" t="s">
        <v>506</v>
      </c>
      <c r="D311" s="191" t="s">
        <v>268</v>
      </c>
      <c r="E311" s="192" t="s">
        <v>487</v>
      </c>
      <c r="F311" s="193" t="s">
        <v>488</v>
      </c>
      <c r="G311" s="194" t="s">
        <v>151</v>
      </c>
      <c r="H311" s="195">
        <v>0.95299999999999996</v>
      </c>
      <c r="I311" s="196"/>
      <c r="J311" s="197">
        <f>ROUND(I311*H311,2)</f>
        <v>0</v>
      </c>
      <c r="K311" s="198"/>
      <c r="L311" s="199"/>
      <c r="M311" s="200" t="s">
        <v>1</v>
      </c>
      <c r="N311" s="201" t="s">
        <v>41</v>
      </c>
      <c r="O311" s="57"/>
      <c r="P311" s="170">
        <f>O311*H311</f>
        <v>0</v>
      </c>
      <c r="Q311" s="170">
        <v>0</v>
      </c>
      <c r="R311" s="170">
        <f>Q311*H311</f>
        <v>0</v>
      </c>
      <c r="S311" s="170">
        <v>0</v>
      </c>
      <c r="T311" s="171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2" t="s">
        <v>271</v>
      </c>
      <c r="AT311" s="172" t="s">
        <v>268</v>
      </c>
      <c r="AU311" s="172" t="s">
        <v>85</v>
      </c>
      <c r="AY311" s="16" t="s">
        <v>132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6" t="s">
        <v>81</v>
      </c>
      <c r="BK311" s="173">
        <f>ROUND(I311*H311,2)</f>
        <v>0</v>
      </c>
      <c r="BL311" s="16" t="s">
        <v>209</v>
      </c>
      <c r="BM311" s="172" t="s">
        <v>507</v>
      </c>
    </row>
    <row r="312" spans="1:65" s="13" customFormat="1">
      <c r="B312" s="174"/>
      <c r="D312" s="175" t="s">
        <v>140</v>
      </c>
      <c r="E312" s="176" t="s">
        <v>1</v>
      </c>
      <c r="F312" s="177" t="s">
        <v>508</v>
      </c>
      <c r="H312" s="178">
        <v>0.86599999999999999</v>
      </c>
      <c r="I312" s="179"/>
      <c r="L312" s="174"/>
      <c r="M312" s="180"/>
      <c r="N312" s="181"/>
      <c r="O312" s="181"/>
      <c r="P312" s="181"/>
      <c r="Q312" s="181"/>
      <c r="R312" s="181"/>
      <c r="S312" s="181"/>
      <c r="T312" s="182"/>
      <c r="AT312" s="176" t="s">
        <v>140</v>
      </c>
      <c r="AU312" s="176" t="s">
        <v>85</v>
      </c>
      <c r="AV312" s="13" t="s">
        <v>85</v>
      </c>
      <c r="AW312" s="13" t="s">
        <v>32</v>
      </c>
      <c r="AX312" s="13" t="s">
        <v>81</v>
      </c>
      <c r="AY312" s="176" t="s">
        <v>132</v>
      </c>
    </row>
    <row r="313" spans="1:65" s="13" customFormat="1">
      <c r="B313" s="174"/>
      <c r="D313" s="175" t="s">
        <v>140</v>
      </c>
      <c r="F313" s="177" t="s">
        <v>509</v>
      </c>
      <c r="H313" s="178">
        <v>0.95299999999999996</v>
      </c>
      <c r="I313" s="179"/>
      <c r="L313" s="174"/>
      <c r="M313" s="180"/>
      <c r="N313" s="181"/>
      <c r="O313" s="181"/>
      <c r="P313" s="181"/>
      <c r="Q313" s="181"/>
      <c r="R313" s="181"/>
      <c r="S313" s="181"/>
      <c r="T313" s="182"/>
      <c r="AT313" s="176" t="s">
        <v>140</v>
      </c>
      <c r="AU313" s="176" t="s">
        <v>85</v>
      </c>
      <c r="AV313" s="13" t="s">
        <v>85</v>
      </c>
      <c r="AW313" s="13" t="s">
        <v>3</v>
      </c>
      <c r="AX313" s="13" t="s">
        <v>81</v>
      </c>
      <c r="AY313" s="176" t="s">
        <v>132</v>
      </c>
    </row>
    <row r="314" spans="1:65" s="2" customFormat="1" ht="16.5" customHeight="1">
      <c r="A314" s="31"/>
      <c r="B314" s="159"/>
      <c r="C314" s="160" t="s">
        <v>510</v>
      </c>
      <c r="D314" s="160" t="s">
        <v>135</v>
      </c>
      <c r="E314" s="161" t="s">
        <v>511</v>
      </c>
      <c r="F314" s="162" t="s">
        <v>512</v>
      </c>
      <c r="G314" s="163" t="s">
        <v>216</v>
      </c>
      <c r="H314" s="164">
        <v>5.25</v>
      </c>
      <c r="I314" s="165"/>
      <c r="J314" s="166">
        <f>ROUND(I314*H314,2)</f>
        <v>0</v>
      </c>
      <c r="K314" s="167"/>
      <c r="L314" s="32"/>
      <c r="M314" s="168" t="s">
        <v>1</v>
      </c>
      <c r="N314" s="169" t="s">
        <v>41</v>
      </c>
      <c r="O314" s="57"/>
      <c r="P314" s="170">
        <f>O314*H314</f>
        <v>0</v>
      </c>
      <c r="Q314" s="170">
        <v>8.0000000000000007E-5</v>
      </c>
      <c r="R314" s="170">
        <f>Q314*H314</f>
        <v>4.2000000000000002E-4</v>
      </c>
      <c r="S314" s="170">
        <v>0</v>
      </c>
      <c r="T314" s="171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2" t="s">
        <v>209</v>
      </c>
      <c r="AT314" s="172" t="s">
        <v>135</v>
      </c>
      <c r="AU314" s="172" t="s">
        <v>85</v>
      </c>
      <c r="AY314" s="16" t="s">
        <v>132</v>
      </c>
      <c r="BE314" s="173">
        <f>IF(N314="základní",J314,0)</f>
        <v>0</v>
      </c>
      <c r="BF314" s="173">
        <f>IF(N314="snížená",J314,0)</f>
        <v>0</v>
      </c>
      <c r="BG314" s="173">
        <f>IF(N314="zákl. přenesená",J314,0)</f>
        <v>0</v>
      </c>
      <c r="BH314" s="173">
        <f>IF(N314="sníž. přenesená",J314,0)</f>
        <v>0</v>
      </c>
      <c r="BI314" s="173">
        <f>IF(N314="nulová",J314,0)</f>
        <v>0</v>
      </c>
      <c r="BJ314" s="16" t="s">
        <v>81</v>
      </c>
      <c r="BK314" s="173">
        <f>ROUND(I314*H314,2)</f>
        <v>0</v>
      </c>
      <c r="BL314" s="16" t="s">
        <v>209</v>
      </c>
      <c r="BM314" s="172" t="s">
        <v>513</v>
      </c>
    </row>
    <row r="315" spans="1:65" s="13" customFormat="1">
      <c r="B315" s="174"/>
      <c r="D315" s="175" t="s">
        <v>140</v>
      </c>
      <c r="E315" s="176" t="s">
        <v>1</v>
      </c>
      <c r="F315" s="177" t="s">
        <v>439</v>
      </c>
      <c r="H315" s="178">
        <v>5.25</v>
      </c>
      <c r="I315" s="179"/>
      <c r="L315" s="174"/>
      <c r="M315" s="180"/>
      <c r="N315" s="181"/>
      <c r="O315" s="181"/>
      <c r="P315" s="181"/>
      <c r="Q315" s="181"/>
      <c r="R315" s="181"/>
      <c r="S315" s="181"/>
      <c r="T315" s="182"/>
      <c r="AT315" s="176" t="s">
        <v>140</v>
      </c>
      <c r="AU315" s="176" t="s">
        <v>85</v>
      </c>
      <c r="AV315" s="13" t="s">
        <v>85</v>
      </c>
      <c r="AW315" s="13" t="s">
        <v>32</v>
      </c>
      <c r="AX315" s="13" t="s">
        <v>76</v>
      </c>
      <c r="AY315" s="176" t="s">
        <v>132</v>
      </c>
    </row>
    <row r="316" spans="1:65" s="14" customFormat="1">
      <c r="B316" s="183"/>
      <c r="D316" s="175" t="s">
        <v>140</v>
      </c>
      <c r="E316" s="184" t="s">
        <v>1</v>
      </c>
      <c r="F316" s="185" t="s">
        <v>142</v>
      </c>
      <c r="H316" s="186">
        <v>5.25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140</v>
      </c>
      <c r="AU316" s="184" t="s">
        <v>85</v>
      </c>
      <c r="AV316" s="14" t="s">
        <v>133</v>
      </c>
      <c r="AW316" s="14" t="s">
        <v>32</v>
      </c>
      <c r="AX316" s="14" t="s">
        <v>81</v>
      </c>
      <c r="AY316" s="184" t="s">
        <v>132</v>
      </c>
    </row>
    <row r="317" spans="1:65" s="2" customFormat="1" ht="16.5" customHeight="1">
      <c r="A317" s="31"/>
      <c r="B317" s="159"/>
      <c r="C317" s="191" t="s">
        <v>514</v>
      </c>
      <c r="D317" s="191" t="s">
        <v>268</v>
      </c>
      <c r="E317" s="192" t="s">
        <v>487</v>
      </c>
      <c r="F317" s="193" t="s">
        <v>488</v>
      </c>
      <c r="G317" s="194" t="s">
        <v>151</v>
      </c>
      <c r="H317" s="195">
        <v>0.86699999999999999</v>
      </c>
      <c r="I317" s="196"/>
      <c r="J317" s="197">
        <f>ROUND(I317*H317,2)</f>
        <v>0</v>
      </c>
      <c r="K317" s="198"/>
      <c r="L317" s="199"/>
      <c r="M317" s="200" t="s">
        <v>1</v>
      </c>
      <c r="N317" s="201" t="s">
        <v>41</v>
      </c>
      <c r="O317" s="57"/>
      <c r="P317" s="170">
        <f>O317*H317</f>
        <v>0</v>
      </c>
      <c r="Q317" s="170">
        <v>0</v>
      </c>
      <c r="R317" s="170">
        <f>Q317*H317</f>
        <v>0</v>
      </c>
      <c r="S317" s="170">
        <v>0</v>
      </c>
      <c r="T317" s="171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2" t="s">
        <v>271</v>
      </c>
      <c r="AT317" s="172" t="s">
        <v>268</v>
      </c>
      <c r="AU317" s="172" t="s">
        <v>85</v>
      </c>
      <c r="AY317" s="16" t="s">
        <v>132</v>
      </c>
      <c r="BE317" s="173">
        <f>IF(N317="základní",J317,0)</f>
        <v>0</v>
      </c>
      <c r="BF317" s="173">
        <f>IF(N317="snížená",J317,0)</f>
        <v>0</v>
      </c>
      <c r="BG317" s="173">
        <f>IF(N317="zákl. přenesená",J317,0)</f>
        <v>0</v>
      </c>
      <c r="BH317" s="173">
        <f>IF(N317="sníž. přenesená",J317,0)</f>
        <v>0</v>
      </c>
      <c r="BI317" s="173">
        <f>IF(N317="nulová",J317,0)</f>
        <v>0</v>
      </c>
      <c r="BJ317" s="16" t="s">
        <v>81</v>
      </c>
      <c r="BK317" s="173">
        <f>ROUND(I317*H317,2)</f>
        <v>0</v>
      </c>
      <c r="BL317" s="16" t="s">
        <v>209</v>
      </c>
      <c r="BM317" s="172" t="s">
        <v>515</v>
      </c>
    </row>
    <row r="318" spans="1:65" s="13" customFormat="1">
      <c r="B318" s="174"/>
      <c r="D318" s="175" t="s">
        <v>140</v>
      </c>
      <c r="E318" s="176" t="s">
        <v>1</v>
      </c>
      <c r="F318" s="177" t="s">
        <v>516</v>
      </c>
      <c r="H318" s="178">
        <v>0.78800000000000003</v>
      </c>
      <c r="I318" s="179"/>
      <c r="L318" s="174"/>
      <c r="M318" s="180"/>
      <c r="N318" s="181"/>
      <c r="O318" s="181"/>
      <c r="P318" s="181"/>
      <c r="Q318" s="181"/>
      <c r="R318" s="181"/>
      <c r="S318" s="181"/>
      <c r="T318" s="182"/>
      <c r="AT318" s="176" t="s">
        <v>140</v>
      </c>
      <c r="AU318" s="176" t="s">
        <v>85</v>
      </c>
      <c r="AV318" s="13" t="s">
        <v>85</v>
      </c>
      <c r="AW318" s="13" t="s">
        <v>32</v>
      </c>
      <c r="AX318" s="13" t="s">
        <v>81</v>
      </c>
      <c r="AY318" s="176" t="s">
        <v>132</v>
      </c>
    </row>
    <row r="319" spans="1:65" s="13" customFormat="1">
      <c r="B319" s="174"/>
      <c r="D319" s="175" t="s">
        <v>140</v>
      </c>
      <c r="F319" s="177" t="s">
        <v>517</v>
      </c>
      <c r="H319" s="178">
        <v>0.86699999999999999</v>
      </c>
      <c r="I319" s="179"/>
      <c r="L319" s="174"/>
      <c r="M319" s="180"/>
      <c r="N319" s="181"/>
      <c r="O319" s="181"/>
      <c r="P319" s="181"/>
      <c r="Q319" s="181"/>
      <c r="R319" s="181"/>
      <c r="S319" s="181"/>
      <c r="T319" s="182"/>
      <c r="AT319" s="176" t="s">
        <v>140</v>
      </c>
      <c r="AU319" s="176" t="s">
        <v>85</v>
      </c>
      <c r="AV319" s="13" t="s">
        <v>85</v>
      </c>
      <c r="AW319" s="13" t="s">
        <v>3</v>
      </c>
      <c r="AX319" s="13" t="s">
        <v>81</v>
      </c>
      <c r="AY319" s="176" t="s">
        <v>132</v>
      </c>
    </row>
    <row r="320" spans="1:65" s="2" customFormat="1" ht="16.5" customHeight="1">
      <c r="A320" s="31"/>
      <c r="B320" s="159"/>
      <c r="C320" s="160" t="s">
        <v>518</v>
      </c>
      <c r="D320" s="160" t="s">
        <v>135</v>
      </c>
      <c r="E320" s="161" t="s">
        <v>519</v>
      </c>
      <c r="F320" s="162" t="s">
        <v>520</v>
      </c>
      <c r="G320" s="163" t="s">
        <v>216</v>
      </c>
      <c r="H320" s="164">
        <v>28.95</v>
      </c>
      <c r="I320" s="165"/>
      <c r="J320" s="166">
        <f>ROUND(I320*H320,2)</f>
        <v>0</v>
      </c>
      <c r="K320" s="167"/>
      <c r="L320" s="32"/>
      <c r="M320" s="168" t="s">
        <v>1</v>
      </c>
      <c r="N320" s="169" t="s">
        <v>41</v>
      </c>
      <c r="O320" s="57"/>
      <c r="P320" s="170">
        <f>O320*H320</f>
        <v>0</v>
      </c>
      <c r="Q320" s="170">
        <v>0</v>
      </c>
      <c r="R320" s="170">
        <f>Q320*H320</f>
        <v>0</v>
      </c>
      <c r="S320" s="170">
        <v>2.9999999999999997E-4</v>
      </c>
      <c r="T320" s="171">
        <f>S320*H320</f>
        <v>8.6849999999999983E-3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2" t="s">
        <v>209</v>
      </c>
      <c r="AT320" s="172" t="s">
        <v>135</v>
      </c>
      <c r="AU320" s="172" t="s">
        <v>85</v>
      </c>
      <c r="AY320" s="16" t="s">
        <v>132</v>
      </c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16" t="s">
        <v>81</v>
      </c>
      <c r="BK320" s="173">
        <f>ROUND(I320*H320,2)</f>
        <v>0</v>
      </c>
      <c r="BL320" s="16" t="s">
        <v>209</v>
      </c>
      <c r="BM320" s="172" t="s">
        <v>521</v>
      </c>
    </row>
    <row r="321" spans="1:65" s="13" customFormat="1">
      <c r="B321" s="174"/>
      <c r="D321" s="175" t="s">
        <v>140</v>
      </c>
      <c r="E321" s="176" t="s">
        <v>1</v>
      </c>
      <c r="F321" s="177" t="s">
        <v>522</v>
      </c>
      <c r="H321" s="178">
        <v>28.95</v>
      </c>
      <c r="I321" s="179"/>
      <c r="L321" s="174"/>
      <c r="M321" s="180"/>
      <c r="N321" s="181"/>
      <c r="O321" s="181"/>
      <c r="P321" s="181"/>
      <c r="Q321" s="181"/>
      <c r="R321" s="181"/>
      <c r="S321" s="181"/>
      <c r="T321" s="182"/>
      <c r="AT321" s="176" t="s">
        <v>140</v>
      </c>
      <c r="AU321" s="176" t="s">
        <v>85</v>
      </c>
      <c r="AV321" s="13" t="s">
        <v>85</v>
      </c>
      <c r="AW321" s="13" t="s">
        <v>32</v>
      </c>
      <c r="AX321" s="13" t="s">
        <v>76</v>
      </c>
      <c r="AY321" s="176" t="s">
        <v>132</v>
      </c>
    </row>
    <row r="322" spans="1:65" s="14" customFormat="1">
      <c r="B322" s="183"/>
      <c r="D322" s="175" t="s">
        <v>140</v>
      </c>
      <c r="E322" s="184" t="s">
        <v>1</v>
      </c>
      <c r="F322" s="185" t="s">
        <v>142</v>
      </c>
      <c r="H322" s="186">
        <v>28.95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140</v>
      </c>
      <c r="AU322" s="184" t="s">
        <v>85</v>
      </c>
      <c r="AV322" s="14" t="s">
        <v>133</v>
      </c>
      <c r="AW322" s="14" t="s">
        <v>32</v>
      </c>
      <c r="AX322" s="14" t="s">
        <v>81</v>
      </c>
      <c r="AY322" s="184" t="s">
        <v>132</v>
      </c>
    </row>
    <row r="323" spans="1:65" s="2" customFormat="1" ht="16.5" customHeight="1">
      <c r="A323" s="31"/>
      <c r="B323" s="159"/>
      <c r="C323" s="160" t="s">
        <v>523</v>
      </c>
      <c r="D323" s="160" t="s">
        <v>135</v>
      </c>
      <c r="E323" s="161" t="s">
        <v>524</v>
      </c>
      <c r="F323" s="162" t="s">
        <v>525</v>
      </c>
      <c r="G323" s="163" t="s">
        <v>216</v>
      </c>
      <c r="H323" s="164">
        <v>23.75</v>
      </c>
      <c r="I323" s="165"/>
      <c r="J323" s="166">
        <f>ROUND(I323*H323,2)</f>
        <v>0</v>
      </c>
      <c r="K323" s="167"/>
      <c r="L323" s="32"/>
      <c r="M323" s="168" t="s">
        <v>1</v>
      </c>
      <c r="N323" s="169" t="s">
        <v>41</v>
      </c>
      <c r="O323" s="57"/>
      <c r="P323" s="170">
        <f>O323*H323</f>
        <v>0</v>
      </c>
      <c r="Q323" s="170">
        <v>1.0000000000000001E-5</v>
      </c>
      <c r="R323" s="170">
        <f>Q323*H323</f>
        <v>2.3750000000000003E-4</v>
      </c>
      <c r="S323" s="170">
        <v>0</v>
      </c>
      <c r="T323" s="171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2" t="s">
        <v>209</v>
      </c>
      <c r="AT323" s="172" t="s">
        <v>135</v>
      </c>
      <c r="AU323" s="172" t="s">
        <v>85</v>
      </c>
      <c r="AY323" s="16" t="s">
        <v>132</v>
      </c>
      <c r="BE323" s="173">
        <f>IF(N323="základní",J323,0)</f>
        <v>0</v>
      </c>
      <c r="BF323" s="173">
        <f>IF(N323="snížená",J323,0)</f>
        <v>0</v>
      </c>
      <c r="BG323" s="173">
        <f>IF(N323="zákl. přenesená",J323,0)</f>
        <v>0</v>
      </c>
      <c r="BH323" s="173">
        <f>IF(N323="sníž. přenesená",J323,0)</f>
        <v>0</v>
      </c>
      <c r="BI323" s="173">
        <f>IF(N323="nulová",J323,0)</f>
        <v>0</v>
      </c>
      <c r="BJ323" s="16" t="s">
        <v>81</v>
      </c>
      <c r="BK323" s="173">
        <f>ROUND(I323*H323,2)</f>
        <v>0</v>
      </c>
      <c r="BL323" s="16" t="s">
        <v>209</v>
      </c>
      <c r="BM323" s="172" t="s">
        <v>526</v>
      </c>
    </row>
    <row r="324" spans="1:65" s="13" customFormat="1">
      <c r="B324" s="174"/>
      <c r="D324" s="175" t="s">
        <v>140</v>
      </c>
      <c r="E324" s="176" t="s">
        <v>1</v>
      </c>
      <c r="F324" s="177" t="s">
        <v>527</v>
      </c>
      <c r="H324" s="178">
        <v>23.75</v>
      </c>
      <c r="I324" s="179"/>
      <c r="L324" s="174"/>
      <c r="M324" s="180"/>
      <c r="N324" s="181"/>
      <c r="O324" s="181"/>
      <c r="P324" s="181"/>
      <c r="Q324" s="181"/>
      <c r="R324" s="181"/>
      <c r="S324" s="181"/>
      <c r="T324" s="182"/>
      <c r="AT324" s="176" t="s">
        <v>140</v>
      </c>
      <c r="AU324" s="176" t="s">
        <v>85</v>
      </c>
      <c r="AV324" s="13" t="s">
        <v>85</v>
      </c>
      <c r="AW324" s="13" t="s">
        <v>32</v>
      </c>
      <c r="AX324" s="13" t="s">
        <v>76</v>
      </c>
      <c r="AY324" s="176" t="s">
        <v>132</v>
      </c>
    </row>
    <row r="325" spans="1:65" s="14" customFormat="1">
      <c r="B325" s="183"/>
      <c r="D325" s="175" t="s">
        <v>140</v>
      </c>
      <c r="E325" s="184" t="s">
        <v>1</v>
      </c>
      <c r="F325" s="185" t="s">
        <v>142</v>
      </c>
      <c r="H325" s="186">
        <v>23.75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140</v>
      </c>
      <c r="AU325" s="184" t="s">
        <v>85</v>
      </c>
      <c r="AV325" s="14" t="s">
        <v>133</v>
      </c>
      <c r="AW325" s="14" t="s">
        <v>32</v>
      </c>
      <c r="AX325" s="14" t="s">
        <v>81</v>
      </c>
      <c r="AY325" s="184" t="s">
        <v>132</v>
      </c>
    </row>
    <row r="326" spans="1:65" s="2" customFormat="1" ht="16.5" customHeight="1">
      <c r="A326" s="31"/>
      <c r="B326" s="159"/>
      <c r="C326" s="191" t="s">
        <v>528</v>
      </c>
      <c r="D326" s="191" t="s">
        <v>268</v>
      </c>
      <c r="E326" s="192" t="s">
        <v>529</v>
      </c>
      <c r="F326" s="193" t="s">
        <v>530</v>
      </c>
      <c r="G326" s="194" t="s">
        <v>216</v>
      </c>
      <c r="H326" s="195">
        <v>24.225000000000001</v>
      </c>
      <c r="I326" s="196"/>
      <c r="J326" s="197">
        <f>ROUND(I326*H326,2)</f>
        <v>0</v>
      </c>
      <c r="K326" s="198"/>
      <c r="L326" s="199"/>
      <c r="M326" s="200" t="s">
        <v>1</v>
      </c>
      <c r="N326" s="201" t="s">
        <v>41</v>
      </c>
      <c r="O326" s="57"/>
      <c r="P326" s="170">
        <f>O326*H326</f>
        <v>0</v>
      </c>
      <c r="Q326" s="170">
        <v>0</v>
      </c>
      <c r="R326" s="170">
        <f>Q326*H326</f>
        <v>0</v>
      </c>
      <c r="S326" s="170">
        <v>0</v>
      </c>
      <c r="T326" s="171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2" t="s">
        <v>271</v>
      </c>
      <c r="AT326" s="172" t="s">
        <v>268</v>
      </c>
      <c r="AU326" s="172" t="s">
        <v>85</v>
      </c>
      <c r="AY326" s="16" t="s">
        <v>132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6" t="s">
        <v>81</v>
      </c>
      <c r="BK326" s="173">
        <f>ROUND(I326*H326,2)</f>
        <v>0</v>
      </c>
      <c r="BL326" s="16" t="s">
        <v>209</v>
      </c>
      <c r="BM326" s="172" t="s">
        <v>531</v>
      </c>
    </row>
    <row r="327" spans="1:65" s="13" customFormat="1">
      <c r="B327" s="174"/>
      <c r="D327" s="175" t="s">
        <v>140</v>
      </c>
      <c r="F327" s="177" t="s">
        <v>532</v>
      </c>
      <c r="H327" s="178">
        <v>24.225000000000001</v>
      </c>
      <c r="I327" s="179"/>
      <c r="L327" s="174"/>
      <c r="M327" s="180"/>
      <c r="N327" s="181"/>
      <c r="O327" s="181"/>
      <c r="P327" s="181"/>
      <c r="Q327" s="181"/>
      <c r="R327" s="181"/>
      <c r="S327" s="181"/>
      <c r="T327" s="182"/>
      <c r="AT327" s="176" t="s">
        <v>140</v>
      </c>
      <c r="AU327" s="176" t="s">
        <v>85</v>
      </c>
      <c r="AV327" s="13" t="s">
        <v>85</v>
      </c>
      <c r="AW327" s="13" t="s">
        <v>3</v>
      </c>
      <c r="AX327" s="13" t="s">
        <v>81</v>
      </c>
      <c r="AY327" s="176" t="s">
        <v>132</v>
      </c>
    </row>
    <row r="328" spans="1:65" s="2" customFormat="1" ht="16.5" customHeight="1">
      <c r="A328" s="31"/>
      <c r="B328" s="159"/>
      <c r="C328" s="160" t="s">
        <v>533</v>
      </c>
      <c r="D328" s="160" t="s">
        <v>135</v>
      </c>
      <c r="E328" s="161" t="s">
        <v>534</v>
      </c>
      <c r="F328" s="162" t="s">
        <v>535</v>
      </c>
      <c r="G328" s="163" t="s">
        <v>216</v>
      </c>
      <c r="H328" s="164">
        <v>5.41</v>
      </c>
      <c r="I328" s="165"/>
      <c r="J328" s="166">
        <f>ROUND(I328*H328,2)</f>
        <v>0</v>
      </c>
      <c r="K328" s="167"/>
      <c r="L328" s="32"/>
      <c r="M328" s="168" t="s">
        <v>1</v>
      </c>
      <c r="N328" s="169" t="s">
        <v>41</v>
      </c>
      <c r="O328" s="57"/>
      <c r="P328" s="170">
        <f>O328*H328</f>
        <v>0</v>
      </c>
      <c r="Q328" s="170">
        <v>1.0000000000000001E-5</v>
      </c>
      <c r="R328" s="170">
        <f>Q328*H328</f>
        <v>5.4100000000000007E-5</v>
      </c>
      <c r="S328" s="170">
        <v>0</v>
      </c>
      <c r="T328" s="171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2" t="s">
        <v>209</v>
      </c>
      <c r="AT328" s="172" t="s">
        <v>135</v>
      </c>
      <c r="AU328" s="172" t="s">
        <v>85</v>
      </c>
      <c r="AY328" s="16" t="s">
        <v>132</v>
      </c>
      <c r="BE328" s="173">
        <f>IF(N328="základní",J328,0)</f>
        <v>0</v>
      </c>
      <c r="BF328" s="173">
        <f>IF(N328="snížená",J328,0)</f>
        <v>0</v>
      </c>
      <c r="BG328" s="173">
        <f>IF(N328="zákl. přenesená",J328,0)</f>
        <v>0</v>
      </c>
      <c r="BH328" s="173">
        <f>IF(N328="sníž. přenesená",J328,0)</f>
        <v>0</v>
      </c>
      <c r="BI328" s="173">
        <f>IF(N328="nulová",J328,0)</f>
        <v>0</v>
      </c>
      <c r="BJ328" s="16" t="s">
        <v>81</v>
      </c>
      <c r="BK328" s="173">
        <f>ROUND(I328*H328,2)</f>
        <v>0</v>
      </c>
      <c r="BL328" s="16" t="s">
        <v>209</v>
      </c>
      <c r="BM328" s="172" t="s">
        <v>536</v>
      </c>
    </row>
    <row r="329" spans="1:65" s="13" customFormat="1">
      <c r="B329" s="174"/>
      <c r="D329" s="175" t="s">
        <v>140</v>
      </c>
      <c r="E329" s="176" t="s">
        <v>1</v>
      </c>
      <c r="F329" s="177" t="s">
        <v>537</v>
      </c>
      <c r="H329" s="178">
        <v>5.41</v>
      </c>
      <c r="I329" s="179"/>
      <c r="L329" s="174"/>
      <c r="M329" s="180"/>
      <c r="N329" s="181"/>
      <c r="O329" s="181"/>
      <c r="P329" s="181"/>
      <c r="Q329" s="181"/>
      <c r="R329" s="181"/>
      <c r="S329" s="181"/>
      <c r="T329" s="182"/>
      <c r="AT329" s="176" t="s">
        <v>140</v>
      </c>
      <c r="AU329" s="176" t="s">
        <v>85</v>
      </c>
      <c r="AV329" s="13" t="s">
        <v>85</v>
      </c>
      <c r="AW329" s="13" t="s">
        <v>32</v>
      </c>
      <c r="AX329" s="13" t="s">
        <v>76</v>
      </c>
      <c r="AY329" s="176" t="s">
        <v>132</v>
      </c>
    </row>
    <row r="330" spans="1:65" s="14" customFormat="1">
      <c r="B330" s="183"/>
      <c r="D330" s="175" t="s">
        <v>140</v>
      </c>
      <c r="E330" s="184" t="s">
        <v>1</v>
      </c>
      <c r="F330" s="185" t="s">
        <v>142</v>
      </c>
      <c r="H330" s="186">
        <v>5.41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140</v>
      </c>
      <c r="AU330" s="184" t="s">
        <v>85</v>
      </c>
      <c r="AV330" s="14" t="s">
        <v>133</v>
      </c>
      <c r="AW330" s="14" t="s">
        <v>32</v>
      </c>
      <c r="AX330" s="14" t="s">
        <v>81</v>
      </c>
      <c r="AY330" s="184" t="s">
        <v>132</v>
      </c>
    </row>
    <row r="331" spans="1:65" s="2" customFormat="1" ht="16.5" customHeight="1">
      <c r="A331" s="31"/>
      <c r="B331" s="159"/>
      <c r="C331" s="191" t="s">
        <v>538</v>
      </c>
      <c r="D331" s="191" t="s">
        <v>268</v>
      </c>
      <c r="E331" s="192" t="s">
        <v>539</v>
      </c>
      <c r="F331" s="193" t="s">
        <v>540</v>
      </c>
      <c r="G331" s="194" t="s">
        <v>216</v>
      </c>
      <c r="H331" s="195">
        <v>5.5179999999999998</v>
      </c>
      <c r="I331" s="196"/>
      <c r="J331" s="197">
        <f>ROUND(I331*H331,2)</f>
        <v>0</v>
      </c>
      <c r="K331" s="198"/>
      <c r="L331" s="199"/>
      <c r="M331" s="200" t="s">
        <v>1</v>
      </c>
      <c r="N331" s="201" t="s">
        <v>41</v>
      </c>
      <c r="O331" s="57"/>
      <c r="P331" s="170">
        <f>O331*H331</f>
        <v>0</v>
      </c>
      <c r="Q331" s="170">
        <v>2.9999999999999997E-4</v>
      </c>
      <c r="R331" s="170">
        <f>Q331*H331</f>
        <v>1.6553999999999998E-3</v>
      </c>
      <c r="S331" s="170">
        <v>0</v>
      </c>
      <c r="T331" s="171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2" t="s">
        <v>271</v>
      </c>
      <c r="AT331" s="172" t="s">
        <v>268</v>
      </c>
      <c r="AU331" s="172" t="s">
        <v>85</v>
      </c>
      <c r="AY331" s="16" t="s">
        <v>132</v>
      </c>
      <c r="BE331" s="173">
        <f>IF(N331="základní",J331,0)</f>
        <v>0</v>
      </c>
      <c r="BF331" s="173">
        <f>IF(N331="snížená",J331,0)</f>
        <v>0</v>
      </c>
      <c r="BG331" s="173">
        <f>IF(N331="zákl. přenesená",J331,0)</f>
        <v>0</v>
      </c>
      <c r="BH331" s="173">
        <f>IF(N331="sníž. přenesená",J331,0)</f>
        <v>0</v>
      </c>
      <c r="BI331" s="173">
        <f>IF(N331="nulová",J331,0)</f>
        <v>0</v>
      </c>
      <c r="BJ331" s="16" t="s">
        <v>81</v>
      </c>
      <c r="BK331" s="173">
        <f>ROUND(I331*H331,2)</f>
        <v>0</v>
      </c>
      <c r="BL331" s="16" t="s">
        <v>209</v>
      </c>
      <c r="BM331" s="172" t="s">
        <v>541</v>
      </c>
    </row>
    <row r="332" spans="1:65" s="13" customFormat="1">
      <c r="B332" s="174"/>
      <c r="D332" s="175" t="s">
        <v>140</v>
      </c>
      <c r="F332" s="177" t="s">
        <v>542</v>
      </c>
      <c r="H332" s="178">
        <v>5.5179999999999998</v>
      </c>
      <c r="I332" s="179"/>
      <c r="L332" s="174"/>
      <c r="M332" s="180"/>
      <c r="N332" s="181"/>
      <c r="O332" s="181"/>
      <c r="P332" s="181"/>
      <c r="Q332" s="181"/>
      <c r="R332" s="181"/>
      <c r="S332" s="181"/>
      <c r="T332" s="182"/>
      <c r="AT332" s="176" t="s">
        <v>140</v>
      </c>
      <c r="AU332" s="176" t="s">
        <v>85</v>
      </c>
      <c r="AV332" s="13" t="s">
        <v>85</v>
      </c>
      <c r="AW332" s="13" t="s">
        <v>3</v>
      </c>
      <c r="AX332" s="13" t="s">
        <v>81</v>
      </c>
      <c r="AY332" s="176" t="s">
        <v>132</v>
      </c>
    </row>
    <row r="333" spans="1:65" s="2" customFormat="1" ht="16.5" customHeight="1">
      <c r="A333" s="31"/>
      <c r="B333" s="159"/>
      <c r="C333" s="191" t="s">
        <v>543</v>
      </c>
      <c r="D333" s="191" t="s">
        <v>268</v>
      </c>
      <c r="E333" s="192" t="s">
        <v>487</v>
      </c>
      <c r="F333" s="193" t="s">
        <v>488</v>
      </c>
      <c r="G333" s="194" t="s">
        <v>151</v>
      </c>
      <c r="H333" s="195">
        <v>0.27600000000000002</v>
      </c>
      <c r="I333" s="196"/>
      <c r="J333" s="197">
        <f>ROUND(I333*H333,2)</f>
        <v>0</v>
      </c>
      <c r="K333" s="198"/>
      <c r="L333" s="199"/>
      <c r="M333" s="200" t="s">
        <v>1</v>
      </c>
      <c r="N333" s="201" t="s">
        <v>41</v>
      </c>
      <c r="O333" s="57"/>
      <c r="P333" s="170">
        <f>O333*H333</f>
        <v>0</v>
      </c>
      <c r="Q333" s="170">
        <v>0</v>
      </c>
      <c r="R333" s="170">
        <f>Q333*H333</f>
        <v>0</v>
      </c>
      <c r="S333" s="170">
        <v>0</v>
      </c>
      <c r="T333" s="171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2" t="s">
        <v>271</v>
      </c>
      <c r="AT333" s="172" t="s">
        <v>268</v>
      </c>
      <c r="AU333" s="172" t="s">
        <v>85</v>
      </c>
      <c r="AY333" s="16" t="s">
        <v>132</v>
      </c>
      <c r="BE333" s="173">
        <f>IF(N333="základní",J333,0)</f>
        <v>0</v>
      </c>
      <c r="BF333" s="173">
        <f>IF(N333="snížená",J333,0)</f>
        <v>0</v>
      </c>
      <c r="BG333" s="173">
        <f>IF(N333="zákl. přenesená",J333,0)</f>
        <v>0</v>
      </c>
      <c r="BH333" s="173">
        <f>IF(N333="sníž. přenesená",J333,0)</f>
        <v>0</v>
      </c>
      <c r="BI333" s="173">
        <f>IF(N333="nulová",J333,0)</f>
        <v>0</v>
      </c>
      <c r="BJ333" s="16" t="s">
        <v>81</v>
      </c>
      <c r="BK333" s="173">
        <f>ROUND(I333*H333,2)</f>
        <v>0</v>
      </c>
      <c r="BL333" s="16" t="s">
        <v>209</v>
      </c>
      <c r="BM333" s="172" t="s">
        <v>544</v>
      </c>
    </row>
    <row r="334" spans="1:65" s="13" customFormat="1">
      <c r="B334" s="174"/>
      <c r="D334" s="175" t="s">
        <v>140</v>
      </c>
      <c r="E334" s="176" t="s">
        <v>1</v>
      </c>
      <c r="F334" s="177" t="s">
        <v>545</v>
      </c>
      <c r="H334" s="178">
        <v>0.27100000000000002</v>
      </c>
      <c r="I334" s="179"/>
      <c r="L334" s="174"/>
      <c r="M334" s="180"/>
      <c r="N334" s="181"/>
      <c r="O334" s="181"/>
      <c r="P334" s="181"/>
      <c r="Q334" s="181"/>
      <c r="R334" s="181"/>
      <c r="S334" s="181"/>
      <c r="T334" s="182"/>
      <c r="AT334" s="176" t="s">
        <v>140</v>
      </c>
      <c r="AU334" s="176" t="s">
        <v>85</v>
      </c>
      <c r="AV334" s="13" t="s">
        <v>85</v>
      </c>
      <c r="AW334" s="13" t="s">
        <v>32</v>
      </c>
      <c r="AX334" s="13" t="s">
        <v>76</v>
      </c>
      <c r="AY334" s="176" t="s">
        <v>132</v>
      </c>
    </row>
    <row r="335" spans="1:65" s="14" customFormat="1">
      <c r="B335" s="183"/>
      <c r="D335" s="175" t="s">
        <v>140</v>
      </c>
      <c r="E335" s="184" t="s">
        <v>1</v>
      </c>
      <c r="F335" s="185" t="s">
        <v>142</v>
      </c>
      <c r="H335" s="186">
        <v>0.27100000000000002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140</v>
      </c>
      <c r="AU335" s="184" t="s">
        <v>85</v>
      </c>
      <c r="AV335" s="14" t="s">
        <v>133</v>
      </c>
      <c r="AW335" s="14" t="s">
        <v>32</v>
      </c>
      <c r="AX335" s="14" t="s">
        <v>81</v>
      </c>
      <c r="AY335" s="184" t="s">
        <v>132</v>
      </c>
    </row>
    <row r="336" spans="1:65" s="13" customFormat="1">
      <c r="B336" s="174"/>
      <c r="D336" s="175" t="s">
        <v>140</v>
      </c>
      <c r="F336" s="177" t="s">
        <v>546</v>
      </c>
      <c r="H336" s="178">
        <v>0.27600000000000002</v>
      </c>
      <c r="I336" s="179"/>
      <c r="L336" s="174"/>
      <c r="M336" s="180"/>
      <c r="N336" s="181"/>
      <c r="O336" s="181"/>
      <c r="P336" s="181"/>
      <c r="Q336" s="181"/>
      <c r="R336" s="181"/>
      <c r="S336" s="181"/>
      <c r="T336" s="182"/>
      <c r="AT336" s="176" t="s">
        <v>140</v>
      </c>
      <c r="AU336" s="176" t="s">
        <v>85</v>
      </c>
      <c r="AV336" s="13" t="s">
        <v>85</v>
      </c>
      <c r="AW336" s="13" t="s">
        <v>3</v>
      </c>
      <c r="AX336" s="13" t="s">
        <v>81</v>
      </c>
      <c r="AY336" s="176" t="s">
        <v>132</v>
      </c>
    </row>
    <row r="337" spans="1:65" s="2" customFormat="1" ht="16.5" customHeight="1">
      <c r="A337" s="31"/>
      <c r="B337" s="159"/>
      <c r="C337" s="160" t="s">
        <v>547</v>
      </c>
      <c r="D337" s="160" t="s">
        <v>135</v>
      </c>
      <c r="E337" s="161" t="s">
        <v>548</v>
      </c>
      <c r="F337" s="162" t="s">
        <v>549</v>
      </c>
      <c r="G337" s="163" t="s">
        <v>216</v>
      </c>
      <c r="H337" s="164">
        <v>5.25</v>
      </c>
      <c r="I337" s="165"/>
      <c r="J337" s="166">
        <f>ROUND(I337*H337,2)</f>
        <v>0</v>
      </c>
      <c r="K337" s="167"/>
      <c r="L337" s="32"/>
      <c r="M337" s="168" t="s">
        <v>1</v>
      </c>
      <c r="N337" s="169" t="s">
        <v>41</v>
      </c>
      <c r="O337" s="57"/>
      <c r="P337" s="170">
        <f>O337*H337</f>
        <v>0</v>
      </c>
      <c r="Q337" s="170">
        <v>0</v>
      </c>
      <c r="R337" s="170">
        <f>Q337*H337</f>
        <v>0</v>
      </c>
      <c r="S337" s="170">
        <v>0</v>
      </c>
      <c r="T337" s="171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2" t="s">
        <v>209</v>
      </c>
      <c r="AT337" s="172" t="s">
        <v>135</v>
      </c>
      <c r="AU337" s="172" t="s">
        <v>85</v>
      </c>
      <c r="AY337" s="16" t="s">
        <v>132</v>
      </c>
      <c r="BE337" s="173">
        <f>IF(N337="základní",J337,0)</f>
        <v>0</v>
      </c>
      <c r="BF337" s="173">
        <f>IF(N337="snížená",J337,0)</f>
        <v>0</v>
      </c>
      <c r="BG337" s="173">
        <f>IF(N337="zákl. přenesená",J337,0)</f>
        <v>0</v>
      </c>
      <c r="BH337" s="173">
        <f>IF(N337="sníž. přenesená",J337,0)</f>
        <v>0</v>
      </c>
      <c r="BI337" s="173">
        <f>IF(N337="nulová",J337,0)</f>
        <v>0</v>
      </c>
      <c r="BJ337" s="16" t="s">
        <v>81</v>
      </c>
      <c r="BK337" s="173">
        <f>ROUND(I337*H337,2)</f>
        <v>0</v>
      </c>
      <c r="BL337" s="16" t="s">
        <v>209</v>
      </c>
      <c r="BM337" s="172" t="s">
        <v>550</v>
      </c>
    </row>
    <row r="338" spans="1:65" s="13" customFormat="1">
      <c r="B338" s="174"/>
      <c r="D338" s="175" t="s">
        <v>140</v>
      </c>
      <c r="E338" s="176" t="s">
        <v>1</v>
      </c>
      <c r="F338" s="177" t="s">
        <v>439</v>
      </c>
      <c r="H338" s="178">
        <v>5.25</v>
      </c>
      <c r="I338" s="179"/>
      <c r="L338" s="174"/>
      <c r="M338" s="180"/>
      <c r="N338" s="181"/>
      <c r="O338" s="181"/>
      <c r="P338" s="181"/>
      <c r="Q338" s="181"/>
      <c r="R338" s="181"/>
      <c r="S338" s="181"/>
      <c r="T338" s="182"/>
      <c r="AT338" s="176" t="s">
        <v>140</v>
      </c>
      <c r="AU338" s="176" t="s">
        <v>85</v>
      </c>
      <c r="AV338" s="13" t="s">
        <v>85</v>
      </c>
      <c r="AW338" s="13" t="s">
        <v>32</v>
      </c>
      <c r="AX338" s="13" t="s">
        <v>76</v>
      </c>
      <c r="AY338" s="176" t="s">
        <v>132</v>
      </c>
    </row>
    <row r="339" spans="1:65" s="14" customFormat="1">
      <c r="B339" s="183"/>
      <c r="D339" s="175" t="s">
        <v>140</v>
      </c>
      <c r="E339" s="184" t="s">
        <v>1</v>
      </c>
      <c r="F339" s="185" t="s">
        <v>142</v>
      </c>
      <c r="H339" s="186">
        <v>5.25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140</v>
      </c>
      <c r="AU339" s="184" t="s">
        <v>85</v>
      </c>
      <c r="AV339" s="14" t="s">
        <v>133</v>
      </c>
      <c r="AW339" s="14" t="s">
        <v>32</v>
      </c>
      <c r="AX339" s="14" t="s">
        <v>81</v>
      </c>
      <c r="AY339" s="184" t="s">
        <v>132</v>
      </c>
    </row>
    <row r="340" spans="1:65" s="2" customFormat="1" ht="16.5" customHeight="1">
      <c r="A340" s="31"/>
      <c r="B340" s="159"/>
      <c r="C340" s="191" t="s">
        <v>551</v>
      </c>
      <c r="D340" s="191" t="s">
        <v>268</v>
      </c>
      <c r="E340" s="192" t="s">
        <v>552</v>
      </c>
      <c r="F340" s="193" t="s">
        <v>553</v>
      </c>
      <c r="G340" s="194" t="s">
        <v>216</v>
      </c>
      <c r="H340" s="195">
        <v>5.3550000000000004</v>
      </c>
      <c r="I340" s="196"/>
      <c r="J340" s="197">
        <f>ROUND(I340*H340,2)</f>
        <v>0</v>
      </c>
      <c r="K340" s="198"/>
      <c r="L340" s="199"/>
      <c r="M340" s="200" t="s">
        <v>1</v>
      </c>
      <c r="N340" s="201" t="s">
        <v>41</v>
      </c>
      <c r="O340" s="57"/>
      <c r="P340" s="170">
        <f>O340*H340</f>
        <v>0</v>
      </c>
      <c r="Q340" s="170">
        <v>3.6000000000000002E-4</v>
      </c>
      <c r="R340" s="170">
        <f>Q340*H340</f>
        <v>1.9278000000000003E-3</v>
      </c>
      <c r="S340" s="170">
        <v>0</v>
      </c>
      <c r="T340" s="171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2" t="s">
        <v>271</v>
      </c>
      <c r="AT340" s="172" t="s">
        <v>268</v>
      </c>
      <c r="AU340" s="172" t="s">
        <v>85</v>
      </c>
      <c r="AY340" s="16" t="s">
        <v>132</v>
      </c>
      <c r="BE340" s="173">
        <f>IF(N340="základní",J340,0)</f>
        <v>0</v>
      </c>
      <c r="BF340" s="173">
        <f>IF(N340="snížená",J340,0)</f>
        <v>0</v>
      </c>
      <c r="BG340" s="173">
        <f>IF(N340="zákl. přenesená",J340,0)</f>
        <v>0</v>
      </c>
      <c r="BH340" s="173">
        <f>IF(N340="sníž. přenesená",J340,0)</f>
        <v>0</v>
      </c>
      <c r="BI340" s="173">
        <f>IF(N340="nulová",J340,0)</f>
        <v>0</v>
      </c>
      <c r="BJ340" s="16" t="s">
        <v>81</v>
      </c>
      <c r="BK340" s="173">
        <f>ROUND(I340*H340,2)</f>
        <v>0</v>
      </c>
      <c r="BL340" s="16" t="s">
        <v>209</v>
      </c>
      <c r="BM340" s="172" t="s">
        <v>554</v>
      </c>
    </row>
    <row r="341" spans="1:65" s="13" customFormat="1">
      <c r="B341" s="174"/>
      <c r="D341" s="175" t="s">
        <v>140</v>
      </c>
      <c r="F341" s="177" t="s">
        <v>555</v>
      </c>
      <c r="H341" s="178">
        <v>5.3550000000000004</v>
      </c>
      <c r="I341" s="179"/>
      <c r="L341" s="174"/>
      <c r="M341" s="180"/>
      <c r="N341" s="181"/>
      <c r="O341" s="181"/>
      <c r="P341" s="181"/>
      <c r="Q341" s="181"/>
      <c r="R341" s="181"/>
      <c r="S341" s="181"/>
      <c r="T341" s="182"/>
      <c r="AT341" s="176" t="s">
        <v>140</v>
      </c>
      <c r="AU341" s="176" t="s">
        <v>85</v>
      </c>
      <c r="AV341" s="13" t="s">
        <v>85</v>
      </c>
      <c r="AW341" s="13" t="s">
        <v>3</v>
      </c>
      <c r="AX341" s="13" t="s">
        <v>81</v>
      </c>
      <c r="AY341" s="176" t="s">
        <v>132</v>
      </c>
    </row>
    <row r="342" spans="1:65" s="2" customFormat="1" ht="16.5" customHeight="1">
      <c r="A342" s="31"/>
      <c r="B342" s="159"/>
      <c r="C342" s="160" t="s">
        <v>556</v>
      </c>
      <c r="D342" s="160" t="s">
        <v>135</v>
      </c>
      <c r="E342" s="161" t="s">
        <v>557</v>
      </c>
      <c r="F342" s="162" t="s">
        <v>558</v>
      </c>
      <c r="G342" s="163" t="s">
        <v>216</v>
      </c>
      <c r="H342" s="164">
        <v>29.16</v>
      </c>
      <c r="I342" s="165"/>
      <c r="J342" s="166">
        <f>ROUND(I342*H342,2)</f>
        <v>0</v>
      </c>
      <c r="K342" s="167"/>
      <c r="L342" s="32"/>
      <c r="M342" s="168" t="s">
        <v>1</v>
      </c>
      <c r="N342" s="169" t="s">
        <v>41</v>
      </c>
      <c r="O342" s="57"/>
      <c r="P342" s="170">
        <f>O342*H342</f>
        <v>0</v>
      </c>
      <c r="Q342" s="170">
        <v>3.0000000000000001E-5</v>
      </c>
      <c r="R342" s="170">
        <f>Q342*H342</f>
        <v>8.7480000000000001E-4</v>
      </c>
      <c r="S342" s="170">
        <v>0</v>
      </c>
      <c r="T342" s="171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2" t="s">
        <v>209</v>
      </c>
      <c r="AT342" s="172" t="s">
        <v>135</v>
      </c>
      <c r="AU342" s="172" t="s">
        <v>85</v>
      </c>
      <c r="AY342" s="16" t="s">
        <v>132</v>
      </c>
      <c r="BE342" s="173">
        <f>IF(N342="základní",J342,0)</f>
        <v>0</v>
      </c>
      <c r="BF342" s="173">
        <f>IF(N342="snížená",J342,0)</f>
        <v>0</v>
      </c>
      <c r="BG342" s="173">
        <f>IF(N342="zákl. přenesená",J342,0)</f>
        <v>0</v>
      </c>
      <c r="BH342" s="173">
        <f>IF(N342="sníž. přenesená",J342,0)</f>
        <v>0</v>
      </c>
      <c r="BI342" s="173">
        <f>IF(N342="nulová",J342,0)</f>
        <v>0</v>
      </c>
      <c r="BJ342" s="16" t="s">
        <v>81</v>
      </c>
      <c r="BK342" s="173">
        <f>ROUND(I342*H342,2)</f>
        <v>0</v>
      </c>
      <c r="BL342" s="16" t="s">
        <v>209</v>
      </c>
      <c r="BM342" s="172" t="s">
        <v>559</v>
      </c>
    </row>
    <row r="343" spans="1:65" s="13" customFormat="1">
      <c r="B343" s="174"/>
      <c r="D343" s="175" t="s">
        <v>140</v>
      </c>
      <c r="E343" s="176" t="s">
        <v>1</v>
      </c>
      <c r="F343" s="177" t="s">
        <v>560</v>
      </c>
      <c r="H343" s="178">
        <v>29.16</v>
      </c>
      <c r="I343" s="179"/>
      <c r="L343" s="174"/>
      <c r="M343" s="180"/>
      <c r="N343" s="181"/>
      <c r="O343" s="181"/>
      <c r="P343" s="181"/>
      <c r="Q343" s="181"/>
      <c r="R343" s="181"/>
      <c r="S343" s="181"/>
      <c r="T343" s="182"/>
      <c r="AT343" s="176" t="s">
        <v>140</v>
      </c>
      <c r="AU343" s="176" t="s">
        <v>85</v>
      </c>
      <c r="AV343" s="13" t="s">
        <v>85</v>
      </c>
      <c r="AW343" s="13" t="s">
        <v>32</v>
      </c>
      <c r="AX343" s="13" t="s">
        <v>76</v>
      </c>
      <c r="AY343" s="176" t="s">
        <v>132</v>
      </c>
    </row>
    <row r="344" spans="1:65" s="14" customFormat="1">
      <c r="B344" s="183"/>
      <c r="D344" s="175" t="s">
        <v>140</v>
      </c>
      <c r="E344" s="184" t="s">
        <v>1</v>
      </c>
      <c r="F344" s="185" t="s">
        <v>142</v>
      </c>
      <c r="H344" s="186">
        <v>29.16</v>
      </c>
      <c r="I344" s="187"/>
      <c r="L344" s="183"/>
      <c r="M344" s="188"/>
      <c r="N344" s="189"/>
      <c r="O344" s="189"/>
      <c r="P344" s="189"/>
      <c r="Q344" s="189"/>
      <c r="R344" s="189"/>
      <c r="S344" s="189"/>
      <c r="T344" s="190"/>
      <c r="AT344" s="184" t="s">
        <v>140</v>
      </c>
      <c r="AU344" s="184" t="s">
        <v>85</v>
      </c>
      <c r="AV344" s="14" t="s">
        <v>133</v>
      </c>
      <c r="AW344" s="14" t="s">
        <v>32</v>
      </c>
      <c r="AX344" s="14" t="s">
        <v>81</v>
      </c>
      <c r="AY344" s="184" t="s">
        <v>132</v>
      </c>
    </row>
    <row r="345" spans="1:65" s="2" customFormat="1" ht="16.5" customHeight="1">
      <c r="A345" s="31"/>
      <c r="B345" s="159"/>
      <c r="C345" s="160" t="s">
        <v>561</v>
      </c>
      <c r="D345" s="160" t="s">
        <v>135</v>
      </c>
      <c r="E345" s="161" t="s">
        <v>562</v>
      </c>
      <c r="F345" s="162" t="s">
        <v>563</v>
      </c>
      <c r="G345" s="163" t="s">
        <v>151</v>
      </c>
      <c r="H345" s="164">
        <v>16.125</v>
      </c>
      <c r="I345" s="165"/>
      <c r="J345" s="166">
        <f>ROUND(I345*H345,2)</f>
        <v>0</v>
      </c>
      <c r="K345" s="167"/>
      <c r="L345" s="32"/>
      <c r="M345" s="168" t="s">
        <v>1</v>
      </c>
      <c r="N345" s="169" t="s">
        <v>41</v>
      </c>
      <c r="O345" s="57"/>
      <c r="P345" s="170">
        <f>O345*H345</f>
        <v>0</v>
      </c>
      <c r="Q345" s="170">
        <v>0</v>
      </c>
      <c r="R345" s="170">
        <f>Q345*H345</f>
        <v>0</v>
      </c>
      <c r="S345" s="170">
        <v>0</v>
      </c>
      <c r="T345" s="171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2" t="s">
        <v>209</v>
      </c>
      <c r="AT345" s="172" t="s">
        <v>135</v>
      </c>
      <c r="AU345" s="172" t="s">
        <v>85</v>
      </c>
      <c r="AY345" s="16" t="s">
        <v>132</v>
      </c>
      <c r="BE345" s="173">
        <f>IF(N345="základní",J345,0)</f>
        <v>0</v>
      </c>
      <c r="BF345" s="173">
        <f>IF(N345="snížená",J345,0)</f>
        <v>0</v>
      </c>
      <c r="BG345" s="173">
        <f>IF(N345="zákl. přenesená",J345,0)</f>
        <v>0</v>
      </c>
      <c r="BH345" s="173">
        <f>IF(N345="sníž. přenesená",J345,0)</f>
        <v>0</v>
      </c>
      <c r="BI345" s="173">
        <f>IF(N345="nulová",J345,0)</f>
        <v>0</v>
      </c>
      <c r="BJ345" s="16" t="s">
        <v>81</v>
      </c>
      <c r="BK345" s="173">
        <f>ROUND(I345*H345,2)</f>
        <v>0</v>
      </c>
      <c r="BL345" s="16" t="s">
        <v>209</v>
      </c>
      <c r="BM345" s="172" t="s">
        <v>564</v>
      </c>
    </row>
    <row r="346" spans="1:65" s="13" customFormat="1">
      <c r="B346" s="174"/>
      <c r="D346" s="175" t="s">
        <v>140</v>
      </c>
      <c r="E346" s="176" t="s">
        <v>1</v>
      </c>
      <c r="F346" s="177" t="s">
        <v>495</v>
      </c>
      <c r="H346" s="178">
        <v>16.125</v>
      </c>
      <c r="I346" s="179"/>
      <c r="L346" s="174"/>
      <c r="M346" s="180"/>
      <c r="N346" s="181"/>
      <c r="O346" s="181"/>
      <c r="P346" s="181"/>
      <c r="Q346" s="181"/>
      <c r="R346" s="181"/>
      <c r="S346" s="181"/>
      <c r="T346" s="182"/>
      <c r="AT346" s="176" t="s">
        <v>140</v>
      </c>
      <c r="AU346" s="176" t="s">
        <v>85</v>
      </c>
      <c r="AV346" s="13" t="s">
        <v>85</v>
      </c>
      <c r="AW346" s="13" t="s">
        <v>32</v>
      </c>
      <c r="AX346" s="13" t="s">
        <v>76</v>
      </c>
      <c r="AY346" s="176" t="s">
        <v>132</v>
      </c>
    </row>
    <row r="347" spans="1:65" s="14" customFormat="1">
      <c r="B347" s="183"/>
      <c r="D347" s="175" t="s">
        <v>140</v>
      </c>
      <c r="E347" s="184" t="s">
        <v>1</v>
      </c>
      <c r="F347" s="185" t="s">
        <v>142</v>
      </c>
      <c r="H347" s="186">
        <v>16.125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140</v>
      </c>
      <c r="AU347" s="184" t="s">
        <v>85</v>
      </c>
      <c r="AV347" s="14" t="s">
        <v>133</v>
      </c>
      <c r="AW347" s="14" t="s">
        <v>32</v>
      </c>
      <c r="AX347" s="14" t="s">
        <v>81</v>
      </c>
      <c r="AY347" s="184" t="s">
        <v>132</v>
      </c>
    </row>
    <row r="348" spans="1:65" s="2" customFormat="1" ht="16.5" customHeight="1">
      <c r="A348" s="31"/>
      <c r="B348" s="159"/>
      <c r="C348" s="160" t="s">
        <v>565</v>
      </c>
      <c r="D348" s="160" t="s">
        <v>135</v>
      </c>
      <c r="E348" s="161" t="s">
        <v>566</v>
      </c>
      <c r="F348" s="162" t="s">
        <v>567</v>
      </c>
      <c r="G348" s="163" t="s">
        <v>151</v>
      </c>
      <c r="H348" s="164">
        <v>49.15</v>
      </c>
      <c r="I348" s="165"/>
      <c r="J348" s="166">
        <f>ROUND(I348*H348,2)</f>
        <v>0</v>
      </c>
      <c r="K348" s="167"/>
      <c r="L348" s="32"/>
      <c r="M348" s="168" t="s">
        <v>1</v>
      </c>
      <c r="N348" s="169" t="s">
        <v>41</v>
      </c>
      <c r="O348" s="57"/>
      <c r="P348" s="170">
        <f>O348*H348</f>
        <v>0</v>
      </c>
      <c r="Q348" s="170">
        <v>0</v>
      </c>
      <c r="R348" s="170">
        <f>Q348*H348</f>
        <v>0</v>
      </c>
      <c r="S348" s="170">
        <v>0</v>
      </c>
      <c r="T348" s="171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2" t="s">
        <v>209</v>
      </c>
      <c r="AT348" s="172" t="s">
        <v>135</v>
      </c>
      <c r="AU348" s="172" t="s">
        <v>85</v>
      </c>
      <c r="AY348" s="16" t="s">
        <v>132</v>
      </c>
      <c r="BE348" s="173">
        <f>IF(N348="základní",J348,0)</f>
        <v>0</v>
      </c>
      <c r="BF348" s="173">
        <f>IF(N348="snížená",J348,0)</f>
        <v>0</v>
      </c>
      <c r="BG348" s="173">
        <f>IF(N348="zákl. přenesená",J348,0)</f>
        <v>0</v>
      </c>
      <c r="BH348" s="173">
        <f>IF(N348="sníž. přenesená",J348,0)</f>
        <v>0</v>
      </c>
      <c r="BI348" s="173">
        <f>IF(N348="nulová",J348,0)</f>
        <v>0</v>
      </c>
      <c r="BJ348" s="16" t="s">
        <v>81</v>
      </c>
      <c r="BK348" s="173">
        <f>ROUND(I348*H348,2)</f>
        <v>0</v>
      </c>
      <c r="BL348" s="16" t="s">
        <v>209</v>
      </c>
      <c r="BM348" s="172" t="s">
        <v>568</v>
      </c>
    </row>
    <row r="349" spans="1:65" s="13" customFormat="1">
      <c r="B349" s="174"/>
      <c r="D349" s="175" t="s">
        <v>140</v>
      </c>
      <c r="E349" s="176" t="s">
        <v>1</v>
      </c>
      <c r="F349" s="177" t="s">
        <v>481</v>
      </c>
      <c r="H349" s="178">
        <v>49.15</v>
      </c>
      <c r="I349" s="179"/>
      <c r="L349" s="174"/>
      <c r="M349" s="180"/>
      <c r="N349" s="181"/>
      <c r="O349" s="181"/>
      <c r="P349" s="181"/>
      <c r="Q349" s="181"/>
      <c r="R349" s="181"/>
      <c r="S349" s="181"/>
      <c r="T349" s="182"/>
      <c r="AT349" s="176" t="s">
        <v>140</v>
      </c>
      <c r="AU349" s="176" t="s">
        <v>85</v>
      </c>
      <c r="AV349" s="13" t="s">
        <v>85</v>
      </c>
      <c r="AW349" s="13" t="s">
        <v>32</v>
      </c>
      <c r="AX349" s="13" t="s">
        <v>76</v>
      </c>
      <c r="AY349" s="176" t="s">
        <v>132</v>
      </c>
    </row>
    <row r="350" spans="1:65" s="14" customFormat="1">
      <c r="B350" s="183"/>
      <c r="D350" s="175" t="s">
        <v>140</v>
      </c>
      <c r="E350" s="184" t="s">
        <v>1</v>
      </c>
      <c r="F350" s="185" t="s">
        <v>142</v>
      </c>
      <c r="H350" s="186">
        <v>49.15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140</v>
      </c>
      <c r="AU350" s="184" t="s">
        <v>85</v>
      </c>
      <c r="AV350" s="14" t="s">
        <v>133</v>
      </c>
      <c r="AW350" s="14" t="s">
        <v>32</v>
      </c>
      <c r="AX350" s="14" t="s">
        <v>81</v>
      </c>
      <c r="AY350" s="184" t="s">
        <v>132</v>
      </c>
    </row>
    <row r="351" spans="1:65" s="2" customFormat="1" ht="16.5" customHeight="1">
      <c r="A351" s="31"/>
      <c r="B351" s="159"/>
      <c r="C351" s="160" t="s">
        <v>569</v>
      </c>
      <c r="D351" s="160" t="s">
        <v>135</v>
      </c>
      <c r="E351" s="161" t="s">
        <v>570</v>
      </c>
      <c r="F351" s="162" t="s">
        <v>571</v>
      </c>
      <c r="G351" s="163" t="s">
        <v>277</v>
      </c>
      <c r="H351" s="202"/>
      <c r="I351" s="165"/>
      <c r="J351" s="166">
        <f>ROUND(I351*H351,2)</f>
        <v>0</v>
      </c>
      <c r="K351" s="167"/>
      <c r="L351" s="32"/>
      <c r="M351" s="168" t="s">
        <v>1</v>
      </c>
      <c r="N351" s="169" t="s">
        <v>41</v>
      </c>
      <c r="O351" s="57"/>
      <c r="P351" s="170">
        <f>O351*H351</f>
        <v>0</v>
      </c>
      <c r="Q351" s="170">
        <v>0</v>
      </c>
      <c r="R351" s="170">
        <f>Q351*H351</f>
        <v>0</v>
      </c>
      <c r="S351" s="170">
        <v>0</v>
      </c>
      <c r="T351" s="171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2" t="s">
        <v>209</v>
      </c>
      <c r="AT351" s="172" t="s">
        <v>135</v>
      </c>
      <c r="AU351" s="172" t="s">
        <v>85</v>
      </c>
      <c r="AY351" s="16" t="s">
        <v>132</v>
      </c>
      <c r="BE351" s="173">
        <f>IF(N351="základní",J351,0)</f>
        <v>0</v>
      </c>
      <c r="BF351" s="173">
        <f>IF(N351="snížená",J351,0)</f>
        <v>0</v>
      </c>
      <c r="BG351" s="173">
        <f>IF(N351="zákl. přenesená",J351,0)</f>
        <v>0</v>
      </c>
      <c r="BH351" s="173">
        <f>IF(N351="sníž. přenesená",J351,0)</f>
        <v>0</v>
      </c>
      <c r="BI351" s="173">
        <f>IF(N351="nulová",J351,0)</f>
        <v>0</v>
      </c>
      <c r="BJ351" s="16" t="s">
        <v>81</v>
      </c>
      <c r="BK351" s="173">
        <f>ROUND(I351*H351,2)</f>
        <v>0</v>
      </c>
      <c r="BL351" s="16" t="s">
        <v>209</v>
      </c>
      <c r="BM351" s="172" t="s">
        <v>572</v>
      </c>
    </row>
    <row r="352" spans="1:65" s="12" customFormat="1" ht="22.9" customHeight="1">
      <c r="B352" s="146"/>
      <c r="D352" s="147" t="s">
        <v>75</v>
      </c>
      <c r="E352" s="157" t="s">
        <v>573</v>
      </c>
      <c r="F352" s="157" t="s">
        <v>574</v>
      </c>
      <c r="I352" s="149"/>
      <c r="J352" s="158">
        <f>BK352</f>
        <v>0</v>
      </c>
      <c r="L352" s="146"/>
      <c r="M352" s="151"/>
      <c r="N352" s="152"/>
      <c r="O352" s="152"/>
      <c r="P352" s="153">
        <f>SUM(P353:P373)</f>
        <v>0</v>
      </c>
      <c r="Q352" s="152"/>
      <c r="R352" s="153">
        <f>SUM(R353:R373)</f>
        <v>0.18057209999999996</v>
      </c>
      <c r="S352" s="152"/>
      <c r="T352" s="154">
        <f>SUM(T353:T373)</f>
        <v>3.9521899999999999E-2</v>
      </c>
      <c r="AR352" s="147" t="s">
        <v>85</v>
      </c>
      <c r="AT352" s="155" t="s">
        <v>75</v>
      </c>
      <c r="AU352" s="155" t="s">
        <v>81</v>
      </c>
      <c r="AY352" s="147" t="s">
        <v>132</v>
      </c>
      <c r="BK352" s="156">
        <f>SUM(BK353:BK373)</f>
        <v>0</v>
      </c>
    </row>
    <row r="353" spans="1:65" s="2" customFormat="1" ht="16.5" customHeight="1">
      <c r="A353" s="31"/>
      <c r="B353" s="159"/>
      <c r="C353" s="160" t="s">
        <v>575</v>
      </c>
      <c r="D353" s="160" t="s">
        <v>135</v>
      </c>
      <c r="E353" s="161" t="s">
        <v>576</v>
      </c>
      <c r="F353" s="162" t="s">
        <v>577</v>
      </c>
      <c r="G353" s="163" t="s">
        <v>151</v>
      </c>
      <c r="H353" s="164">
        <v>127.29</v>
      </c>
      <c r="I353" s="165"/>
      <c r="J353" s="166">
        <f>ROUND(I353*H353,2)</f>
        <v>0</v>
      </c>
      <c r="K353" s="167"/>
      <c r="L353" s="32"/>
      <c r="M353" s="168" t="s">
        <v>1</v>
      </c>
      <c r="N353" s="169" t="s">
        <v>41</v>
      </c>
      <c r="O353" s="57"/>
      <c r="P353" s="170">
        <f>O353*H353</f>
        <v>0</v>
      </c>
      <c r="Q353" s="170">
        <v>0</v>
      </c>
      <c r="R353" s="170">
        <f>Q353*H353</f>
        <v>0</v>
      </c>
      <c r="S353" s="170">
        <v>0</v>
      </c>
      <c r="T353" s="171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2" t="s">
        <v>209</v>
      </c>
      <c r="AT353" s="172" t="s">
        <v>135</v>
      </c>
      <c r="AU353" s="172" t="s">
        <v>85</v>
      </c>
      <c r="AY353" s="16" t="s">
        <v>132</v>
      </c>
      <c r="BE353" s="173">
        <f>IF(N353="základní",J353,0)</f>
        <v>0</v>
      </c>
      <c r="BF353" s="173">
        <f>IF(N353="snížená",J353,0)</f>
        <v>0</v>
      </c>
      <c r="BG353" s="173">
        <f>IF(N353="zákl. přenesená",J353,0)</f>
        <v>0</v>
      </c>
      <c r="BH353" s="173">
        <f>IF(N353="sníž. přenesená",J353,0)</f>
        <v>0</v>
      </c>
      <c r="BI353" s="173">
        <f>IF(N353="nulová",J353,0)</f>
        <v>0</v>
      </c>
      <c r="BJ353" s="16" t="s">
        <v>81</v>
      </c>
      <c r="BK353" s="173">
        <f>ROUND(I353*H353,2)</f>
        <v>0</v>
      </c>
      <c r="BL353" s="16" t="s">
        <v>209</v>
      </c>
      <c r="BM353" s="172" t="s">
        <v>578</v>
      </c>
    </row>
    <row r="354" spans="1:65" s="13" customFormat="1">
      <c r="B354" s="174"/>
      <c r="D354" s="175" t="s">
        <v>140</v>
      </c>
      <c r="E354" s="176" t="s">
        <v>1</v>
      </c>
      <c r="F354" s="177" t="s">
        <v>173</v>
      </c>
      <c r="H354" s="178">
        <v>78.19</v>
      </c>
      <c r="I354" s="179"/>
      <c r="L354" s="174"/>
      <c r="M354" s="180"/>
      <c r="N354" s="181"/>
      <c r="O354" s="181"/>
      <c r="P354" s="181"/>
      <c r="Q354" s="181"/>
      <c r="R354" s="181"/>
      <c r="S354" s="181"/>
      <c r="T354" s="182"/>
      <c r="AT354" s="176" t="s">
        <v>140</v>
      </c>
      <c r="AU354" s="176" t="s">
        <v>85</v>
      </c>
      <c r="AV354" s="13" t="s">
        <v>85</v>
      </c>
      <c r="AW354" s="13" t="s">
        <v>32</v>
      </c>
      <c r="AX354" s="13" t="s">
        <v>76</v>
      </c>
      <c r="AY354" s="176" t="s">
        <v>132</v>
      </c>
    </row>
    <row r="355" spans="1:65" s="13" customFormat="1">
      <c r="B355" s="174"/>
      <c r="D355" s="175" t="s">
        <v>140</v>
      </c>
      <c r="E355" s="176" t="s">
        <v>1</v>
      </c>
      <c r="F355" s="177" t="s">
        <v>579</v>
      </c>
      <c r="H355" s="178">
        <v>49.1</v>
      </c>
      <c r="I355" s="179"/>
      <c r="L355" s="174"/>
      <c r="M355" s="180"/>
      <c r="N355" s="181"/>
      <c r="O355" s="181"/>
      <c r="P355" s="181"/>
      <c r="Q355" s="181"/>
      <c r="R355" s="181"/>
      <c r="S355" s="181"/>
      <c r="T355" s="182"/>
      <c r="AT355" s="176" t="s">
        <v>140</v>
      </c>
      <c r="AU355" s="176" t="s">
        <v>85</v>
      </c>
      <c r="AV355" s="13" t="s">
        <v>85</v>
      </c>
      <c r="AW355" s="13" t="s">
        <v>32</v>
      </c>
      <c r="AX355" s="13" t="s">
        <v>76</v>
      </c>
      <c r="AY355" s="176" t="s">
        <v>132</v>
      </c>
    </row>
    <row r="356" spans="1:65" s="14" customFormat="1">
      <c r="B356" s="183"/>
      <c r="D356" s="175" t="s">
        <v>140</v>
      </c>
      <c r="E356" s="184" t="s">
        <v>1</v>
      </c>
      <c r="F356" s="185" t="s">
        <v>142</v>
      </c>
      <c r="H356" s="186">
        <v>127.28999999999999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140</v>
      </c>
      <c r="AU356" s="184" t="s">
        <v>85</v>
      </c>
      <c r="AV356" s="14" t="s">
        <v>133</v>
      </c>
      <c r="AW356" s="14" t="s">
        <v>32</v>
      </c>
      <c r="AX356" s="14" t="s">
        <v>81</v>
      </c>
      <c r="AY356" s="184" t="s">
        <v>132</v>
      </c>
    </row>
    <row r="357" spans="1:65" s="2" customFormat="1" ht="16.5" customHeight="1">
      <c r="A357" s="31"/>
      <c r="B357" s="159"/>
      <c r="C357" s="160" t="s">
        <v>580</v>
      </c>
      <c r="D357" s="160" t="s">
        <v>135</v>
      </c>
      <c r="E357" s="161" t="s">
        <v>581</v>
      </c>
      <c r="F357" s="162" t="s">
        <v>582</v>
      </c>
      <c r="G357" s="163" t="s">
        <v>151</v>
      </c>
      <c r="H357" s="164">
        <v>127.49</v>
      </c>
      <c r="I357" s="165"/>
      <c r="J357" s="166">
        <f>ROUND(I357*H357,2)</f>
        <v>0</v>
      </c>
      <c r="K357" s="167"/>
      <c r="L357" s="32"/>
      <c r="M357" s="168" t="s">
        <v>1</v>
      </c>
      <c r="N357" s="169" t="s">
        <v>41</v>
      </c>
      <c r="O357" s="57"/>
      <c r="P357" s="170">
        <f>O357*H357</f>
        <v>0</v>
      </c>
      <c r="Q357" s="170">
        <v>1E-3</v>
      </c>
      <c r="R357" s="170">
        <f>Q357*H357</f>
        <v>0.12748999999999999</v>
      </c>
      <c r="S357" s="170">
        <v>3.1E-4</v>
      </c>
      <c r="T357" s="171">
        <f>S357*H357</f>
        <v>3.9521899999999999E-2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2" t="s">
        <v>209</v>
      </c>
      <c r="AT357" s="172" t="s">
        <v>135</v>
      </c>
      <c r="AU357" s="172" t="s">
        <v>85</v>
      </c>
      <c r="AY357" s="16" t="s">
        <v>132</v>
      </c>
      <c r="BE357" s="173">
        <f>IF(N357="základní",J357,0)</f>
        <v>0</v>
      </c>
      <c r="BF357" s="173">
        <f>IF(N357="snížená",J357,0)</f>
        <v>0</v>
      </c>
      <c r="BG357" s="173">
        <f>IF(N357="zákl. přenesená",J357,0)</f>
        <v>0</v>
      </c>
      <c r="BH357" s="173">
        <f>IF(N357="sníž. přenesená",J357,0)</f>
        <v>0</v>
      </c>
      <c r="BI357" s="173">
        <f>IF(N357="nulová",J357,0)</f>
        <v>0</v>
      </c>
      <c r="BJ357" s="16" t="s">
        <v>81</v>
      </c>
      <c r="BK357" s="173">
        <f>ROUND(I357*H357,2)</f>
        <v>0</v>
      </c>
      <c r="BL357" s="16" t="s">
        <v>209</v>
      </c>
      <c r="BM357" s="172" t="s">
        <v>583</v>
      </c>
    </row>
    <row r="358" spans="1:65" s="13" customFormat="1">
      <c r="B358" s="174"/>
      <c r="D358" s="175" t="s">
        <v>140</v>
      </c>
      <c r="E358" s="176" t="s">
        <v>1</v>
      </c>
      <c r="F358" s="177" t="s">
        <v>173</v>
      </c>
      <c r="H358" s="178">
        <v>78.19</v>
      </c>
      <c r="I358" s="179"/>
      <c r="L358" s="174"/>
      <c r="M358" s="180"/>
      <c r="N358" s="181"/>
      <c r="O358" s="181"/>
      <c r="P358" s="181"/>
      <c r="Q358" s="181"/>
      <c r="R358" s="181"/>
      <c r="S358" s="181"/>
      <c r="T358" s="182"/>
      <c r="AT358" s="176" t="s">
        <v>140</v>
      </c>
      <c r="AU358" s="176" t="s">
        <v>85</v>
      </c>
      <c r="AV358" s="13" t="s">
        <v>85</v>
      </c>
      <c r="AW358" s="13" t="s">
        <v>32</v>
      </c>
      <c r="AX358" s="13" t="s">
        <v>76</v>
      </c>
      <c r="AY358" s="176" t="s">
        <v>132</v>
      </c>
    </row>
    <row r="359" spans="1:65" s="13" customFormat="1">
      <c r="B359" s="174"/>
      <c r="D359" s="175" t="s">
        <v>140</v>
      </c>
      <c r="E359" s="176" t="s">
        <v>1</v>
      </c>
      <c r="F359" s="177" t="s">
        <v>584</v>
      </c>
      <c r="H359" s="178">
        <v>49.3</v>
      </c>
      <c r="I359" s="179"/>
      <c r="L359" s="174"/>
      <c r="M359" s="180"/>
      <c r="N359" s="181"/>
      <c r="O359" s="181"/>
      <c r="P359" s="181"/>
      <c r="Q359" s="181"/>
      <c r="R359" s="181"/>
      <c r="S359" s="181"/>
      <c r="T359" s="182"/>
      <c r="AT359" s="176" t="s">
        <v>140</v>
      </c>
      <c r="AU359" s="176" t="s">
        <v>85</v>
      </c>
      <c r="AV359" s="13" t="s">
        <v>85</v>
      </c>
      <c r="AW359" s="13" t="s">
        <v>32</v>
      </c>
      <c r="AX359" s="13" t="s">
        <v>76</v>
      </c>
      <c r="AY359" s="176" t="s">
        <v>132</v>
      </c>
    </row>
    <row r="360" spans="1:65" s="14" customFormat="1">
      <c r="B360" s="183"/>
      <c r="D360" s="175" t="s">
        <v>140</v>
      </c>
      <c r="E360" s="184" t="s">
        <v>1</v>
      </c>
      <c r="F360" s="185" t="s">
        <v>142</v>
      </c>
      <c r="H360" s="186">
        <v>127.49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140</v>
      </c>
      <c r="AU360" s="184" t="s">
        <v>85</v>
      </c>
      <c r="AV360" s="14" t="s">
        <v>133</v>
      </c>
      <c r="AW360" s="14" t="s">
        <v>32</v>
      </c>
      <c r="AX360" s="14" t="s">
        <v>81</v>
      </c>
      <c r="AY360" s="184" t="s">
        <v>132</v>
      </c>
    </row>
    <row r="361" spans="1:65" s="2" customFormat="1" ht="16.5" customHeight="1">
      <c r="A361" s="31"/>
      <c r="B361" s="159"/>
      <c r="C361" s="160" t="s">
        <v>585</v>
      </c>
      <c r="D361" s="160" t="s">
        <v>135</v>
      </c>
      <c r="E361" s="161" t="s">
        <v>586</v>
      </c>
      <c r="F361" s="162" t="s">
        <v>587</v>
      </c>
      <c r="G361" s="163" t="s">
        <v>151</v>
      </c>
      <c r="H361" s="164">
        <v>78.19</v>
      </c>
      <c r="I361" s="165"/>
      <c r="J361" s="166">
        <f>ROUND(I361*H361,2)</f>
        <v>0</v>
      </c>
      <c r="K361" s="167"/>
      <c r="L361" s="32"/>
      <c r="M361" s="168" t="s">
        <v>1</v>
      </c>
      <c r="N361" s="169" t="s">
        <v>41</v>
      </c>
      <c r="O361" s="57"/>
      <c r="P361" s="170">
        <f>O361*H361</f>
        <v>0</v>
      </c>
      <c r="Q361" s="170">
        <v>2.0000000000000001E-4</v>
      </c>
      <c r="R361" s="170">
        <f>Q361*H361</f>
        <v>1.5637999999999999E-2</v>
      </c>
      <c r="S361" s="170">
        <v>0</v>
      </c>
      <c r="T361" s="171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2" t="s">
        <v>209</v>
      </c>
      <c r="AT361" s="172" t="s">
        <v>135</v>
      </c>
      <c r="AU361" s="172" t="s">
        <v>85</v>
      </c>
      <c r="AY361" s="16" t="s">
        <v>132</v>
      </c>
      <c r="BE361" s="173">
        <f>IF(N361="základní",J361,0)</f>
        <v>0</v>
      </c>
      <c r="BF361" s="173">
        <f>IF(N361="snížená",J361,0)</f>
        <v>0</v>
      </c>
      <c r="BG361" s="173">
        <f>IF(N361="zákl. přenesená",J361,0)</f>
        <v>0</v>
      </c>
      <c r="BH361" s="173">
        <f>IF(N361="sníž. přenesená",J361,0)</f>
        <v>0</v>
      </c>
      <c r="BI361" s="173">
        <f>IF(N361="nulová",J361,0)</f>
        <v>0</v>
      </c>
      <c r="BJ361" s="16" t="s">
        <v>81</v>
      </c>
      <c r="BK361" s="173">
        <f>ROUND(I361*H361,2)</f>
        <v>0</v>
      </c>
      <c r="BL361" s="16" t="s">
        <v>209</v>
      </c>
      <c r="BM361" s="172" t="s">
        <v>588</v>
      </c>
    </row>
    <row r="362" spans="1:65" s="13" customFormat="1">
      <c r="B362" s="174"/>
      <c r="D362" s="175" t="s">
        <v>140</v>
      </c>
      <c r="E362" s="176" t="s">
        <v>1</v>
      </c>
      <c r="F362" s="177" t="s">
        <v>173</v>
      </c>
      <c r="H362" s="178">
        <v>78.19</v>
      </c>
      <c r="I362" s="179"/>
      <c r="L362" s="174"/>
      <c r="M362" s="180"/>
      <c r="N362" s="181"/>
      <c r="O362" s="181"/>
      <c r="P362" s="181"/>
      <c r="Q362" s="181"/>
      <c r="R362" s="181"/>
      <c r="S362" s="181"/>
      <c r="T362" s="182"/>
      <c r="AT362" s="176" t="s">
        <v>140</v>
      </c>
      <c r="AU362" s="176" t="s">
        <v>85</v>
      </c>
      <c r="AV362" s="13" t="s">
        <v>85</v>
      </c>
      <c r="AW362" s="13" t="s">
        <v>32</v>
      </c>
      <c r="AX362" s="13" t="s">
        <v>76</v>
      </c>
      <c r="AY362" s="176" t="s">
        <v>132</v>
      </c>
    </row>
    <row r="363" spans="1:65" s="14" customFormat="1">
      <c r="B363" s="183"/>
      <c r="D363" s="175" t="s">
        <v>140</v>
      </c>
      <c r="E363" s="184" t="s">
        <v>1</v>
      </c>
      <c r="F363" s="185" t="s">
        <v>142</v>
      </c>
      <c r="H363" s="186">
        <v>78.19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140</v>
      </c>
      <c r="AU363" s="184" t="s">
        <v>85</v>
      </c>
      <c r="AV363" s="14" t="s">
        <v>133</v>
      </c>
      <c r="AW363" s="14" t="s">
        <v>32</v>
      </c>
      <c r="AX363" s="14" t="s">
        <v>81</v>
      </c>
      <c r="AY363" s="184" t="s">
        <v>132</v>
      </c>
    </row>
    <row r="364" spans="1:65" s="2" customFormat="1" ht="16.5" customHeight="1">
      <c r="A364" s="31"/>
      <c r="B364" s="159"/>
      <c r="C364" s="160" t="s">
        <v>589</v>
      </c>
      <c r="D364" s="160" t="s">
        <v>135</v>
      </c>
      <c r="E364" s="161" t="s">
        <v>590</v>
      </c>
      <c r="F364" s="162" t="s">
        <v>591</v>
      </c>
      <c r="G364" s="163" t="s">
        <v>151</v>
      </c>
      <c r="H364" s="164">
        <v>0.7</v>
      </c>
      <c r="I364" s="165"/>
      <c r="J364" s="166">
        <f>ROUND(I364*H364,2)</f>
        <v>0</v>
      </c>
      <c r="K364" s="167"/>
      <c r="L364" s="32"/>
      <c r="M364" s="168" t="s">
        <v>1</v>
      </c>
      <c r="N364" s="169" t="s">
        <v>41</v>
      </c>
      <c r="O364" s="57"/>
      <c r="P364" s="170">
        <f>O364*H364</f>
        <v>0</v>
      </c>
      <c r="Q364" s="170">
        <v>2.5999999999999998E-4</v>
      </c>
      <c r="R364" s="170">
        <f>Q364*H364</f>
        <v>1.8199999999999998E-4</v>
      </c>
      <c r="S364" s="170">
        <v>0</v>
      </c>
      <c r="T364" s="171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2" t="s">
        <v>209</v>
      </c>
      <c r="AT364" s="172" t="s">
        <v>135</v>
      </c>
      <c r="AU364" s="172" t="s">
        <v>85</v>
      </c>
      <c r="AY364" s="16" t="s">
        <v>132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16" t="s">
        <v>81</v>
      </c>
      <c r="BK364" s="173">
        <f>ROUND(I364*H364,2)</f>
        <v>0</v>
      </c>
      <c r="BL364" s="16" t="s">
        <v>209</v>
      </c>
      <c r="BM364" s="172" t="s">
        <v>592</v>
      </c>
    </row>
    <row r="365" spans="1:65" s="13" customFormat="1">
      <c r="B365" s="174"/>
      <c r="D365" s="175" t="s">
        <v>140</v>
      </c>
      <c r="E365" s="176" t="s">
        <v>1</v>
      </c>
      <c r="F365" s="177" t="s">
        <v>234</v>
      </c>
      <c r="H365" s="178">
        <v>0.7</v>
      </c>
      <c r="I365" s="179"/>
      <c r="L365" s="174"/>
      <c r="M365" s="180"/>
      <c r="N365" s="181"/>
      <c r="O365" s="181"/>
      <c r="P365" s="181"/>
      <c r="Q365" s="181"/>
      <c r="R365" s="181"/>
      <c r="S365" s="181"/>
      <c r="T365" s="182"/>
      <c r="AT365" s="176" t="s">
        <v>140</v>
      </c>
      <c r="AU365" s="176" t="s">
        <v>85</v>
      </c>
      <c r="AV365" s="13" t="s">
        <v>85</v>
      </c>
      <c r="AW365" s="13" t="s">
        <v>32</v>
      </c>
      <c r="AX365" s="13" t="s">
        <v>76</v>
      </c>
      <c r="AY365" s="176" t="s">
        <v>132</v>
      </c>
    </row>
    <row r="366" spans="1:65" s="14" customFormat="1">
      <c r="B366" s="183"/>
      <c r="D366" s="175" t="s">
        <v>140</v>
      </c>
      <c r="E366" s="184" t="s">
        <v>1</v>
      </c>
      <c r="F366" s="185" t="s">
        <v>142</v>
      </c>
      <c r="H366" s="186">
        <v>0.7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140</v>
      </c>
      <c r="AU366" s="184" t="s">
        <v>85</v>
      </c>
      <c r="AV366" s="14" t="s">
        <v>133</v>
      </c>
      <c r="AW366" s="14" t="s">
        <v>32</v>
      </c>
      <c r="AX366" s="14" t="s">
        <v>81</v>
      </c>
      <c r="AY366" s="184" t="s">
        <v>132</v>
      </c>
    </row>
    <row r="367" spans="1:65" s="2" customFormat="1" ht="16.5" customHeight="1">
      <c r="A367" s="31"/>
      <c r="B367" s="159"/>
      <c r="C367" s="160" t="s">
        <v>593</v>
      </c>
      <c r="D367" s="160" t="s">
        <v>135</v>
      </c>
      <c r="E367" s="161" t="s">
        <v>594</v>
      </c>
      <c r="F367" s="162" t="s">
        <v>595</v>
      </c>
      <c r="G367" s="163" t="s">
        <v>151</v>
      </c>
      <c r="H367" s="164">
        <v>126.79</v>
      </c>
      <c r="I367" s="165"/>
      <c r="J367" s="166">
        <f>ROUND(I367*H367,2)</f>
        <v>0</v>
      </c>
      <c r="K367" s="167"/>
      <c r="L367" s="32"/>
      <c r="M367" s="168" t="s">
        <v>1</v>
      </c>
      <c r="N367" s="169" t="s">
        <v>41</v>
      </c>
      <c r="O367" s="57"/>
      <c r="P367" s="170">
        <f>O367*H367</f>
        <v>0</v>
      </c>
      <c r="Q367" s="170">
        <v>2.9E-4</v>
      </c>
      <c r="R367" s="170">
        <f>Q367*H367</f>
        <v>3.6769099999999999E-2</v>
      </c>
      <c r="S367" s="170">
        <v>0</v>
      </c>
      <c r="T367" s="171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72" t="s">
        <v>209</v>
      </c>
      <c r="AT367" s="172" t="s">
        <v>135</v>
      </c>
      <c r="AU367" s="172" t="s">
        <v>85</v>
      </c>
      <c r="AY367" s="16" t="s">
        <v>132</v>
      </c>
      <c r="BE367" s="173">
        <f>IF(N367="základní",J367,0)</f>
        <v>0</v>
      </c>
      <c r="BF367" s="173">
        <f>IF(N367="snížená",J367,0)</f>
        <v>0</v>
      </c>
      <c r="BG367" s="173">
        <f>IF(N367="zákl. přenesená",J367,0)</f>
        <v>0</v>
      </c>
      <c r="BH367" s="173">
        <f>IF(N367="sníž. přenesená",J367,0)</f>
        <v>0</v>
      </c>
      <c r="BI367" s="173">
        <f>IF(N367="nulová",J367,0)</f>
        <v>0</v>
      </c>
      <c r="BJ367" s="16" t="s">
        <v>81</v>
      </c>
      <c r="BK367" s="173">
        <f>ROUND(I367*H367,2)</f>
        <v>0</v>
      </c>
      <c r="BL367" s="16" t="s">
        <v>209</v>
      </c>
      <c r="BM367" s="172" t="s">
        <v>596</v>
      </c>
    </row>
    <row r="368" spans="1:65" s="13" customFormat="1">
      <c r="B368" s="174"/>
      <c r="D368" s="175" t="s">
        <v>140</v>
      </c>
      <c r="E368" s="176" t="s">
        <v>1</v>
      </c>
      <c r="F368" s="177" t="s">
        <v>597</v>
      </c>
      <c r="H368" s="178">
        <v>77.489999999999995</v>
      </c>
      <c r="I368" s="179"/>
      <c r="L368" s="174"/>
      <c r="M368" s="180"/>
      <c r="N368" s="181"/>
      <c r="O368" s="181"/>
      <c r="P368" s="181"/>
      <c r="Q368" s="181"/>
      <c r="R368" s="181"/>
      <c r="S368" s="181"/>
      <c r="T368" s="182"/>
      <c r="AT368" s="176" t="s">
        <v>140</v>
      </c>
      <c r="AU368" s="176" t="s">
        <v>85</v>
      </c>
      <c r="AV368" s="13" t="s">
        <v>85</v>
      </c>
      <c r="AW368" s="13" t="s">
        <v>32</v>
      </c>
      <c r="AX368" s="13" t="s">
        <v>76</v>
      </c>
      <c r="AY368" s="176" t="s">
        <v>132</v>
      </c>
    </row>
    <row r="369" spans="1:65" s="13" customFormat="1">
      <c r="B369" s="174"/>
      <c r="D369" s="175" t="s">
        <v>140</v>
      </c>
      <c r="E369" s="176" t="s">
        <v>1</v>
      </c>
      <c r="F369" s="177" t="s">
        <v>584</v>
      </c>
      <c r="H369" s="178">
        <v>49.3</v>
      </c>
      <c r="I369" s="179"/>
      <c r="L369" s="174"/>
      <c r="M369" s="180"/>
      <c r="N369" s="181"/>
      <c r="O369" s="181"/>
      <c r="P369" s="181"/>
      <c r="Q369" s="181"/>
      <c r="R369" s="181"/>
      <c r="S369" s="181"/>
      <c r="T369" s="182"/>
      <c r="AT369" s="176" t="s">
        <v>140</v>
      </c>
      <c r="AU369" s="176" t="s">
        <v>85</v>
      </c>
      <c r="AV369" s="13" t="s">
        <v>85</v>
      </c>
      <c r="AW369" s="13" t="s">
        <v>32</v>
      </c>
      <c r="AX369" s="13" t="s">
        <v>76</v>
      </c>
      <c r="AY369" s="176" t="s">
        <v>132</v>
      </c>
    </row>
    <row r="370" spans="1:65" s="14" customFormat="1">
      <c r="B370" s="183"/>
      <c r="D370" s="175" t="s">
        <v>140</v>
      </c>
      <c r="E370" s="184" t="s">
        <v>1</v>
      </c>
      <c r="F370" s="185" t="s">
        <v>142</v>
      </c>
      <c r="H370" s="186">
        <v>126.78999999999999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140</v>
      </c>
      <c r="AU370" s="184" t="s">
        <v>85</v>
      </c>
      <c r="AV370" s="14" t="s">
        <v>133</v>
      </c>
      <c r="AW370" s="14" t="s">
        <v>32</v>
      </c>
      <c r="AX370" s="14" t="s">
        <v>81</v>
      </c>
      <c r="AY370" s="184" t="s">
        <v>132</v>
      </c>
    </row>
    <row r="371" spans="1:65" s="2" customFormat="1" ht="16.5" customHeight="1">
      <c r="A371" s="31"/>
      <c r="B371" s="159"/>
      <c r="C371" s="160" t="s">
        <v>598</v>
      </c>
      <c r="D371" s="160" t="s">
        <v>135</v>
      </c>
      <c r="E371" s="161" t="s">
        <v>599</v>
      </c>
      <c r="F371" s="162" t="s">
        <v>600</v>
      </c>
      <c r="G371" s="163" t="s">
        <v>151</v>
      </c>
      <c r="H371" s="164">
        <v>49.3</v>
      </c>
      <c r="I371" s="165"/>
      <c r="J371" s="166">
        <f>ROUND(I371*H371,2)</f>
        <v>0</v>
      </c>
      <c r="K371" s="167"/>
      <c r="L371" s="32"/>
      <c r="M371" s="168" t="s">
        <v>1</v>
      </c>
      <c r="N371" s="169" t="s">
        <v>41</v>
      </c>
      <c r="O371" s="57"/>
      <c r="P371" s="170">
        <f>O371*H371</f>
        <v>0</v>
      </c>
      <c r="Q371" s="170">
        <v>1.0000000000000001E-5</v>
      </c>
      <c r="R371" s="170">
        <f>Q371*H371</f>
        <v>4.9300000000000006E-4</v>
      </c>
      <c r="S371" s="170">
        <v>0</v>
      </c>
      <c r="T371" s="171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2" t="s">
        <v>209</v>
      </c>
      <c r="AT371" s="172" t="s">
        <v>135</v>
      </c>
      <c r="AU371" s="172" t="s">
        <v>85</v>
      </c>
      <c r="AY371" s="16" t="s">
        <v>132</v>
      </c>
      <c r="BE371" s="173">
        <f>IF(N371="základní",J371,0)</f>
        <v>0</v>
      </c>
      <c r="BF371" s="173">
        <f>IF(N371="snížená",J371,0)</f>
        <v>0</v>
      </c>
      <c r="BG371" s="173">
        <f>IF(N371="zákl. přenesená",J371,0)</f>
        <v>0</v>
      </c>
      <c r="BH371" s="173">
        <f>IF(N371="sníž. přenesená",J371,0)</f>
        <v>0</v>
      </c>
      <c r="BI371" s="173">
        <f>IF(N371="nulová",J371,0)</f>
        <v>0</v>
      </c>
      <c r="BJ371" s="16" t="s">
        <v>81</v>
      </c>
      <c r="BK371" s="173">
        <f>ROUND(I371*H371,2)</f>
        <v>0</v>
      </c>
      <c r="BL371" s="16" t="s">
        <v>209</v>
      </c>
      <c r="BM371" s="172" t="s">
        <v>601</v>
      </c>
    </row>
    <row r="372" spans="1:65" s="13" customFormat="1">
      <c r="B372" s="174"/>
      <c r="D372" s="175" t="s">
        <v>140</v>
      </c>
      <c r="E372" s="176" t="s">
        <v>1</v>
      </c>
      <c r="F372" s="177" t="s">
        <v>584</v>
      </c>
      <c r="H372" s="178">
        <v>49.3</v>
      </c>
      <c r="I372" s="179"/>
      <c r="L372" s="174"/>
      <c r="M372" s="180"/>
      <c r="N372" s="181"/>
      <c r="O372" s="181"/>
      <c r="P372" s="181"/>
      <c r="Q372" s="181"/>
      <c r="R372" s="181"/>
      <c r="S372" s="181"/>
      <c r="T372" s="182"/>
      <c r="AT372" s="176" t="s">
        <v>140</v>
      </c>
      <c r="AU372" s="176" t="s">
        <v>85</v>
      </c>
      <c r="AV372" s="13" t="s">
        <v>85</v>
      </c>
      <c r="AW372" s="13" t="s">
        <v>32</v>
      </c>
      <c r="AX372" s="13" t="s">
        <v>76</v>
      </c>
      <c r="AY372" s="176" t="s">
        <v>132</v>
      </c>
    </row>
    <row r="373" spans="1:65" s="14" customFormat="1">
      <c r="B373" s="183"/>
      <c r="D373" s="175" t="s">
        <v>140</v>
      </c>
      <c r="E373" s="184" t="s">
        <v>1</v>
      </c>
      <c r="F373" s="185" t="s">
        <v>142</v>
      </c>
      <c r="H373" s="186">
        <v>49.3</v>
      </c>
      <c r="I373" s="187"/>
      <c r="L373" s="183"/>
      <c r="M373" s="188"/>
      <c r="N373" s="189"/>
      <c r="O373" s="189"/>
      <c r="P373" s="189"/>
      <c r="Q373" s="189"/>
      <c r="R373" s="189"/>
      <c r="S373" s="189"/>
      <c r="T373" s="190"/>
      <c r="AT373" s="184" t="s">
        <v>140</v>
      </c>
      <c r="AU373" s="184" t="s">
        <v>85</v>
      </c>
      <c r="AV373" s="14" t="s">
        <v>133</v>
      </c>
      <c r="AW373" s="14" t="s">
        <v>32</v>
      </c>
      <c r="AX373" s="14" t="s">
        <v>81</v>
      </c>
      <c r="AY373" s="184" t="s">
        <v>132</v>
      </c>
    </row>
    <row r="374" spans="1:65" s="12" customFormat="1" ht="25.9" customHeight="1">
      <c r="B374" s="146"/>
      <c r="D374" s="147" t="s">
        <v>75</v>
      </c>
      <c r="E374" s="148" t="s">
        <v>602</v>
      </c>
      <c r="F374" s="148" t="s">
        <v>603</v>
      </c>
      <c r="I374" s="149"/>
      <c r="J374" s="150">
        <f>BK374</f>
        <v>0</v>
      </c>
      <c r="L374" s="146"/>
      <c r="M374" s="151"/>
      <c r="N374" s="152"/>
      <c r="O374" s="152"/>
      <c r="P374" s="153">
        <f>P375+P377</f>
        <v>0</v>
      </c>
      <c r="Q374" s="152"/>
      <c r="R374" s="153">
        <f>R375+R377</f>
        <v>0</v>
      </c>
      <c r="S374" s="152"/>
      <c r="T374" s="154">
        <f>T375+T377</f>
        <v>0</v>
      </c>
      <c r="AR374" s="147" t="s">
        <v>159</v>
      </c>
      <c r="AT374" s="155" t="s">
        <v>75</v>
      </c>
      <c r="AU374" s="155" t="s">
        <v>76</v>
      </c>
      <c r="AY374" s="147" t="s">
        <v>132</v>
      </c>
      <c r="BK374" s="156">
        <f>BK375+BK377</f>
        <v>0</v>
      </c>
    </row>
    <row r="375" spans="1:65" s="12" customFormat="1" ht="22.9" customHeight="1">
      <c r="B375" s="146"/>
      <c r="D375" s="147" t="s">
        <v>75</v>
      </c>
      <c r="E375" s="157" t="s">
        <v>604</v>
      </c>
      <c r="F375" s="157" t="s">
        <v>605</v>
      </c>
      <c r="I375" s="149"/>
      <c r="J375" s="158">
        <f>BK375</f>
        <v>0</v>
      </c>
      <c r="L375" s="146"/>
      <c r="M375" s="151"/>
      <c r="N375" s="152"/>
      <c r="O375" s="152"/>
      <c r="P375" s="153">
        <f>P376</f>
        <v>0</v>
      </c>
      <c r="Q375" s="152"/>
      <c r="R375" s="153">
        <f>R376</f>
        <v>0</v>
      </c>
      <c r="S375" s="152"/>
      <c r="T375" s="154">
        <f>T376</f>
        <v>0</v>
      </c>
      <c r="AR375" s="147" t="s">
        <v>159</v>
      </c>
      <c r="AT375" s="155" t="s">
        <v>75</v>
      </c>
      <c r="AU375" s="155" t="s">
        <v>81</v>
      </c>
      <c r="AY375" s="147" t="s">
        <v>132</v>
      </c>
      <c r="BK375" s="156">
        <f>BK376</f>
        <v>0</v>
      </c>
    </row>
    <row r="376" spans="1:65" s="2" customFormat="1" ht="16.5" customHeight="1">
      <c r="A376" s="31"/>
      <c r="B376" s="159"/>
      <c r="C376" s="160" t="s">
        <v>606</v>
      </c>
      <c r="D376" s="160" t="s">
        <v>135</v>
      </c>
      <c r="E376" s="161" t="s">
        <v>607</v>
      </c>
      <c r="F376" s="162" t="s">
        <v>605</v>
      </c>
      <c r="G376" s="163" t="s">
        <v>310</v>
      </c>
      <c r="H376" s="164">
        <v>1</v>
      </c>
      <c r="I376" s="165"/>
      <c r="J376" s="166">
        <f>ROUND(I376*H376,2)</f>
        <v>0</v>
      </c>
      <c r="K376" s="167"/>
      <c r="L376" s="32"/>
      <c r="M376" s="168" t="s">
        <v>1</v>
      </c>
      <c r="N376" s="169" t="s">
        <v>41</v>
      </c>
      <c r="O376" s="57"/>
      <c r="P376" s="170">
        <f>O376*H376</f>
        <v>0</v>
      </c>
      <c r="Q376" s="170">
        <v>0</v>
      </c>
      <c r="R376" s="170">
        <f>Q376*H376</f>
        <v>0</v>
      </c>
      <c r="S376" s="170">
        <v>0</v>
      </c>
      <c r="T376" s="171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2" t="s">
        <v>608</v>
      </c>
      <c r="AT376" s="172" t="s">
        <v>135</v>
      </c>
      <c r="AU376" s="172" t="s">
        <v>85</v>
      </c>
      <c r="AY376" s="16" t="s">
        <v>132</v>
      </c>
      <c r="BE376" s="173">
        <f>IF(N376="základní",J376,0)</f>
        <v>0</v>
      </c>
      <c r="BF376" s="173">
        <f>IF(N376="snížená",J376,0)</f>
        <v>0</v>
      </c>
      <c r="BG376" s="173">
        <f>IF(N376="zákl. přenesená",J376,0)</f>
        <v>0</v>
      </c>
      <c r="BH376" s="173">
        <f>IF(N376="sníž. přenesená",J376,0)</f>
        <v>0</v>
      </c>
      <c r="BI376" s="173">
        <f>IF(N376="nulová",J376,0)</f>
        <v>0</v>
      </c>
      <c r="BJ376" s="16" t="s">
        <v>81</v>
      </c>
      <c r="BK376" s="173">
        <f>ROUND(I376*H376,2)</f>
        <v>0</v>
      </c>
      <c r="BL376" s="16" t="s">
        <v>608</v>
      </c>
      <c r="BM376" s="172" t="s">
        <v>609</v>
      </c>
    </row>
    <row r="377" spans="1:65" s="12" customFormat="1" ht="22.9" customHeight="1">
      <c r="B377" s="146"/>
      <c r="D377" s="147" t="s">
        <v>75</v>
      </c>
      <c r="E377" s="157" t="s">
        <v>610</v>
      </c>
      <c r="F377" s="157" t="s">
        <v>611</v>
      </c>
      <c r="I377" s="149"/>
      <c r="J377" s="158">
        <f>BK377</f>
        <v>0</v>
      </c>
      <c r="L377" s="146"/>
      <c r="M377" s="151"/>
      <c r="N377" s="152"/>
      <c r="O377" s="152"/>
      <c r="P377" s="153">
        <f>P378</f>
        <v>0</v>
      </c>
      <c r="Q377" s="152"/>
      <c r="R377" s="153">
        <f>R378</f>
        <v>0</v>
      </c>
      <c r="S377" s="152"/>
      <c r="T377" s="154">
        <f>T378</f>
        <v>0</v>
      </c>
      <c r="AR377" s="147" t="s">
        <v>159</v>
      </c>
      <c r="AT377" s="155" t="s">
        <v>75</v>
      </c>
      <c r="AU377" s="155" t="s">
        <v>81</v>
      </c>
      <c r="AY377" s="147" t="s">
        <v>132</v>
      </c>
      <c r="BK377" s="156">
        <f>BK378</f>
        <v>0</v>
      </c>
    </row>
    <row r="378" spans="1:65" s="2" customFormat="1" ht="16.5" customHeight="1">
      <c r="A378" s="31"/>
      <c r="B378" s="159"/>
      <c r="C378" s="160" t="s">
        <v>612</v>
      </c>
      <c r="D378" s="160" t="s">
        <v>135</v>
      </c>
      <c r="E378" s="161" t="s">
        <v>613</v>
      </c>
      <c r="F378" s="162" t="s">
        <v>611</v>
      </c>
      <c r="G378" s="163" t="s">
        <v>310</v>
      </c>
      <c r="H378" s="164">
        <v>1</v>
      </c>
      <c r="I378" s="165"/>
      <c r="J378" s="166">
        <f>ROUND(I378*H378,2)</f>
        <v>0</v>
      </c>
      <c r="K378" s="167"/>
      <c r="L378" s="32"/>
      <c r="M378" s="203" t="s">
        <v>1</v>
      </c>
      <c r="N378" s="204" t="s">
        <v>41</v>
      </c>
      <c r="O378" s="205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2" t="s">
        <v>608</v>
      </c>
      <c r="AT378" s="172" t="s">
        <v>135</v>
      </c>
      <c r="AU378" s="172" t="s">
        <v>85</v>
      </c>
      <c r="AY378" s="16" t="s">
        <v>132</v>
      </c>
      <c r="BE378" s="173">
        <f>IF(N378="základní",J378,0)</f>
        <v>0</v>
      </c>
      <c r="BF378" s="173">
        <f>IF(N378="snížená",J378,0)</f>
        <v>0</v>
      </c>
      <c r="BG378" s="173">
        <f>IF(N378="zákl. přenesená",J378,0)</f>
        <v>0</v>
      </c>
      <c r="BH378" s="173">
        <f>IF(N378="sníž. přenesená",J378,0)</f>
        <v>0</v>
      </c>
      <c r="BI378" s="173">
        <f>IF(N378="nulová",J378,0)</f>
        <v>0</v>
      </c>
      <c r="BJ378" s="16" t="s">
        <v>81</v>
      </c>
      <c r="BK378" s="173">
        <f>ROUND(I378*H378,2)</f>
        <v>0</v>
      </c>
      <c r="BL378" s="16" t="s">
        <v>608</v>
      </c>
      <c r="BM378" s="172" t="s">
        <v>614</v>
      </c>
    </row>
    <row r="379" spans="1:65" s="2" customFormat="1" ht="6.95" customHeight="1">
      <c r="A379" s="31"/>
      <c r="B379" s="46"/>
      <c r="C379" s="47"/>
      <c r="D379" s="47"/>
      <c r="E379" s="47"/>
      <c r="F379" s="47"/>
      <c r="G379" s="47"/>
      <c r="H379" s="47"/>
      <c r="I379" s="118"/>
      <c r="J379" s="47"/>
      <c r="K379" s="47"/>
      <c r="L379" s="32"/>
      <c r="M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</sheetData>
  <autoFilter ref="C130:K378"/>
  <mergeCells count="6">
    <mergeCell ref="E123:H12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1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04" workbookViewId="0">
      <selection activeCell="I117" sqref="I1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1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2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I4" s="91"/>
      <c r="L4" s="19"/>
      <c r="M4" s="93" t="s">
        <v>10</v>
      </c>
      <c r="AT4" s="16" t="s">
        <v>3</v>
      </c>
    </row>
    <row r="5" spans="1:46" s="1" customFormat="1" ht="6.95" customHeight="1">
      <c r="B5" s="19"/>
      <c r="I5" s="91"/>
      <c r="L5" s="19"/>
    </row>
    <row r="6" spans="1:46" s="1" customFormat="1" ht="12" customHeight="1">
      <c r="B6" s="19"/>
      <c r="D6" s="26" t="s">
        <v>16</v>
      </c>
      <c r="I6" s="91"/>
      <c r="L6" s="19"/>
    </row>
    <row r="7" spans="1:46" s="1" customFormat="1" ht="16.5" customHeight="1">
      <c r="B7" s="19"/>
      <c r="E7" s="249" t="str">
        <f>'Rekapitulace stavby'!K6</f>
        <v>Interiér sborovny ZŠ Husitská v Nové Pace</v>
      </c>
      <c r="F7" s="250"/>
      <c r="G7" s="250"/>
      <c r="H7" s="250"/>
      <c r="I7" s="91"/>
      <c r="L7" s="19"/>
    </row>
    <row r="8" spans="1:46" s="2" customFormat="1" ht="12" customHeight="1">
      <c r="A8" s="31"/>
      <c r="B8" s="32"/>
      <c r="C8" s="31"/>
      <c r="D8" s="26" t="s">
        <v>615</v>
      </c>
      <c r="E8" s="31"/>
      <c r="F8" s="31"/>
      <c r="G8" s="31"/>
      <c r="H8" s="31"/>
      <c r="I8" s="94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617</v>
      </c>
      <c r="F9" s="247"/>
      <c r="G9" s="247"/>
      <c r="H9" s="247"/>
      <c r="I9" s="94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4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5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5" t="s">
        <v>22</v>
      </c>
      <c r="J12" s="54" t="str">
        <f>'Rekapitulace stavby'!AN8</f>
        <v>4.8.2020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4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5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>Město Nová paka</v>
      </c>
      <c r="F15" s="31"/>
      <c r="G15" s="31"/>
      <c r="H15" s="31"/>
      <c r="I15" s="95" t="s">
        <v>27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4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95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8" t="str">
        <f>'Rekapitulace stavby'!E14</f>
        <v>Vyplň údaj</v>
      </c>
      <c r="F18" s="242"/>
      <c r="G18" s="242"/>
      <c r="H18" s="242"/>
      <c r="I18" s="95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4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95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arch. martin Doubek</v>
      </c>
      <c r="F21" s="31"/>
      <c r="G21" s="31"/>
      <c r="H21" s="31"/>
      <c r="I21" s="95" t="s">
        <v>27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4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95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>Martin Škrabal</v>
      </c>
      <c r="F24" s="31"/>
      <c r="G24" s="31"/>
      <c r="H24" s="31"/>
      <c r="I24" s="95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4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94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6" t="s">
        <v>1</v>
      </c>
      <c r="F27" s="246"/>
      <c r="G27" s="246"/>
      <c r="H27" s="246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4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0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1" t="s">
        <v>36</v>
      </c>
      <c r="E30" s="31"/>
      <c r="F30" s="31"/>
      <c r="G30" s="31"/>
      <c r="H30" s="31"/>
      <c r="I30" s="94"/>
      <c r="J30" s="70">
        <f>ROUND(J116,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0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102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3" t="s">
        <v>40</v>
      </c>
      <c r="E33" s="26" t="s">
        <v>41</v>
      </c>
      <c r="F33" s="104">
        <f>ROUND((SUM(BE116:BE130)),  2)</f>
        <v>0</v>
      </c>
      <c r="G33" s="31"/>
      <c r="H33" s="31"/>
      <c r="I33" s="105">
        <v>0.21</v>
      </c>
      <c r="J33" s="104">
        <f>ROUND(((SUM(BE116:BE130))*I33),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42</v>
      </c>
      <c r="F34" s="104">
        <f>ROUND((SUM(BF116:BF130)),  2)</f>
        <v>0</v>
      </c>
      <c r="G34" s="31"/>
      <c r="H34" s="31"/>
      <c r="I34" s="105">
        <v>0.15</v>
      </c>
      <c r="J34" s="104">
        <f>ROUND(((SUM(BF116:BF130))*I34),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104">
        <f>ROUND((SUM(BG116:BG130)),  2)</f>
        <v>0</v>
      </c>
      <c r="G35" s="31"/>
      <c r="H35" s="31"/>
      <c r="I35" s="105">
        <v>0.21</v>
      </c>
      <c r="J35" s="10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104">
        <f>ROUND((SUM(BH116:BH130)),  2)</f>
        <v>0</v>
      </c>
      <c r="G36" s="31"/>
      <c r="H36" s="31"/>
      <c r="I36" s="105">
        <v>0.15</v>
      </c>
      <c r="J36" s="10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104">
        <f>ROUND((SUM(BI116:BI130)),  2)</f>
        <v>0</v>
      </c>
      <c r="G37" s="31"/>
      <c r="H37" s="31"/>
      <c r="I37" s="105">
        <v>0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4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46</v>
      </c>
      <c r="E39" s="59"/>
      <c r="F39" s="59"/>
      <c r="G39" s="108" t="s">
        <v>47</v>
      </c>
      <c r="H39" s="109" t="s">
        <v>48</v>
      </c>
      <c r="I39" s="110"/>
      <c r="J39" s="111">
        <f>SUM(J30:J37)</f>
        <v>0</v>
      </c>
      <c r="K39" s="112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4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1"/>
      <c r="L41" s="19"/>
    </row>
    <row r="42" spans="1:31" s="1" customFormat="1" ht="14.45" customHeight="1">
      <c r="B42" s="19"/>
      <c r="I42" s="91"/>
      <c r="L42" s="19"/>
    </row>
    <row r="43" spans="1:31" s="1" customFormat="1" ht="14.45" customHeight="1">
      <c r="B43" s="19"/>
      <c r="I43" s="91"/>
      <c r="L43" s="19"/>
    </row>
    <row r="44" spans="1:31" s="1" customFormat="1" ht="14.45" customHeight="1">
      <c r="B44" s="19"/>
      <c r="I44" s="91"/>
      <c r="L44" s="19"/>
    </row>
    <row r="45" spans="1:31" s="1" customFormat="1" ht="14.45" customHeight="1">
      <c r="B45" s="19"/>
      <c r="I45" s="91"/>
      <c r="L45" s="19"/>
    </row>
    <row r="46" spans="1:31" s="1" customFormat="1" ht="14.45" customHeight="1">
      <c r="B46" s="19"/>
      <c r="I46" s="91"/>
      <c r="L46" s="19"/>
    </row>
    <row r="47" spans="1:31" s="1" customFormat="1" ht="14.45" customHeight="1">
      <c r="B47" s="19"/>
      <c r="I47" s="91"/>
      <c r="L47" s="19"/>
    </row>
    <row r="48" spans="1:31" s="1" customFormat="1" ht="14.45" customHeight="1">
      <c r="B48" s="19"/>
      <c r="I48" s="91"/>
      <c r="L48" s="19"/>
    </row>
    <row r="49" spans="1:31" s="1" customFormat="1" ht="14.45" customHeight="1">
      <c r="B49" s="19"/>
      <c r="I49" s="91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1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4" t="s">
        <v>52</v>
      </c>
      <c r="G61" s="44" t="s">
        <v>51</v>
      </c>
      <c r="H61" s="34"/>
      <c r="I61" s="115"/>
      <c r="J61" s="116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7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4" t="s">
        <v>52</v>
      </c>
      <c r="G76" s="44" t="s">
        <v>51</v>
      </c>
      <c r="H76" s="34"/>
      <c r="I76" s="115"/>
      <c r="J76" s="116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8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1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1"/>
      <c r="E82" s="31"/>
      <c r="F82" s="31"/>
      <c r="G82" s="31"/>
      <c r="H82" s="31"/>
      <c r="I82" s="94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4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4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9" t="str">
        <f>E7</f>
        <v>Interiér sborovny ZŠ Husitská v Nové Pace</v>
      </c>
      <c r="F85" s="250"/>
      <c r="G85" s="250"/>
      <c r="H85" s="250"/>
      <c r="I85" s="94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615</v>
      </c>
      <c r="D86" s="31"/>
      <c r="E86" s="31"/>
      <c r="F86" s="31"/>
      <c r="G86" s="31"/>
      <c r="H86" s="31"/>
      <c r="I86" s="94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ÚT - Vytápění</v>
      </c>
      <c r="F87" s="247"/>
      <c r="G87" s="247"/>
      <c r="H87" s="247"/>
      <c r="I87" s="94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4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5" t="s">
        <v>22</v>
      </c>
      <c r="J89" s="54" t="str">
        <f>IF(J12="","",J12)</f>
        <v>4.8.2020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4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Město Nová paka</v>
      </c>
      <c r="G91" s="31"/>
      <c r="H91" s="31"/>
      <c r="I91" s="95" t="s">
        <v>30</v>
      </c>
      <c r="J91" s="29" t="str">
        <f>E21</f>
        <v>Ing. arch. martin Doubek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95" t="s">
        <v>33</v>
      </c>
      <c r="J92" s="29" t="str">
        <f>E24</f>
        <v>Martin Škrabal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4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0" t="s">
        <v>94</v>
      </c>
      <c r="D94" s="106"/>
      <c r="E94" s="106"/>
      <c r="F94" s="106"/>
      <c r="G94" s="106"/>
      <c r="H94" s="106"/>
      <c r="I94" s="121"/>
      <c r="J94" s="122" t="s">
        <v>95</v>
      </c>
      <c r="K94" s="10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4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3" t="s">
        <v>96</v>
      </c>
      <c r="D96" s="31"/>
      <c r="E96" s="31"/>
      <c r="F96" s="31"/>
      <c r="G96" s="31"/>
      <c r="H96" s="31"/>
      <c r="I96" s="94"/>
      <c r="J96" s="70">
        <f>J116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97</v>
      </c>
    </row>
    <row r="97" spans="1:31" s="2" customFormat="1" ht="21.75" customHeight="1">
      <c r="A97" s="31"/>
      <c r="B97" s="32"/>
      <c r="C97" s="31"/>
      <c r="D97" s="31"/>
      <c r="E97" s="31"/>
      <c r="F97" s="31"/>
      <c r="G97" s="31"/>
      <c r="H97" s="31"/>
      <c r="I97" s="94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46"/>
      <c r="C98" s="47"/>
      <c r="D98" s="47"/>
      <c r="E98" s="47"/>
      <c r="F98" s="47"/>
      <c r="G98" s="47"/>
      <c r="H98" s="47"/>
      <c r="I98" s="118"/>
      <c r="J98" s="47"/>
      <c r="K98" s="47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48"/>
      <c r="C102" s="49"/>
      <c r="D102" s="49"/>
      <c r="E102" s="49"/>
      <c r="F102" s="49"/>
      <c r="G102" s="49"/>
      <c r="H102" s="49"/>
      <c r="I102" s="119"/>
      <c r="J102" s="49"/>
      <c r="K102" s="49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117</v>
      </c>
      <c r="D103" s="31"/>
      <c r="E103" s="31"/>
      <c r="F103" s="31"/>
      <c r="G103" s="31"/>
      <c r="H103" s="31"/>
      <c r="I103" s="94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94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1"/>
      <c r="E105" s="31"/>
      <c r="F105" s="31"/>
      <c r="G105" s="31"/>
      <c r="H105" s="31"/>
      <c r="I105" s="94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1"/>
      <c r="D106" s="31"/>
      <c r="E106" s="249" t="str">
        <f>E7</f>
        <v>Interiér sborovny ZŠ Husitská v Nové Pace</v>
      </c>
      <c r="F106" s="250"/>
      <c r="G106" s="250"/>
      <c r="H106" s="250"/>
      <c r="I106" s="94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615</v>
      </c>
      <c r="D107" s="31"/>
      <c r="E107" s="31"/>
      <c r="F107" s="31"/>
      <c r="G107" s="31"/>
      <c r="H107" s="31"/>
      <c r="I107" s="94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27" t="str">
        <f>E9</f>
        <v>ÚT - Vytápění</v>
      </c>
      <c r="F108" s="247"/>
      <c r="G108" s="247"/>
      <c r="H108" s="247"/>
      <c r="I108" s="94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4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1"/>
      <c r="E110" s="31"/>
      <c r="F110" s="24" t="str">
        <f>F12</f>
        <v xml:space="preserve"> </v>
      </c>
      <c r="G110" s="31"/>
      <c r="H110" s="31"/>
      <c r="I110" s="95" t="s">
        <v>22</v>
      </c>
      <c r="J110" s="54" t="str">
        <f>IF(J12="","",J12)</f>
        <v>4.8.2020</v>
      </c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94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5.7" customHeight="1">
      <c r="A112" s="31"/>
      <c r="B112" s="32"/>
      <c r="C112" s="26" t="s">
        <v>24</v>
      </c>
      <c r="D112" s="31"/>
      <c r="E112" s="31"/>
      <c r="F112" s="24" t="str">
        <f>E15</f>
        <v>Město Nová paka</v>
      </c>
      <c r="G112" s="31"/>
      <c r="H112" s="31"/>
      <c r="I112" s="95" t="s">
        <v>30</v>
      </c>
      <c r="J112" s="29" t="str">
        <f>E21</f>
        <v>Ing. arch. martin Doubek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28</v>
      </c>
      <c r="D113" s="31"/>
      <c r="E113" s="31"/>
      <c r="F113" s="24" t="str">
        <f>IF(E18="","",E18)</f>
        <v>Vyplň údaj</v>
      </c>
      <c r="G113" s="31"/>
      <c r="H113" s="31"/>
      <c r="I113" s="95" t="s">
        <v>33</v>
      </c>
      <c r="J113" s="29" t="str">
        <f>E24</f>
        <v>Martin Škrabal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1"/>
      <c r="D114" s="31"/>
      <c r="E114" s="31"/>
      <c r="F114" s="31"/>
      <c r="G114" s="31"/>
      <c r="H114" s="31"/>
      <c r="I114" s="94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34"/>
      <c r="B115" s="135"/>
      <c r="C115" s="136" t="s">
        <v>118</v>
      </c>
      <c r="D115" s="137" t="s">
        <v>61</v>
      </c>
      <c r="E115" s="137" t="s">
        <v>57</v>
      </c>
      <c r="F115" s="137" t="s">
        <v>58</v>
      </c>
      <c r="G115" s="137" t="s">
        <v>119</v>
      </c>
      <c r="H115" s="137" t="s">
        <v>120</v>
      </c>
      <c r="I115" s="138" t="s">
        <v>121</v>
      </c>
      <c r="J115" s="139" t="s">
        <v>95</v>
      </c>
      <c r="K115" s="140" t="s">
        <v>122</v>
      </c>
      <c r="L115" s="141"/>
      <c r="M115" s="61" t="s">
        <v>1</v>
      </c>
      <c r="N115" s="62" t="s">
        <v>40</v>
      </c>
      <c r="O115" s="62" t="s">
        <v>123</v>
      </c>
      <c r="P115" s="62" t="s">
        <v>124</v>
      </c>
      <c r="Q115" s="62" t="s">
        <v>125</v>
      </c>
      <c r="R115" s="62" t="s">
        <v>126</v>
      </c>
      <c r="S115" s="62" t="s">
        <v>127</v>
      </c>
      <c r="T115" s="63" t="s">
        <v>128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65" s="2" customFormat="1" ht="22.9" customHeight="1">
      <c r="A116" s="31"/>
      <c r="B116" s="32"/>
      <c r="C116" s="68" t="s">
        <v>129</v>
      </c>
      <c r="D116" s="31"/>
      <c r="E116" s="31"/>
      <c r="F116" s="31"/>
      <c r="G116" s="31"/>
      <c r="H116" s="31"/>
      <c r="I116" s="94"/>
      <c r="J116" s="142">
        <f>BK116</f>
        <v>0</v>
      </c>
      <c r="K116" s="31"/>
      <c r="L116" s="32"/>
      <c r="M116" s="64"/>
      <c r="N116" s="55"/>
      <c r="O116" s="65"/>
      <c r="P116" s="143">
        <f>SUM(P117:P130)</f>
        <v>0</v>
      </c>
      <c r="Q116" s="65"/>
      <c r="R116" s="143">
        <f>SUM(R117:R130)</f>
        <v>0</v>
      </c>
      <c r="S116" s="65"/>
      <c r="T116" s="144">
        <f>SUM(T117:T130)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6" t="s">
        <v>75</v>
      </c>
      <c r="AU116" s="16" t="s">
        <v>97</v>
      </c>
      <c r="BK116" s="145">
        <f>SUM(BK117:BK130)</f>
        <v>0</v>
      </c>
    </row>
    <row r="117" spans="1:65" s="2" customFormat="1" ht="16.5" customHeight="1">
      <c r="A117" s="31"/>
      <c r="B117" s="159"/>
      <c r="C117" s="160" t="s">
        <v>81</v>
      </c>
      <c r="D117" s="160" t="s">
        <v>135</v>
      </c>
      <c r="E117" s="161" t="s">
        <v>618</v>
      </c>
      <c r="F117" s="162" t="s">
        <v>619</v>
      </c>
      <c r="G117" s="163" t="s">
        <v>216</v>
      </c>
      <c r="H117" s="164">
        <v>149.06</v>
      </c>
      <c r="I117" s="165"/>
      <c r="J117" s="166">
        <f t="shared" ref="J117:J130" si="0">ROUND(I117*H117,2)</f>
        <v>0</v>
      </c>
      <c r="K117" s="167"/>
      <c r="L117" s="32"/>
      <c r="M117" s="168" t="s">
        <v>1</v>
      </c>
      <c r="N117" s="169" t="s">
        <v>41</v>
      </c>
      <c r="O117" s="57"/>
      <c r="P117" s="170">
        <f t="shared" ref="P117:P130" si="1">O117*H117</f>
        <v>0</v>
      </c>
      <c r="Q117" s="170">
        <v>0</v>
      </c>
      <c r="R117" s="170">
        <f t="shared" ref="R117:R130" si="2">Q117*H117</f>
        <v>0</v>
      </c>
      <c r="S117" s="170">
        <v>0</v>
      </c>
      <c r="T117" s="171">
        <f t="shared" ref="T117:T130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72" t="s">
        <v>133</v>
      </c>
      <c r="AT117" s="172" t="s">
        <v>135</v>
      </c>
      <c r="AU117" s="172" t="s">
        <v>76</v>
      </c>
      <c r="AY117" s="16" t="s">
        <v>132</v>
      </c>
      <c r="BE117" s="173">
        <f t="shared" ref="BE117:BE130" si="4">IF(N117="základní",J117,0)</f>
        <v>0</v>
      </c>
      <c r="BF117" s="173">
        <f t="shared" ref="BF117:BF130" si="5">IF(N117="snížená",J117,0)</f>
        <v>0</v>
      </c>
      <c r="BG117" s="173">
        <f t="shared" ref="BG117:BG130" si="6">IF(N117="zákl. přenesená",J117,0)</f>
        <v>0</v>
      </c>
      <c r="BH117" s="173">
        <f t="shared" ref="BH117:BH130" si="7">IF(N117="sníž. přenesená",J117,0)</f>
        <v>0</v>
      </c>
      <c r="BI117" s="173">
        <f t="shared" ref="BI117:BI130" si="8">IF(N117="nulová",J117,0)</f>
        <v>0</v>
      </c>
      <c r="BJ117" s="16" t="s">
        <v>81</v>
      </c>
      <c r="BK117" s="173">
        <f t="shared" ref="BK117:BK130" si="9">ROUND(I117*H117,2)</f>
        <v>0</v>
      </c>
      <c r="BL117" s="16" t="s">
        <v>133</v>
      </c>
      <c r="BM117" s="172" t="s">
        <v>85</v>
      </c>
    </row>
    <row r="118" spans="1:65" s="2" customFormat="1" ht="16.5" customHeight="1">
      <c r="A118" s="31"/>
      <c r="B118" s="159"/>
      <c r="C118" s="160" t="s">
        <v>85</v>
      </c>
      <c r="D118" s="160" t="s">
        <v>135</v>
      </c>
      <c r="E118" s="161" t="s">
        <v>620</v>
      </c>
      <c r="F118" s="162" t="s">
        <v>621</v>
      </c>
      <c r="G118" s="163" t="s">
        <v>151</v>
      </c>
      <c r="H118" s="164">
        <v>21.88</v>
      </c>
      <c r="I118" s="165"/>
      <c r="J118" s="166">
        <f t="shared" si="0"/>
        <v>0</v>
      </c>
      <c r="K118" s="167"/>
      <c r="L118" s="32"/>
      <c r="M118" s="168" t="s">
        <v>1</v>
      </c>
      <c r="N118" s="169" t="s">
        <v>41</v>
      </c>
      <c r="O118" s="57"/>
      <c r="P118" s="170">
        <f t="shared" si="1"/>
        <v>0</v>
      </c>
      <c r="Q118" s="170">
        <v>0</v>
      </c>
      <c r="R118" s="170">
        <f t="shared" si="2"/>
        <v>0</v>
      </c>
      <c r="S118" s="170">
        <v>0</v>
      </c>
      <c r="T118" s="171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72" t="s">
        <v>133</v>
      </c>
      <c r="AT118" s="172" t="s">
        <v>135</v>
      </c>
      <c r="AU118" s="172" t="s">
        <v>76</v>
      </c>
      <c r="AY118" s="16" t="s">
        <v>132</v>
      </c>
      <c r="BE118" s="173">
        <f t="shared" si="4"/>
        <v>0</v>
      </c>
      <c r="BF118" s="173">
        <f t="shared" si="5"/>
        <v>0</v>
      </c>
      <c r="BG118" s="173">
        <f t="shared" si="6"/>
        <v>0</v>
      </c>
      <c r="BH118" s="173">
        <f t="shared" si="7"/>
        <v>0</v>
      </c>
      <c r="BI118" s="173">
        <f t="shared" si="8"/>
        <v>0</v>
      </c>
      <c r="BJ118" s="16" t="s">
        <v>81</v>
      </c>
      <c r="BK118" s="173">
        <f t="shared" si="9"/>
        <v>0</v>
      </c>
      <c r="BL118" s="16" t="s">
        <v>133</v>
      </c>
      <c r="BM118" s="172" t="s">
        <v>133</v>
      </c>
    </row>
    <row r="119" spans="1:65" s="2" customFormat="1" ht="16.5" customHeight="1">
      <c r="A119" s="31"/>
      <c r="B119" s="159"/>
      <c r="C119" s="160" t="s">
        <v>148</v>
      </c>
      <c r="D119" s="160" t="s">
        <v>135</v>
      </c>
      <c r="E119" s="161" t="s">
        <v>622</v>
      </c>
      <c r="F119" s="162" t="s">
        <v>623</v>
      </c>
      <c r="G119" s="163" t="s">
        <v>401</v>
      </c>
      <c r="H119" s="164">
        <v>1</v>
      </c>
      <c r="I119" s="165"/>
      <c r="J119" s="166">
        <f t="shared" si="0"/>
        <v>0</v>
      </c>
      <c r="K119" s="167"/>
      <c r="L119" s="32"/>
      <c r="M119" s="168" t="s">
        <v>1</v>
      </c>
      <c r="N119" s="169" t="s">
        <v>41</v>
      </c>
      <c r="O119" s="57"/>
      <c r="P119" s="170">
        <f t="shared" si="1"/>
        <v>0</v>
      </c>
      <c r="Q119" s="170">
        <v>0</v>
      </c>
      <c r="R119" s="170">
        <f t="shared" si="2"/>
        <v>0</v>
      </c>
      <c r="S119" s="170">
        <v>0</v>
      </c>
      <c r="T119" s="171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2" t="s">
        <v>133</v>
      </c>
      <c r="AT119" s="172" t="s">
        <v>135</v>
      </c>
      <c r="AU119" s="172" t="s">
        <v>76</v>
      </c>
      <c r="AY119" s="16" t="s">
        <v>132</v>
      </c>
      <c r="BE119" s="173">
        <f t="shared" si="4"/>
        <v>0</v>
      </c>
      <c r="BF119" s="173">
        <f t="shared" si="5"/>
        <v>0</v>
      </c>
      <c r="BG119" s="173">
        <f t="shared" si="6"/>
        <v>0</v>
      </c>
      <c r="BH119" s="173">
        <f t="shared" si="7"/>
        <v>0</v>
      </c>
      <c r="BI119" s="173">
        <f t="shared" si="8"/>
        <v>0</v>
      </c>
      <c r="BJ119" s="16" t="s">
        <v>81</v>
      </c>
      <c r="BK119" s="173">
        <f t="shared" si="9"/>
        <v>0</v>
      </c>
      <c r="BL119" s="16" t="s">
        <v>133</v>
      </c>
      <c r="BM119" s="172" t="s">
        <v>157</v>
      </c>
    </row>
    <row r="120" spans="1:65" s="2" customFormat="1" ht="16.5" customHeight="1">
      <c r="A120" s="31"/>
      <c r="B120" s="159"/>
      <c r="C120" s="160" t="s">
        <v>133</v>
      </c>
      <c r="D120" s="160" t="s">
        <v>135</v>
      </c>
      <c r="E120" s="161" t="s">
        <v>624</v>
      </c>
      <c r="F120" s="162" t="s">
        <v>625</v>
      </c>
      <c r="G120" s="163" t="s">
        <v>401</v>
      </c>
      <c r="H120" s="164">
        <v>1</v>
      </c>
      <c r="I120" s="165"/>
      <c r="J120" s="166">
        <f t="shared" si="0"/>
        <v>0</v>
      </c>
      <c r="K120" s="167"/>
      <c r="L120" s="32"/>
      <c r="M120" s="168" t="s">
        <v>1</v>
      </c>
      <c r="N120" s="169" t="s">
        <v>41</v>
      </c>
      <c r="O120" s="57"/>
      <c r="P120" s="170">
        <f t="shared" si="1"/>
        <v>0</v>
      </c>
      <c r="Q120" s="170">
        <v>0</v>
      </c>
      <c r="R120" s="170">
        <f t="shared" si="2"/>
        <v>0</v>
      </c>
      <c r="S120" s="170">
        <v>0</v>
      </c>
      <c r="T120" s="171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72" t="s">
        <v>133</v>
      </c>
      <c r="AT120" s="172" t="s">
        <v>135</v>
      </c>
      <c r="AU120" s="172" t="s">
        <v>76</v>
      </c>
      <c r="AY120" s="16" t="s">
        <v>132</v>
      </c>
      <c r="BE120" s="173">
        <f t="shared" si="4"/>
        <v>0</v>
      </c>
      <c r="BF120" s="173">
        <f t="shared" si="5"/>
        <v>0</v>
      </c>
      <c r="BG120" s="173">
        <f t="shared" si="6"/>
        <v>0</v>
      </c>
      <c r="BH120" s="173">
        <f t="shared" si="7"/>
        <v>0</v>
      </c>
      <c r="BI120" s="173">
        <f t="shared" si="8"/>
        <v>0</v>
      </c>
      <c r="BJ120" s="16" t="s">
        <v>81</v>
      </c>
      <c r="BK120" s="173">
        <f t="shared" si="9"/>
        <v>0</v>
      </c>
      <c r="BL120" s="16" t="s">
        <v>133</v>
      </c>
      <c r="BM120" s="172" t="s">
        <v>174</v>
      </c>
    </row>
    <row r="121" spans="1:65" s="2" customFormat="1" ht="16.5" customHeight="1">
      <c r="A121" s="31"/>
      <c r="B121" s="159"/>
      <c r="C121" s="160" t="s">
        <v>159</v>
      </c>
      <c r="D121" s="160" t="s">
        <v>135</v>
      </c>
      <c r="E121" s="161" t="s">
        <v>626</v>
      </c>
      <c r="F121" s="162" t="s">
        <v>627</v>
      </c>
      <c r="G121" s="163" t="s">
        <v>216</v>
      </c>
      <c r="H121" s="164">
        <v>18.97</v>
      </c>
      <c r="I121" s="165"/>
      <c r="J121" s="166">
        <f t="shared" si="0"/>
        <v>0</v>
      </c>
      <c r="K121" s="167"/>
      <c r="L121" s="32"/>
      <c r="M121" s="168" t="s">
        <v>1</v>
      </c>
      <c r="N121" s="169" t="s">
        <v>41</v>
      </c>
      <c r="O121" s="57"/>
      <c r="P121" s="170">
        <f t="shared" si="1"/>
        <v>0</v>
      </c>
      <c r="Q121" s="170">
        <v>0</v>
      </c>
      <c r="R121" s="170">
        <f t="shared" si="2"/>
        <v>0</v>
      </c>
      <c r="S121" s="170">
        <v>0</v>
      </c>
      <c r="T121" s="171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2" t="s">
        <v>133</v>
      </c>
      <c r="AT121" s="172" t="s">
        <v>135</v>
      </c>
      <c r="AU121" s="172" t="s">
        <v>76</v>
      </c>
      <c r="AY121" s="16" t="s">
        <v>132</v>
      </c>
      <c r="BE121" s="173">
        <f t="shared" si="4"/>
        <v>0</v>
      </c>
      <c r="BF121" s="173">
        <f t="shared" si="5"/>
        <v>0</v>
      </c>
      <c r="BG121" s="173">
        <f t="shared" si="6"/>
        <v>0</v>
      </c>
      <c r="BH121" s="173">
        <f t="shared" si="7"/>
        <v>0</v>
      </c>
      <c r="BI121" s="173">
        <f t="shared" si="8"/>
        <v>0</v>
      </c>
      <c r="BJ121" s="16" t="s">
        <v>81</v>
      </c>
      <c r="BK121" s="173">
        <f t="shared" si="9"/>
        <v>0</v>
      </c>
      <c r="BL121" s="16" t="s">
        <v>133</v>
      </c>
      <c r="BM121" s="172" t="s">
        <v>183</v>
      </c>
    </row>
    <row r="122" spans="1:65" s="2" customFormat="1" ht="16.5" customHeight="1">
      <c r="A122" s="31"/>
      <c r="B122" s="159"/>
      <c r="C122" s="160" t="s">
        <v>157</v>
      </c>
      <c r="D122" s="160" t="s">
        <v>135</v>
      </c>
      <c r="E122" s="161" t="s">
        <v>628</v>
      </c>
      <c r="F122" s="162" t="s">
        <v>629</v>
      </c>
      <c r="G122" s="163" t="s">
        <v>408</v>
      </c>
      <c r="H122" s="164">
        <v>3.28</v>
      </c>
      <c r="I122" s="165"/>
      <c r="J122" s="166">
        <f t="shared" si="0"/>
        <v>0</v>
      </c>
      <c r="K122" s="167"/>
      <c r="L122" s="32"/>
      <c r="M122" s="168" t="s">
        <v>1</v>
      </c>
      <c r="N122" s="169" t="s">
        <v>41</v>
      </c>
      <c r="O122" s="57"/>
      <c r="P122" s="170">
        <f t="shared" si="1"/>
        <v>0</v>
      </c>
      <c r="Q122" s="170">
        <v>0</v>
      </c>
      <c r="R122" s="170">
        <f t="shared" si="2"/>
        <v>0</v>
      </c>
      <c r="S122" s="170">
        <v>0</v>
      </c>
      <c r="T122" s="171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2" t="s">
        <v>133</v>
      </c>
      <c r="AT122" s="172" t="s">
        <v>135</v>
      </c>
      <c r="AU122" s="172" t="s">
        <v>76</v>
      </c>
      <c r="AY122" s="16" t="s">
        <v>132</v>
      </c>
      <c r="BE122" s="173">
        <f t="shared" si="4"/>
        <v>0</v>
      </c>
      <c r="BF122" s="173">
        <f t="shared" si="5"/>
        <v>0</v>
      </c>
      <c r="BG122" s="173">
        <f t="shared" si="6"/>
        <v>0</v>
      </c>
      <c r="BH122" s="173">
        <f t="shared" si="7"/>
        <v>0</v>
      </c>
      <c r="BI122" s="173">
        <f t="shared" si="8"/>
        <v>0</v>
      </c>
      <c r="BJ122" s="16" t="s">
        <v>81</v>
      </c>
      <c r="BK122" s="173">
        <f t="shared" si="9"/>
        <v>0</v>
      </c>
      <c r="BL122" s="16" t="s">
        <v>133</v>
      </c>
      <c r="BM122" s="172" t="s">
        <v>192</v>
      </c>
    </row>
    <row r="123" spans="1:65" s="2" customFormat="1" ht="16.5" customHeight="1">
      <c r="A123" s="31"/>
      <c r="B123" s="159"/>
      <c r="C123" s="160" t="s">
        <v>169</v>
      </c>
      <c r="D123" s="160" t="s">
        <v>135</v>
      </c>
      <c r="E123" s="161" t="s">
        <v>630</v>
      </c>
      <c r="F123" s="162" t="s">
        <v>631</v>
      </c>
      <c r="G123" s="163" t="s">
        <v>401</v>
      </c>
      <c r="H123" s="164">
        <v>1</v>
      </c>
      <c r="I123" s="165"/>
      <c r="J123" s="166">
        <f t="shared" si="0"/>
        <v>0</v>
      </c>
      <c r="K123" s="167"/>
      <c r="L123" s="32"/>
      <c r="M123" s="168" t="s">
        <v>1</v>
      </c>
      <c r="N123" s="169" t="s">
        <v>41</v>
      </c>
      <c r="O123" s="57"/>
      <c r="P123" s="170">
        <f t="shared" si="1"/>
        <v>0</v>
      </c>
      <c r="Q123" s="170">
        <v>0</v>
      </c>
      <c r="R123" s="170">
        <f t="shared" si="2"/>
        <v>0</v>
      </c>
      <c r="S123" s="170">
        <v>0</v>
      </c>
      <c r="T123" s="171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2" t="s">
        <v>133</v>
      </c>
      <c r="AT123" s="172" t="s">
        <v>135</v>
      </c>
      <c r="AU123" s="172" t="s">
        <v>76</v>
      </c>
      <c r="AY123" s="16" t="s">
        <v>132</v>
      </c>
      <c r="BE123" s="173">
        <f t="shared" si="4"/>
        <v>0</v>
      </c>
      <c r="BF123" s="173">
        <f t="shared" si="5"/>
        <v>0</v>
      </c>
      <c r="BG123" s="173">
        <f t="shared" si="6"/>
        <v>0</v>
      </c>
      <c r="BH123" s="173">
        <f t="shared" si="7"/>
        <v>0</v>
      </c>
      <c r="BI123" s="173">
        <f t="shared" si="8"/>
        <v>0</v>
      </c>
      <c r="BJ123" s="16" t="s">
        <v>81</v>
      </c>
      <c r="BK123" s="173">
        <f t="shared" si="9"/>
        <v>0</v>
      </c>
      <c r="BL123" s="16" t="s">
        <v>133</v>
      </c>
      <c r="BM123" s="172" t="s">
        <v>201</v>
      </c>
    </row>
    <row r="124" spans="1:65" s="2" customFormat="1" ht="16.5" customHeight="1">
      <c r="A124" s="31"/>
      <c r="B124" s="159"/>
      <c r="C124" s="160" t="s">
        <v>174</v>
      </c>
      <c r="D124" s="160" t="s">
        <v>135</v>
      </c>
      <c r="E124" s="161" t="s">
        <v>632</v>
      </c>
      <c r="F124" s="162" t="s">
        <v>633</v>
      </c>
      <c r="G124" s="163" t="s">
        <v>401</v>
      </c>
      <c r="H124" s="164">
        <v>4</v>
      </c>
      <c r="I124" s="165"/>
      <c r="J124" s="166">
        <f t="shared" si="0"/>
        <v>0</v>
      </c>
      <c r="K124" s="167"/>
      <c r="L124" s="32"/>
      <c r="M124" s="168" t="s">
        <v>1</v>
      </c>
      <c r="N124" s="169" t="s">
        <v>41</v>
      </c>
      <c r="O124" s="57"/>
      <c r="P124" s="170">
        <f t="shared" si="1"/>
        <v>0</v>
      </c>
      <c r="Q124" s="170">
        <v>0</v>
      </c>
      <c r="R124" s="170">
        <f t="shared" si="2"/>
        <v>0</v>
      </c>
      <c r="S124" s="170">
        <v>0</v>
      </c>
      <c r="T124" s="171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2" t="s">
        <v>133</v>
      </c>
      <c r="AT124" s="172" t="s">
        <v>135</v>
      </c>
      <c r="AU124" s="172" t="s">
        <v>76</v>
      </c>
      <c r="AY124" s="16" t="s">
        <v>132</v>
      </c>
      <c r="BE124" s="173">
        <f t="shared" si="4"/>
        <v>0</v>
      </c>
      <c r="BF124" s="173">
        <f t="shared" si="5"/>
        <v>0</v>
      </c>
      <c r="BG124" s="173">
        <f t="shared" si="6"/>
        <v>0</v>
      </c>
      <c r="BH124" s="173">
        <f t="shared" si="7"/>
        <v>0</v>
      </c>
      <c r="BI124" s="173">
        <f t="shared" si="8"/>
        <v>0</v>
      </c>
      <c r="BJ124" s="16" t="s">
        <v>81</v>
      </c>
      <c r="BK124" s="173">
        <f t="shared" si="9"/>
        <v>0</v>
      </c>
      <c r="BL124" s="16" t="s">
        <v>133</v>
      </c>
      <c r="BM124" s="172" t="s">
        <v>209</v>
      </c>
    </row>
    <row r="125" spans="1:65" s="2" customFormat="1" ht="16.5" customHeight="1">
      <c r="A125" s="31"/>
      <c r="B125" s="159"/>
      <c r="C125" s="160" t="s">
        <v>179</v>
      </c>
      <c r="D125" s="160" t="s">
        <v>135</v>
      </c>
      <c r="E125" s="161" t="s">
        <v>634</v>
      </c>
      <c r="F125" s="162" t="s">
        <v>635</v>
      </c>
      <c r="G125" s="163" t="s">
        <v>401</v>
      </c>
      <c r="H125" s="164">
        <v>1</v>
      </c>
      <c r="I125" s="165"/>
      <c r="J125" s="166">
        <f t="shared" si="0"/>
        <v>0</v>
      </c>
      <c r="K125" s="167"/>
      <c r="L125" s="32"/>
      <c r="M125" s="168" t="s">
        <v>1</v>
      </c>
      <c r="N125" s="169" t="s">
        <v>41</v>
      </c>
      <c r="O125" s="57"/>
      <c r="P125" s="170">
        <f t="shared" si="1"/>
        <v>0</v>
      </c>
      <c r="Q125" s="170">
        <v>0</v>
      </c>
      <c r="R125" s="170">
        <f t="shared" si="2"/>
        <v>0</v>
      </c>
      <c r="S125" s="170">
        <v>0</v>
      </c>
      <c r="T125" s="17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2" t="s">
        <v>133</v>
      </c>
      <c r="AT125" s="172" t="s">
        <v>135</v>
      </c>
      <c r="AU125" s="172" t="s">
        <v>76</v>
      </c>
      <c r="AY125" s="16" t="s">
        <v>132</v>
      </c>
      <c r="BE125" s="173">
        <f t="shared" si="4"/>
        <v>0</v>
      </c>
      <c r="BF125" s="173">
        <f t="shared" si="5"/>
        <v>0</v>
      </c>
      <c r="BG125" s="173">
        <f t="shared" si="6"/>
        <v>0</v>
      </c>
      <c r="BH125" s="173">
        <f t="shared" si="7"/>
        <v>0</v>
      </c>
      <c r="BI125" s="173">
        <f t="shared" si="8"/>
        <v>0</v>
      </c>
      <c r="BJ125" s="16" t="s">
        <v>81</v>
      </c>
      <c r="BK125" s="173">
        <f t="shared" si="9"/>
        <v>0</v>
      </c>
      <c r="BL125" s="16" t="s">
        <v>133</v>
      </c>
      <c r="BM125" s="172" t="s">
        <v>220</v>
      </c>
    </row>
    <row r="126" spans="1:65" s="2" customFormat="1" ht="16.5" customHeight="1">
      <c r="A126" s="31"/>
      <c r="B126" s="159"/>
      <c r="C126" s="160" t="s">
        <v>183</v>
      </c>
      <c r="D126" s="160" t="s">
        <v>135</v>
      </c>
      <c r="E126" s="161" t="s">
        <v>636</v>
      </c>
      <c r="F126" s="162" t="s">
        <v>637</v>
      </c>
      <c r="G126" s="163" t="s">
        <v>401</v>
      </c>
      <c r="H126" s="164">
        <v>1</v>
      </c>
      <c r="I126" s="165"/>
      <c r="J126" s="166">
        <f t="shared" si="0"/>
        <v>0</v>
      </c>
      <c r="K126" s="167"/>
      <c r="L126" s="32"/>
      <c r="M126" s="168" t="s">
        <v>1</v>
      </c>
      <c r="N126" s="169" t="s">
        <v>41</v>
      </c>
      <c r="O126" s="57"/>
      <c r="P126" s="170">
        <f t="shared" si="1"/>
        <v>0</v>
      </c>
      <c r="Q126" s="170">
        <v>0</v>
      </c>
      <c r="R126" s="170">
        <f t="shared" si="2"/>
        <v>0</v>
      </c>
      <c r="S126" s="170">
        <v>0</v>
      </c>
      <c r="T126" s="17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2" t="s">
        <v>133</v>
      </c>
      <c r="AT126" s="172" t="s">
        <v>135</v>
      </c>
      <c r="AU126" s="172" t="s">
        <v>76</v>
      </c>
      <c r="AY126" s="16" t="s">
        <v>132</v>
      </c>
      <c r="BE126" s="173">
        <f t="shared" si="4"/>
        <v>0</v>
      </c>
      <c r="BF126" s="173">
        <f t="shared" si="5"/>
        <v>0</v>
      </c>
      <c r="BG126" s="173">
        <f t="shared" si="6"/>
        <v>0</v>
      </c>
      <c r="BH126" s="173">
        <f t="shared" si="7"/>
        <v>0</v>
      </c>
      <c r="BI126" s="173">
        <f t="shared" si="8"/>
        <v>0</v>
      </c>
      <c r="BJ126" s="16" t="s">
        <v>81</v>
      </c>
      <c r="BK126" s="173">
        <f t="shared" si="9"/>
        <v>0</v>
      </c>
      <c r="BL126" s="16" t="s">
        <v>133</v>
      </c>
      <c r="BM126" s="172" t="s">
        <v>230</v>
      </c>
    </row>
    <row r="127" spans="1:65" s="2" customFormat="1" ht="16.5" customHeight="1">
      <c r="A127" s="31"/>
      <c r="B127" s="159"/>
      <c r="C127" s="160" t="s">
        <v>187</v>
      </c>
      <c r="D127" s="160" t="s">
        <v>135</v>
      </c>
      <c r="E127" s="161" t="s">
        <v>638</v>
      </c>
      <c r="F127" s="162" t="s">
        <v>639</v>
      </c>
      <c r="G127" s="163" t="s">
        <v>216</v>
      </c>
      <c r="H127" s="164">
        <v>2</v>
      </c>
      <c r="I127" s="165"/>
      <c r="J127" s="166">
        <f t="shared" si="0"/>
        <v>0</v>
      </c>
      <c r="K127" s="167"/>
      <c r="L127" s="32"/>
      <c r="M127" s="168" t="s">
        <v>1</v>
      </c>
      <c r="N127" s="169" t="s">
        <v>41</v>
      </c>
      <c r="O127" s="57"/>
      <c r="P127" s="170">
        <f t="shared" si="1"/>
        <v>0</v>
      </c>
      <c r="Q127" s="170">
        <v>0</v>
      </c>
      <c r="R127" s="170">
        <f t="shared" si="2"/>
        <v>0</v>
      </c>
      <c r="S127" s="170">
        <v>0</v>
      </c>
      <c r="T127" s="17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2" t="s">
        <v>133</v>
      </c>
      <c r="AT127" s="172" t="s">
        <v>135</v>
      </c>
      <c r="AU127" s="172" t="s">
        <v>76</v>
      </c>
      <c r="AY127" s="16" t="s">
        <v>132</v>
      </c>
      <c r="BE127" s="173">
        <f t="shared" si="4"/>
        <v>0</v>
      </c>
      <c r="BF127" s="173">
        <f t="shared" si="5"/>
        <v>0</v>
      </c>
      <c r="BG127" s="173">
        <f t="shared" si="6"/>
        <v>0</v>
      </c>
      <c r="BH127" s="173">
        <f t="shared" si="7"/>
        <v>0</v>
      </c>
      <c r="BI127" s="173">
        <f t="shared" si="8"/>
        <v>0</v>
      </c>
      <c r="BJ127" s="16" t="s">
        <v>81</v>
      </c>
      <c r="BK127" s="173">
        <f t="shared" si="9"/>
        <v>0</v>
      </c>
      <c r="BL127" s="16" t="s">
        <v>133</v>
      </c>
      <c r="BM127" s="172" t="s">
        <v>240</v>
      </c>
    </row>
    <row r="128" spans="1:65" s="2" customFormat="1" ht="16.5" customHeight="1">
      <c r="A128" s="31"/>
      <c r="B128" s="159"/>
      <c r="C128" s="160" t="s">
        <v>192</v>
      </c>
      <c r="D128" s="160" t="s">
        <v>135</v>
      </c>
      <c r="E128" s="161" t="s">
        <v>640</v>
      </c>
      <c r="F128" s="162" t="s">
        <v>641</v>
      </c>
      <c r="G128" s="163" t="s">
        <v>401</v>
      </c>
      <c r="H128" s="164">
        <v>4</v>
      </c>
      <c r="I128" s="165"/>
      <c r="J128" s="166">
        <f t="shared" si="0"/>
        <v>0</v>
      </c>
      <c r="K128" s="167"/>
      <c r="L128" s="32"/>
      <c r="M128" s="168" t="s">
        <v>1</v>
      </c>
      <c r="N128" s="169" t="s">
        <v>41</v>
      </c>
      <c r="O128" s="57"/>
      <c r="P128" s="170">
        <f t="shared" si="1"/>
        <v>0</v>
      </c>
      <c r="Q128" s="170">
        <v>0</v>
      </c>
      <c r="R128" s="170">
        <f t="shared" si="2"/>
        <v>0</v>
      </c>
      <c r="S128" s="170">
        <v>0</v>
      </c>
      <c r="T128" s="17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2" t="s">
        <v>133</v>
      </c>
      <c r="AT128" s="172" t="s">
        <v>135</v>
      </c>
      <c r="AU128" s="172" t="s">
        <v>76</v>
      </c>
      <c r="AY128" s="16" t="s">
        <v>132</v>
      </c>
      <c r="BE128" s="173">
        <f t="shared" si="4"/>
        <v>0</v>
      </c>
      <c r="BF128" s="173">
        <f t="shared" si="5"/>
        <v>0</v>
      </c>
      <c r="BG128" s="173">
        <f t="shared" si="6"/>
        <v>0</v>
      </c>
      <c r="BH128" s="173">
        <f t="shared" si="7"/>
        <v>0</v>
      </c>
      <c r="BI128" s="173">
        <f t="shared" si="8"/>
        <v>0</v>
      </c>
      <c r="BJ128" s="16" t="s">
        <v>81</v>
      </c>
      <c r="BK128" s="173">
        <f t="shared" si="9"/>
        <v>0</v>
      </c>
      <c r="BL128" s="16" t="s">
        <v>133</v>
      </c>
      <c r="BM128" s="172" t="s">
        <v>249</v>
      </c>
    </row>
    <row r="129" spans="1:65" s="2" customFormat="1" ht="16.5" customHeight="1">
      <c r="A129" s="31"/>
      <c r="B129" s="159"/>
      <c r="C129" s="160" t="s">
        <v>196</v>
      </c>
      <c r="D129" s="160" t="s">
        <v>135</v>
      </c>
      <c r="E129" s="161" t="s">
        <v>642</v>
      </c>
      <c r="F129" s="162" t="s">
        <v>643</v>
      </c>
      <c r="G129" s="163" t="s">
        <v>401</v>
      </c>
      <c r="H129" s="164">
        <v>1</v>
      </c>
      <c r="I129" s="165"/>
      <c r="J129" s="166">
        <f t="shared" si="0"/>
        <v>0</v>
      </c>
      <c r="K129" s="167"/>
      <c r="L129" s="32"/>
      <c r="M129" s="168" t="s">
        <v>1</v>
      </c>
      <c r="N129" s="169" t="s">
        <v>41</v>
      </c>
      <c r="O129" s="57"/>
      <c r="P129" s="170">
        <f t="shared" si="1"/>
        <v>0</v>
      </c>
      <c r="Q129" s="170">
        <v>0</v>
      </c>
      <c r="R129" s="170">
        <f t="shared" si="2"/>
        <v>0</v>
      </c>
      <c r="S129" s="170">
        <v>0</v>
      </c>
      <c r="T129" s="17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2" t="s">
        <v>133</v>
      </c>
      <c r="AT129" s="172" t="s">
        <v>135</v>
      </c>
      <c r="AU129" s="172" t="s">
        <v>76</v>
      </c>
      <c r="AY129" s="16" t="s">
        <v>132</v>
      </c>
      <c r="BE129" s="173">
        <f t="shared" si="4"/>
        <v>0</v>
      </c>
      <c r="BF129" s="173">
        <f t="shared" si="5"/>
        <v>0</v>
      </c>
      <c r="BG129" s="173">
        <f t="shared" si="6"/>
        <v>0</v>
      </c>
      <c r="BH129" s="173">
        <f t="shared" si="7"/>
        <v>0</v>
      </c>
      <c r="BI129" s="173">
        <f t="shared" si="8"/>
        <v>0</v>
      </c>
      <c r="BJ129" s="16" t="s">
        <v>81</v>
      </c>
      <c r="BK129" s="173">
        <f t="shared" si="9"/>
        <v>0</v>
      </c>
      <c r="BL129" s="16" t="s">
        <v>133</v>
      </c>
      <c r="BM129" s="172" t="s">
        <v>263</v>
      </c>
    </row>
    <row r="130" spans="1:65" s="2" customFormat="1" ht="16.5" customHeight="1">
      <c r="A130" s="31"/>
      <c r="B130" s="159"/>
      <c r="C130" s="160" t="s">
        <v>201</v>
      </c>
      <c r="D130" s="160" t="s">
        <v>135</v>
      </c>
      <c r="E130" s="161" t="s">
        <v>644</v>
      </c>
      <c r="F130" s="162" t="s">
        <v>645</v>
      </c>
      <c r="G130" s="163" t="s">
        <v>401</v>
      </c>
      <c r="H130" s="164">
        <v>1</v>
      </c>
      <c r="I130" s="165"/>
      <c r="J130" s="166">
        <f t="shared" si="0"/>
        <v>0</v>
      </c>
      <c r="K130" s="167"/>
      <c r="L130" s="32"/>
      <c r="M130" s="203" t="s">
        <v>1</v>
      </c>
      <c r="N130" s="204" t="s">
        <v>41</v>
      </c>
      <c r="O130" s="205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2" t="s">
        <v>133</v>
      </c>
      <c r="AT130" s="172" t="s">
        <v>135</v>
      </c>
      <c r="AU130" s="172" t="s">
        <v>76</v>
      </c>
      <c r="AY130" s="16" t="s">
        <v>132</v>
      </c>
      <c r="BE130" s="173">
        <f t="shared" si="4"/>
        <v>0</v>
      </c>
      <c r="BF130" s="173">
        <f t="shared" si="5"/>
        <v>0</v>
      </c>
      <c r="BG130" s="173">
        <f t="shared" si="6"/>
        <v>0</v>
      </c>
      <c r="BH130" s="173">
        <f t="shared" si="7"/>
        <v>0</v>
      </c>
      <c r="BI130" s="173">
        <f t="shared" si="8"/>
        <v>0</v>
      </c>
      <c r="BJ130" s="16" t="s">
        <v>81</v>
      </c>
      <c r="BK130" s="173">
        <f t="shared" si="9"/>
        <v>0</v>
      </c>
      <c r="BL130" s="16" t="s">
        <v>133</v>
      </c>
      <c r="BM130" s="172" t="s">
        <v>274</v>
      </c>
    </row>
    <row r="131" spans="1:65" s="2" customFormat="1" ht="6.95" customHeight="1">
      <c r="A131" s="31"/>
      <c r="B131" s="46"/>
      <c r="C131" s="47"/>
      <c r="D131" s="47"/>
      <c r="E131" s="47"/>
      <c r="F131" s="47"/>
      <c r="G131" s="47"/>
      <c r="H131" s="47"/>
      <c r="I131" s="118"/>
      <c r="J131" s="47"/>
      <c r="K131" s="47"/>
      <c r="L131" s="32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autoFilter ref="C115:K130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07" workbookViewId="0">
      <selection activeCell="I124" sqref="I1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1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2"/>
      <c r="J3" s="18"/>
      <c r="K3" s="18"/>
      <c r="L3" s="19"/>
      <c r="AT3" s="16" t="s">
        <v>85</v>
      </c>
    </row>
    <row r="4" spans="1:46" s="1" customFormat="1" ht="24.95" customHeight="1">
      <c r="B4" s="19"/>
      <c r="D4" s="20" t="s">
        <v>92</v>
      </c>
      <c r="I4" s="91"/>
      <c r="L4" s="19"/>
      <c r="M4" s="93" t="s">
        <v>10</v>
      </c>
      <c r="AT4" s="16" t="s">
        <v>3</v>
      </c>
    </row>
    <row r="5" spans="1:46" s="1" customFormat="1" ht="6.95" customHeight="1">
      <c r="B5" s="19"/>
      <c r="I5" s="91"/>
      <c r="L5" s="19"/>
    </row>
    <row r="6" spans="1:46" s="1" customFormat="1" ht="12" customHeight="1">
      <c r="B6" s="19"/>
      <c r="D6" s="26" t="s">
        <v>16</v>
      </c>
      <c r="I6" s="91"/>
      <c r="L6" s="19"/>
    </row>
    <row r="7" spans="1:46" s="1" customFormat="1" ht="16.5" customHeight="1">
      <c r="B7" s="19"/>
      <c r="E7" s="249" t="str">
        <f>'Rekapitulace stavby'!K6</f>
        <v>Interiér sborovny ZŠ Husitská v Nové Pace</v>
      </c>
      <c r="F7" s="250"/>
      <c r="G7" s="250"/>
      <c r="H7" s="250"/>
      <c r="I7" s="91"/>
      <c r="L7" s="19"/>
    </row>
    <row r="8" spans="1:46" s="2" customFormat="1" ht="12" customHeight="1">
      <c r="A8" s="31"/>
      <c r="B8" s="32"/>
      <c r="C8" s="31"/>
      <c r="D8" s="26" t="s">
        <v>615</v>
      </c>
      <c r="E8" s="31"/>
      <c r="F8" s="31"/>
      <c r="G8" s="31"/>
      <c r="H8" s="31"/>
      <c r="I8" s="94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646</v>
      </c>
      <c r="F9" s="247"/>
      <c r="G9" s="247"/>
      <c r="H9" s="247"/>
      <c r="I9" s="94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4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5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5" t="s">
        <v>22</v>
      </c>
      <c r="J12" s="54" t="str">
        <f>'Rekapitulace stavby'!AN8</f>
        <v>4.8.2020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4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5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>Město Nová paka</v>
      </c>
      <c r="F15" s="31"/>
      <c r="G15" s="31"/>
      <c r="H15" s="31"/>
      <c r="I15" s="95" t="s">
        <v>27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4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95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8" t="str">
        <f>'Rekapitulace stavby'!E14</f>
        <v>Vyplň údaj</v>
      </c>
      <c r="F18" s="242"/>
      <c r="G18" s="242"/>
      <c r="H18" s="242"/>
      <c r="I18" s="95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4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95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>Ing. arch. martin Doubek</v>
      </c>
      <c r="F21" s="31"/>
      <c r="G21" s="31"/>
      <c r="H21" s="31"/>
      <c r="I21" s="95" t="s">
        <v>27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4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33</v>
      </c>
      <c r="E23" s="31"/>
      <c r="F23" s="31"/>
      <c r="G23" s="31"/>
      <c r="H23" s="31"/>
      <c r="I23" s="95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>Martin Škrabal</v>
      </c>
      <c r="F24" s="31"/>
      <c r="G24" s="31"/>
      <c r="H24" s="31"/>
      <c r="I24" s="95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4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94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6" t="s">
        <v>1</v>
      </c>
      <c r="F27" s="246"/>
      <c r="G27" s="246"/>
      <c r="H27" s="246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4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0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1" t="s">
        <v>36</v>
      </c>
      <c r="E30" s="31"/>
      <c r="F30" s="31"/>
      <c r="G30" s="31"/>
      <c r="H30" s="31"/>
      <c r="I30" s="94"/>
      <c r="J30" s="70">
        <f>ROUND(J122,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0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102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3" t="s">
        <v>40</v>
      </c>
      <c r="E33" s="26" t="s">
        <v>41</v>
      </c>
      <c r="F33" s="104">
        <f>ROUND((SUM(BE122:BE172)),  2)</f>
        <v>0</v>
      </c>
      <c r="G33" s="31"/>
      <c r="H33" s="31"/>
      <c r="I33" s="105">
        <v>0.21</v>
      </c>
      <c r="J33" s="104">
        <f>ROUND(((SUM(BE122:BE172))*I33),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42</v>
      </c>
      <c r="F34" s="104">
        <f>ROUND((SUM(BF122:BF172)),  2)</f>
        <v>0</v>
      </c>
      <c r="G34" s="31"/>
      <c r="H34" s="31"/>
      <c r="I34" s="105">
        <v>0.15</v>
      </c>
      <c r="J34" s="104">
        <f>ROUND(((SUM(BF122:BF172))*I34),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104">
        <f>ROUND((SUM(BG122:BG172)),  2)</f>
        <v>0</v>
      </c>
      <c r="G35" s="31"/>
      <c r="H35" s="31"/>
      <c r="I35" s="105">
        <v>0.21</v>
      </c>
      <c r="J35" s="10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104">
        <f>ROUND((SUM(BH122:BH172)),  2)</f>
        <v>0</v>
      </c>
      <c r="G36" s="31"/>
      <c r="H36" s="31"/>
      <c r="I36" s="105">
        <v>0.15</v>
      </c>
      <c r="J36" s="10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104">
        <f>ROUND((SUM(BI122:BI172)),  2)</f>
        <v>0</v>
      </c>
      <c r="G37" s="31"/>
      <c r="H37" s="31"/>
      <c r="I37" s="105">
        <v>0</v>
      </c>
      <c r="J37" s="10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4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46</v>
      </c>
      <c r="E39" s="59"/>
      <c r="F39" s="59"/>
      <c r="G39" s="108" t="s">
        <v>47</v>
      </c>
      <c r="H39" s="109" t="s">
        <v>48</v>
      </c>
      <c r="I39" s="110"/>
      <c r="J39" s="111">
        <f>SUM(J30:J37)</f>
        <v>0</v>
      </c>
      <c r="K39" s="112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4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1"/>
      <c r="L41" s="19"/>
    </row>
    <row r="42" spans="1:31" s="1" customFormat="1" ht="14.45" customHeight="1">
      <c r="B42" s="19"/>
      <c r="I42" s="91"/>
      <c r="L42" s="19"/>
    </row>
    <row r="43" spans="1:31" s="1" customFormat="1" ht="14.45" customHeight="1">
      <c r="B43" s="19"/>
      <c r="I43" s="91"/>
      <c r="L43" s="19"/>
    </row>
    <row r="44" spans="1:31" s="1" customFormat="1" ht="14.45" customHeight="1">
      <c r="B44" s="19"/>
      <c r="I44" s="91"/>
      <c r="L44" s="19"/>
    </row>
    <row r="45" spans="1:31" s="1" customFormat="1" ht="14.45" customHeight="1">
      <c r="B45" s="19"/>
      <c r="I45" s="91"/>
      <c r="L45" s="19"/>
    </row>
    <row r="46" spans="1:31" s="1" customFormat="1" ht="14.45" customHeight="1">
      <c r="B46" s="19"/>
      <c r="I46" s="91"/>
      <c r="L46" s="19"/>
    </row>
    <row r="47" spans="1:31" s="1" customFormat="1" ht="14.45" customHeight="1">
      <c r="B47" s="19"/>
      <c r="I47" s="91"/>
      <c r="L47" s="19"/>
    </row>
    <row r="48" spans="1:31" s="1" customFormat="1" ht="14.45" customHeight="1">
      <c r="B48" s="19"/>
      <c r="I48" s="91"/>
      <c r="L48" s="19"/>
    </row>
    <row r="49" spans="1:31" s="1" customFormat="1" ht="14.45" customHeight="1">
      <c r="B49" s="19"/>
      <c r="I49" s="91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1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4" t="s">
        <v>52</v>
      </c>
      <c r="G61" s="44" t="s">
        <v>51</v>
      </c>
      <c r="H61" s="34"/>
      <c r="I61" s="115"/>
      <c r="J61" s="116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7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4" t="s">
        <v>52</v>
      </c>
      <c r="G76" s="44" t="s">
        <v>51</v>
      </c>
      <c r="H76" s="34"/>
      <c r="I76" s="115"/>
      <c r="J76" s="116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8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1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1"/>
      <c r="E82" s="31"/>
      <c r="F82" s="31"/>
      <c r="G82" s="31"/>
      <c r="H82" s="31"/>
      <c r="I82" s="94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4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4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9" t="str">
        <f>E7</f>
        <v>Interiér sborovny ZŠ Husitská v Nové Pace</v>
      </c>
      <c r="F85" s="250"/>
      <c r="G85" s="250"/>
      <c r="H85" s="250"/>
      <c r="I85" s="94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615</v>
      </c>
      <c r="D86" s="31"/>
      <c r="E86" s="31"/>
      <c r="F86" s="31"/>
      <c r="G86" s="31"/>
      <c r="H86" s="31"/>
      <c r="I86" s="94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EL - Elektroinstalace</v>
      </c>
      <c r="F87" s="247"/>
      <c r="G87" s="247"/>
      <c r="H87" s="247"/>
      <c r="I87" s="94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4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5" t="s">
        <v>22</v>
      </c>
      <c r="J89" s="54" t="str">
        <f>IF(J12="","",J12)</f>
        <v>4.8.2020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4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1"/>
      <c r="E91" s="31"/>
      <c r="F91" s="24" t="str">
        <f>E15</f>
        <v>Město Nová paka</v>
      </c>
      <c r="G91" s="31"/>
      <c r="H91" s="31"/>
      <c r="I91" s="95" t="s">
        <v>30</v>
      </c>
      <c r="J91" s="29" t="str">
        <f>E21</f>
        <v>Ing. arch. martin Doubek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95" t="s">
        <v>33</v>
      </c>
      <c r="J92" s="29" t="str">
        <f>E24</f>
        <v>Martin Škrabal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4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0" t="s">
        <v>94</v>
      </c>
      <c r="D94" s="106"/>
      <c r="E94" s="106"/>
      <c r="F94" s="106"/>
      <c r="G94" s="106"/>
      <c r="H94" s="106"/>
      <c r="I94" s="121"/>
      <c r="J94" s="122" t="s">
        <v>95</v>
      </c>
      <c r="K94" s="10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4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3" t="s">
        <v>96</v>
      </c>
      <c r="D96" s="31"/>
      <c r="E96" s="31"/>
      <c r="F96" s="31"/>
      <c r="G96" s="31"/>
      <c r="H96" s="31"/>
      <c r="I96" s="94"/>
      <c r="J96" s="70">
        <f>J122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97</v>
      </c>
    </row>
    <row r="97" spans="1:31" s="9" customFormat="1" ht="24.95" customHeight="1">
      <c r="B97" s="124"/>
      <c r="D97" s="125" t="s">
        <v>647</v>
      </c>
      <c r="E97" s="126"/>
      <c r="F97" s="126"/>
      <c r="G97" s="126"/>
      <c r="H97" s="126"/>
      <c r="I97" s="127"/>
      <c r="J97" s="128">
        <f>J123</f>
        <v>0</v>
      </c>
      <c r="L97" s="124"/>
    </row>
    <row r="98" spans="1:31" s="9" customFormat="1" ht="24.95" customHeight="1">
      <c r="B98" s="124"/>
      <c r="D98" s="125" t="s">
        <v>648</v>
      </c>
      <c r="E98" s="126"/>
      <c r="F98" s="126"/>
      <c r="G98" s="126"/>
      <c r="H98" s="126"/>
      <c r="I98" s="127"/>
      <c r="J98" s="128">
        <f>J145</f>
        <v>0</v>
      </c>
      <c r="L98" s="124"/>
    </row>
    <row r="99" spans="1:31" s="9" customFormat="1" ht="24.95" customHeight="1">
      <c r="B99" s="124"/>
      <c r="D99" s="125" t="s">
        <v>649</v>
      </c>
      <c r="E99" s="126"/>
      <c r="F99" s="126"/>
      <c r="G99" s="126"/>
      <c r="H99" s="126"/>
      <c r="I99" s="127"/>
      <c r="J99" s="128">
        <f>J151</f>
        <v>0</v>
      </c>
      <c r="L99" s="124"/>
    </row>
    <row r="100" spans="1:31" s="9" customFormat="1" ht="24.95" customHeight="1">
      <c r="B100" s="124"/>
      <c r="D100" s="125" t="s">
        <v>650</v>
      </c>
      <c r="E100" s="126"/>
      <c r="F100" s="126"/>
      <c r="G100" s="126"/>
      <c r="H100" s="126"/>
      <c r="I100" s="127"/>
      <c r="J100" s="128">
        <f>J154</f>
        <v>0</v>
      </c>
      <c r="L100" s="124"/>
    </row>
    <row r="101" spans="1:31" s="9" customFormat="1" ht="24.95" customHeight="1">
      <c r="B101" s="124"/>
      <c r="D101" s="125" t="s">
        <v>651</v>
      </c>
      <c r="E101" s="126"/>
      <c r="F101" s="126"/>
      <c r="G101" s="126"/>
      <c r="H101" s="126"/>
      <c r="I101" s="127"/>
      <c r="J101" s="128">
        <f>J157</f>
        <v>0</v>
      </c>
      <c r="L101" s="124"/>
    </row>
    <row r="102" spans="1:31" s="9" customFormat="1" ht="24.95" customHeight="1">
      <c r="B102" s="124"/>
      <c r="D102" s="125" t="s">
        <v>652</v>
      </c>
      <c r="E102" s="126"/>
      <c r="F102" s="126"/>
      <c r="G102" s="126"/>
      <c r="H102" s="126"/>
      <c r="I102" s="127"/>
      <c r="J102" s="128">
        <f>J167</f>
        <v>0</v>
      </c>
      <c r="L102" s="124"/>
    </row>
    <row r="103" spans="1:31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94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118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11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117</v>
      </c>
      <c r="D109" s="31"/>
      <c r="E109" s="31"/>
      <c r="F109" s="31"/>
      <c r="G109" s="31"/>
      <c r="H109" s="31"/>
      <c r="I109" s="94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94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1"/>
      <c r="E111" s="31"/>
      <c r="F111" s="31"/>
      <c r="G111" s="31"/>
      <c r="H111" s="31"/>
      <c r="I111" s="94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49" t="str">
        <f>E7</f>
        <v>Interiér sborovny ZŠ Husitská v Nové Pace</v>
      </c>
      <c r="F112" s="250"/>
      <c r="G112" s="250"/>
      <c r="H112" s="250"/>
      <c r="I112" s="94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615</v>
      </c>
      <c r="D113" s="31"/>
      <c r="E113" s="31"/>
      <c r="F113" s="31"/>
      <c r="G113" s="31"/>
      <c r="H113" s="31"/>
      <c r="I113" s="94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27" t="str">
        <f>E9</f>
        <v>EL - Elektroinstalace</v>
      </c>
      <c r="F114" s="247"/>
      <c r="G114" s="247"/>
      <c r="H114" s="247"/>
      <c r="I114" s="94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94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1"/>
      <c r="E116" s="31"/>
      <c r="F116" s="24" t="str">
        <f>F12</f>
        <v xml:space="preserve"> </v>
      </c>
      <c r="G116" s="31"/>
      <c r="H116" s="31"/>
      <c r="I116" s="95" t="s">
        <v>22</v>
      </c>
      <c r="J116" s="54" t="str">
        <f>IF(J12="","",J12)</f>
        <v>4.8.2020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94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7" customHeight="1">
      <c r="A118" s="31"/>
      <c r="B118" s="32"/>
      <c r="C118" s="26" t="s">
        <v>24</v>
      </c>
      <c r="D118" s="31"/>
      <c r="E118" s="31"/>
      <c r="F118" s="24" t="str">
        <f>E15</f>
        <v>Město Nová paka</v>
      </c>
      <c r="G118" s="31"/>
      <c r="H118" s="31"/>
      <c r="I118" s="95" t="s">
        <v>30</v>
      </c>
      <c r="J118" s="29" t="str">
        <f>E21</f>
        <v>Ing. arch. martin Doubek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1"/>
      <c r="E119" s="31"/>
      <c r="F119" s="24" t="str">
        <f>IF(E18="","",E18)</f>
        <v>Vyplň údaj</v>
      </c>
      <c r="G119" s="31"/>
      <c r="H119" s="31"/>
      <c r="I119" s="95" t="s">
        <v>33</v>
      </c>
      <c r="J119" s="29" t="str">
        <f>E24</f>
        <v>Martin Škrabal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94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34"/>
      <c r="B121" s="135"/>
      <c r="C121" s="136" t="s">
        <v>118</v>
      </c>
      <c r="D121" s="137" t="s">
        <v>61</v>
      </c>
      <c r="E121" s="137" t="s">
        <v>57</v>
      </c>
      <c r="F121" s="137" t="s">
        <v>58</v>
      </c>
      <c r="G121" s="137" t="s">
        <v>119</v>
      </c>
      <c r="H121" s="137" t="s">
        <v>120</v>
      </c>
      <c r="I121" s="138" t="s">
        <v>121</v>
      </c>
      <c r="J121" s="139" t="s">
        <v>95</v>
      </c>
      <c r="K121" s="140" t="s">
        <v>122</v>
      </c>
      <c r="L121" s="141"/>
      <c r="M121" s="61" t="s">
        <v>1</v>
      </c>
      <c r="N121" s="62" t="s">
        <v>40</v>
      </c>
      <c r="O121" s="62" t="s">
        <v>123</v>
      </c>
      <c r="P121" s="62" t="s">
        <v>124</v>
      </c>
      <c r="Q121" s="62" t="s">
        <v>125</v>
      </c>
      <c r="R121" s="62" t="s">
        <v>126</v>
      </c>
      <c r="S121" s="62" t="s">
        <v>127</v>
      </c>
      <c r="T121" s="63" t="s">
        <v>128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9" customHeight="1">
      <c r="A122" s="31"/>
      <c r="B122" s="32"/>
      <c r="C122" s="68" t="s">
        <v>129</v>
      </c>
      <c r="D122" s="31"/>
      <c r="E122" s="31"/>
      <c r="F122" s="31"/>
      <c r="G122" s="31"/>
      <c r="H122" s="31"/>
      <c r="I122" s="94"/>
      <c r="J122" s="142">
        <f>BK122</f>
        <v>0</v>
      </c>
      <c r="K122" s="31"/>
      <c r="L122" s="32"/>
      <c r="M122" s="64"/>
      <c r="N122" s="55"/>
      <c r="O122" s="65"/>
      <c r="P122" s="143">
        <f>P123+P145+P151+P154+P157+P167</f>
        <v>0</v>
      </c>
      <c r="Q122" s="65"/>
      <c r="R122" s="143">
        <f>R123+R145+R151+R154+R157+R167</f>
        <v>0</v>
      </c>
      <c r="S122" s="65"/>
      <c r="T122" s="144">
        <f>T123+T145+T151+T154+T157+T167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75</v>
      </c>
      <c r="AU122" s="16" t="s">
        <v>97</v>
      </c>
      <c r="BK122" s="145">
        <f>BK123+BK145+BK151+BK154+BK157+BK167</f>
        <v>0</v>
      </c>
    </row>
    <row r="123" spans="1:65" s="12" customFormat="1" ht="25.9" customHeight="1">
      <c r="B123" s="146"/>
      <c r="D123" s="147" t="s">
        <v>75</v>
      </c>
      <c r="E123" s="148" t="s">
        <v>399</v>
      </c>
      <c r="F123" s="148" t="s">
        <v>653</v>
      </c>
      <c r="I123" s="149"/>
      <c r="J123" s="150">
        <f>BK123</f>
        <v>0</v>
      </c>
      <c r="L123" s="146"/>
      <c r="M123" s="151"/>
      <c r="N123" s="152"/>
      <c r="O123" s="152"/>
      <c r="P123" s="153">
        <f>SUM(P124:P144)</f>
        <v>0</v>
      </c>
      <c r="Q123" s="152"/>
      <c r="R123" s="153">
        <f>SUM(R124:R144)</f>
        <v>0</v>
      </c>
      <c r="S123" s="152"/>
      <c r="T123" s="154">
        <f>SUM(T124:T144)</f>
        <v>0</v>
      </c>
      <c r="AR123" s="147" t="s">
        <v>81</v>
      </c>
      <c r="AT123" s="155" t="s">
        <v>75</v>
      </c>
      <c r="AU123" s="155" t="s">
        <v>76</v>
      </c>
      <c r="AY123" s="147" t="s">
        <v>132</v>
      </c>
      <c r="BK123" s="156">
        <f>SUM(BK124:BK144)</f>
        <v>0</v>
      </c>
    </row>
    <row r="124" spans="1:65" s="2" customFormat="1" ht="16.5" customHeight="1">
      <c r="A124" s="31"/>
      <c r="B124" s="159"/>
      <c r="C124" s="160" t="s">
        <v>81</v>
      </c>
      <c r="D124" s="160" t="s">
        <v>135</v>
      </c>
      <c r="E124" s="161" t="s">
        <v>654</v>
      </c>
      <c r="F124" s="162" t="s">
        <v>655</v>
      </c>
      <c r="G124" s="163" t="s">
        <v>656</v>
      </c>
      <c r="H124" s="164">
        <v>5</v>
      </c>
      <c r="I124" s="165"/>
      <c r="J124" s="166">
        <f t="shared" ref="J124:J144" si="0">ROUND(I124*H124,2)</f>
        <v>0</v>
      </c>
      <c r="K124" s="167"/>
      <c r="L124" s="32"/>
      <c r="M124" s="168" t="s">
        <v>1</v>
      </c>
      <c r="N124" s="169" t="s">
        <v>41</v>
      </c>
      <c r="O124" s="57"/>
      <c r="P124" s="170">
        <f t="shared" ref="P124:P144" si="1">O124*H124</f>
        <v>0</v>
      </c>
      <c r="Q124" s="170">
        <v>0</v>
      </c>
      <c r="R124" s="170">
        <f t="shared" ref="R124:R144" si="2">Q124*H124</f>
        <v>0</v>
      </c>
      <c r="S124" s="170">
        <v>0</v>
      </c>
      <c r="T124" s="171">
        <f t="shared" ref="T124:T144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2" t="s">
        <v>133</v>
      </c>
      <c r="AT124" s="172" t="s">
        <v>135</v>
      </c>
      <c r="AU124" s="172" t="s">
        <v>81</v>
      </c>
      <c r="AY124" s="16" t="s">
        <v>132</v>
      </c>
      <c r="BE124" s="173">
        <f t="shared" ref="BE124:BE144" si="4">IF(N124="základní",J124,0)</f>
        <v>0</v>
      </c>
      <c r="BF124" s="173">
        <f t="shared" ref="BF124:BF144" si="5">IF(N124="snížená",J124,0)</f>
        <v>0</v>
      </c>
      <c r="BG124" s="173">
        <f t="shared" ref="BG124:BG144" si="6">IF(N124="zákl. přenesená",J124,0)</f>
        <v>0</v>
      </c>
      <c r="BH124" s="173">
        <f t="shared" ref="BH124:BH144" si="7">IF(N124="sníž. přenesená",J124,0)</f>
        <v>0</v>
      </c>
      <c r="BI124" s="173">
        <f t="shared" ref="BI124:BI144" si="8">IF(N124="nulová",J124,0)</f>
        <v>0</v>
      </c>
      <c r="BJ124" s="16" t="s">
        <v>81</v>
      </c>
      <c r="BK124" s="173">
        <f t="shared" ref="BK124:BK144" si="9">ROUND(I124*H124,2)</f>
        <v>0</v>
      </c>
      <c r="BL124" s="16" t="s">
        <v>133</v>
      </c>
      <c r="BM124" s="172" t="s">
        <v>85</v>
      </c>
    </row>
    <row r="125" spans="1:65" s="2" customFormat="1" ht="16.5" customHeight="1">
      <c r="A125" s="31"/>
      <c r="B125" s="159"/>
      <c r="C125" s="160" t="s">
        <v>85</v>
      </c>
      <c r="D125" s="160" t="s">
        <v>135</v>
      </c>
      <c r="E125" s="161" t="s">
        <v>657</v>
      </c>
      <c r="F125" s="162" t="s">
        <v>658</v>
      </c>
      <c r="G125" s="163" t="s">
        <v>656</v>
      </c>
      <c r="H125" s="164">
        <v>12</v>
      </c>
      <c r="I125" s="165"/>
      <c r="J125" s="166">
        <f t="shared" si="0"/>
        <v>0</v>
      </c>
      <c r="K125" s="167"/>
      <c r="L125" s="32"/>
      <c r="M125" s="168" t="s">
        <v>1</v>
      </c>
      <c r="N125" s="169" t="s">
        <v>41</v>
      </c>
      <c r="O125" s="57"/>
      <c r="P125" s="170">
        <f t="shared" si="1"/>
        <v>0</v>
      </c>
      <c r="Q125" s="170">
        <v>0</v>
      </c>
      <c r="R125" s="170">
        <f t="shared" si="2"/>
        <v>0</v>
      </c>
      <c r="S125" s="170">
        <v>0</v>
      </c>
      <c r="T125" s="17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2" t="s">
        <v>133</v>
      </c>
      <c r="AT125" s="172" t="s">
        <v>135</v>
      </c>
      <c r="AU125" s="172" t="s">
        <v>81</v>
      </c>
      <c r="AY125" s="16" t="s">
        <v>132</v>
      </c>
      <c r="BE125" s="173">
        <f t="shared" si="4"/>
        <v>0</v>
      </c>
      <c r="BF125" s="173">
        <f t="shared" si="5"/>
        <v>0</v>
      </c>
      <c r="BG125" s="173">
        <f t="shared" si="6"/>
        <v>0</v>
      </c>
      <c r="BH125" s="173">
        <f t="shared" si="7"/>
        <v>0</v>
      </c>
      <c r="BI125" s="173">
        <f t="shared" si="8"/>
        <v>0</v>
      </c>
      <c r="BJ125" s="16" t="s">
        <v>81</v>
      </c>
      <c r="BK125" s="173">
        <f t="shared" si="9"/>
        <v>0</v>
      </c>
      <c r="BL125" s="16" t="s">
        <v>133</v>
      </c>
      <c r="BM125" s="172" t="s">
        <v>133</v>
      </c>
    </row>
    <row r="126" spans="1:65" s="2" customFormat="1" ht="16.5" customHeight="1">
      <c r="A126" s="31"/>
      <c r="B126" s="159"/>
      <c r="C126" s="160" t="s">
        <v>148</v>
      </c>
      <c r="D126" s="160" t="s">
        <v>135</v>
      </c>
      <c r="E126" s="161" t="s">
        <v>659</v>
      </c>
      <c r="F126" s="162" t="s">
        <v>660</v>
      </c>
      <c r="G126" s="163" t="s">
        <v>401</v>
      </c>
      <c r="H126" s="164">
        <v>18</v>
      </c>
      <c r="I126" s="165"/>
      <c r="J126" s="166">
        <f t="shared" si="0"/>
        <v>0</v>
      </c>
      <c r="K126" s="167"/>
      <c r="L126" s="32"/>
      <c r="M126" s="168" t="s">
        <v>1</v>
      </c>
      <c r="N126" s="169" t="s">
        <v>41</v>
      </c>
      <c r="O126" s="57"/>
      <c r="P126" s="170">
        <f t="shared" si="1"/>
        <v>0</v>
      </c>
      <c r="Q126" s="170">
        <v>0</v>
      </c>
      <c r="R126" s="170">
        <f t="shared" si="2"/>
        <v>0</v>
      </c>
      <c r="S126" s="170">
        <v>0</v>
      </c>
      <c r="T126" s="17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2" t="s">
        <v>133</v>
      </c>
      <c r="AT126" s="172" t="s">
        <v>135</v>
      </c>
      <c r="AU126" s="172" t="s">
        <v>81</v>
      </c>
      <c r="AY126" s="16" t="s">
        <v>132</v>
      </c>
      <c r="BE126" s="173">
        <f t="shared" si="4"/>
        <v>0</v>
      </c>
      <c r="BF126" s="173">
        <f t="shared" si="5"/>
        <v>0</v>
      </c>
      <c r="BG126" s="173">
        <f t="shared" si="6"/>
        <v>0</v>
      </c>
      <c r="BH126" s="173">
        <f t="shared" si="7"/>
        <v>0</v>
      </c>
      <c r="BI126" s="173">
        <f t="shared" si="8"/>
        <v>0</v>
      </c>
      <c r="BJ126" s="16" t="s">
        <v>81</v>
      </c>
      <c r="BK126" s="173">
        <f t="shared" si="9"/>
        <v>0</v>
      </c>
      <c r="BL126" s="16" t="s">
        <v>133</v>
      </c>
      <c r="BM126" s="172" t="s">
        <v>157</v>
      </c>
    </row>
    <row r="127" spans="1:65" s="2" customFormat="1" ht="16.5" customHeight="1">
      <c r="A127" s="31"/>
      <c r="B127" s="159"/>
      <c r="C127" s="160" t="s">
        <v>133</v>
      </c>
      <c r="D127" s="160" t="s">
        <v>135</v>
      </c>
      <c r="E127" s="161" t="s">
        <v>661</v>
      </c>
      <c r="F127" s="162" t="s">
        <v>662</v>
      </c>
      <c r="G127" s="163" t="s">
        <v>401</v>
      </c>
      <c r="H127" s="164">
        <v>2</v>
      </c>
      <c r="I127" s="165"/>
      <c r="J127" s="166">
        <f t="shared" si="0"/>
        <v>0</v>
      </c>
      <c r="K127" s="167"/>
      <c r="L127" s="32"/>
      <c r="M127" s="168" t="s">
        <v>1</v>
      </c>
      <c r="N127" s="169" t="s">
        <v>41</v>
      </c>
      <c r="O127" s="57"/>
      <c r="P127" s="170">
        <f t="shared" si="1"/>
        <v>0</v>
      </c>
      <c r="Q127" s="170">
        <v>0</v>
      </c>
      <c r="R127" s="170">
        <f t="shared" si="2"/>
        <v>0</v>
      </c>
      <c r="S127" s="170">
        <v>0</v>
      </c>
      <c r="T127" s="17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2" t="s">
        <v>133</v>
      </c>
      <c r="AT127" s="172" t="s">
        <v>135</v>
      </c>
      <c r="AU127" s="172" t="s">
        <v>81</v>
      </c>
      <c r="AY127" s="16" t="s">
        <v>132</v>
      </c>
      <c r="BE127" s="173">
        <f t="shared" si="4"/>
        <v>0</v>
      </c>
      <c r="BF127" s="173">
        <f t="shared" si="5"/>
        <v>0</v>
      </c>
      <c r="BG127" s="173">
        <f t="shared" si="6"/>
        <v>0</v>
      </c>
      <c r="BH127" s="173">
        <f t="shared" si="7"/>
        <v>0</v>
      </c>
      <c r="BI127" s="173">
        <f t="shared" si="8"/>
        <v>0</v>
      </c>
      <c r="BJ127" s="16" t="s">
        <v>81</v>
      </c>
      <c r="BK127" s="173">
        <f t="shared" si="9"/>
        <v>0</v>
      </c>
      <c r="BL127" s="16" t="s">
        <v>133</v>
      </c>
      <c r="BM127" s="172" t="s">
        <v>174</v>
      </c>
    </row>
    <row r="128" spans="1:65" s="2" customFormat="1" ht="16.5" customHeight="1">
      <c r="A128" s="31"/>
      <c r="B128" s="159"/>
      <c r="C128" s="160" t="s">
        <v>159</v>
      </c>
      <c r="D128" s="160" t="s">
        <v>135</v>
      </c>
      <c r="E128" s="161" t="s">
        <v>663</v>
      </c>
      <c r="F128" s="162" t="s">
        <v>664</v>
      </c>
      <c r="G128" s="163" t="s">
        <v>401</v>
      </c>
      <c r="H128" s="164">
        <v>5</v>
      </c>
      <c r="I128" s="165"/>
      <c r="J128" s="166">
        <f t="shared" si="0"/>
        <v>0</v>
      </c>
      <c r="K128" s="167"/>
      <c r="L128" s="32"/>
      <c r="M128" s="168" t="s">
        <v>1</v>
      </c>
      <c r="N128" s="169" t="s">
        <v>41</v>
      </c>
      <c r="O128" s="57"/>
      <c r="P128" s="170">
        <f t="shared" si="1"/>
        <v>0</v>
      </c>
      <c r="Q128" s="170">
        <v>0</v>
      </c>
      <c r="R128" s="170">
        <f t="shared" si="2"/>
        <v>0</v>
      </c>
      <c r="S128" s="170">
        <v>0</v>
      </c>
      <c r="T128" s="17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2" t="s">
        <v>133</v>
      </c>
      <c r="AT128" s="172" t="s">
        <v>135</v>
      </c>
      <c r="AU128" s="172" t="s">
        <v>81</v>
      </c>
      <c r="AY128" s="16" t="s">
        <v>132</v>
      </c>
      <c r="BE128" s="173">
        <f t="shared" si="4"/>
        <v>0</v>
      </c>
      <c r="BF128" s="173">
        <f t="shared" si="5"/>
        <v>0</v>
      </c>
      <c r="BG128" s="173">
        <f t="shared" si="6"/>
        <v>0</v>
      </c>
      <c r="BH128" s="173">
        <f t="shared" si="7"/>
        <v>0</v>
      </c>
      <c r="BI128" s="173">
        <f t="shared" si="8"/>
        <v>0</v>
      </c>
      <c r="BJ128" s="16" t="s">
        <v>81</v>
      </c>
      <c r="BK128" s="173">
        <f t="shared" si="9"/>
        <v>0</v>
      </c>
      <c r="BL128" s="16" t="s">
        <v>133</v>
      </c>
      <c r="BM128" s="172" t="s">
        <v>183</v>
      </c>
    </row>
    <row r="129" spans="1:65" s="2" customFormat="1" ht="16.5" customHeight="1">
      <c r="A129" s="31"/>
      <c r="B129" s="159"/>
      <c r="C129" s="160" t="s">
        <v>157</v>
      </c>
      <c r="D129" s="160" t="s">
        <v>135</v>
      </c>
      <c r="E129" s="161" t="s">
        <v>665</v>
      </c>
      <c r="F129" s="162" t="s">
        <v>666</v>
      </c>
      <c r="G129" s="163" t="s">
        <v>401</v>
      </c>
      <c r="H129" s="164">
        <v>3</v>
      </c>
      <c r="I129" s="165"/>
      <c r="J129" s="166">
        <f t="shared" si="0"/>
        <v>0</v>
      </c>
      <c r="K129" s="167"/>
      <c r="L129" s="32"/>
      <c r="M129" s="168" t="s">
        <v>1</v>
      </c>
      <c r="N129" s="169" t="s">
        <v>41</v>
      </c>
      <c r="O129" s="57"/>
      <c r="P129" s="170">
        <f t="shared" si="1"/>
        <v>0</v>
      </c>
      <c r="Q129" s="170">
        <v>0</v>
      </c>
      <c r="R129" s="170">
        <f t="shared" si="2"/>
        <v>0</v>
      </c>
      <c r="S129" s="170">
        <v>0</v>
      </c>
      <c r="T129" s="17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2" t="s">
        <v>133</v>
      </c>
      <c r="AT129" s="172" t="s">
        <v>135</v>
      </c>
      <c r="AU129" s="172" t="s">
        <v>81</v>
      </c>
      <c r="AY129" s="16" t="s">
        <v>132</v>
      </c>
      <c r="BE129" s="173">
        <f t="shared" si="4"/>
        <v>0</v>
      </c>
      <c r="BF129" s="173">
        <f t="shared" si="5"/>
        <v>0</v>
      </c>
      <c r="BG129" s="173">
        <f t="shared" si="6"/>
        <v>0</v>
      </c>
      <c r="BH129" s="173">
        <f t="shared" si="7"/>
        <v>0</v>
      </c>
      <c r="BI129" s="173">
        <f t="shared" si="8"/>
        <v>0</v>
      </c>
      <c r="BJ129" s="16" t="s">
        <v>81</v>
      </c>
      <c r="BK129" s="173">
        <f t="shared" si="9"/>
        <v>0</v>
      </c>
      <c r="BL129" s="16" t="s">
        <v>133</v>
      </c>
      <c r="BM129" s="172" t="s">
        <v>192</v>
      </c>
    </row>
    <row r="130" spans="1:65" s="2" customFormat="1" ht="16.5" customHeight="1">
      <c r="A130" s="31"/>
      <c r="B130" s="159"/>
      <c r="C130" s="160" t="s">
        <v>169</v>
      </c>
      <c r="D130" s="160" t="s">
        <v>135</v>
      </c>
      <c r="E130" s="161" t="s">
        <v>667</v>
      </c>
      <c r="F130" s="162" t="s">
        <v>668</v>
      </c>
      <c r="G130" s="163" t="s">
        <v>401</v>
      </c>
      <c r="H130" s="164">
        <v>10</v>
      </c>
      <c r="I130" s="165"/>
      <c r="J130" s="166">
        <f t="shared" si="0"/>
        <v>0</v>
      </c>
      <c r="K130" s="167"/>
      <c r="L130" s="32"/>
      <c r="M130" s="168" t="s">
        <v>1</v>
      </c>
      <c r="N130" s="169" t="s">
        <v>41</v>
      </c>
      <c r="O130" s="57"/>
      <c r="P130" s="170">
        <f t="shared" si="1"/>
        <v>0</v>
      </c>
      <c r="Q130" s="170">
        <v>0</v>
      </c>
      <c r="R130" s="170">
        <f t="shared" si="2"/>
        <v>0</v>
      </c>
      <c r="S130" s="170">
        <v>0</v>
      </c>
      <c r="T130" s="17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2" t="s">
        <v>133</v>
      </c>
      <c r="AT130" s="172" t="s">
        <v>135</v>
      </c>
      <c r="AU130" s="172" t="s">
        <v>81</v>
      </c>
      <c r="AY130" s="16" t="s">
        <v>132</v>
      </c>
      <c r="BE130" s="173">
        <f t="shared" si="4"/>
        <v>0</v>
      </c>
      <c r="BF130" s="173">
        <f t="shared" si="5"/>
        <v>0</v>
      </c>
      <c r="BG130" s="173">
        <f t="shared" si="6"/>
        <v>0</v>
      </c>
      <c r="BH130" s="173">
        <f t="shared" si="7"/>
        <v>0</v>
      </c>
      <c r="BI130" s="173">
        <f t="shared" si="8"/>
        <v>0</v>
      </c>
      <c r="BJ130" s="16" t="s">
        <v>81</v>
      </c>
      <c r="BK130" s="173">
        <f t="shared" si="9"/>
        <v>0</v>
      </c>
      <c r="BL130" s="16" t="s">
        <v>133</v>
      </c>
      <c r="BM130" s="172" t="s">
        <v>201</v>
      </c>
    </row>
    <row r="131" spans="1:65" s="2" customFormat="1" ht="16.5" customHeight="1">
      <c r="A131" s="31"/>
      <c r="B131" s="159"/>
      <c r="C131" s="160" t="s">
        <v>174</v>
      </c>
      <c r="D131" s="160" t="s">
        <v>135</v>
      </c>
      <c r="E131" s="161" t="s">
        <v>669</v>
      </c>
      <c r="F131" s="162" t="s">
        <v>670</v>
      </c>
      <c r="G131" s="163" t="s">
        <v>401</v>
      </c>
      <c r="H131" s="164">
        <v>2</v>
      </c>
      <c r="I131" s="165"/>
      <c r="J131" s="166">
        <f t="shared" si="0"/>
        <v>0</v>
      </c>
      <c r="K131" s="167"/>
      <c r="L131" s="32"/>
      <c r="M131" s="168" t="s">
        <v>1</v>
      </c>
      <c r="N131" s="169" t="s">
        <v>41</v>
      </c>
      <c r="O131" s="57"/>
      <c r="P131" s="170">
        <f t="shared" si="1"/>
        <v>0</v>
      </c>
      <c r="Q131" s="170">
        <v>0</v>
      </c>
      <c r="R131" s="170">
        <f t="shared" si="2"/>
        <v>0</v>
      </c>
      <c r="S131" s="170">
        <v>0</v>
      </c>
      <c r="T131" s="17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2" t="s">
        <v>133</v>
      </c>
      <c r="AT131" s="172" t="s">
        <v>135</v>
      </c>
      <c r="AU131" s="172" t="s">
        <v>81</v>
      </c>
      <c r="AY131" s="16" t="s">
        <v>132</v>
      </c>
      <c r="BE131" s="173">
        <f t="shared" si="4"/>
        <v>0</v>
      </c>
      <c r="BF131" s="173">
        <f t="shared" si="5"/>
        <v>0</v>
      </c>
      <c r="BG131" s="173">
        <f t="shared" si="6"/>
        <v>0</v>
      </c>
      <c r="BH131" s="173">
        <f t="shared" si="7"/>
        <v>0</v>
      </c>
      <c r="BI131" s="173">
        <f t="shared" si="8"/>
        <v>0</v>
      </c>
      <c r="BJ131" s="16" t="s">
        <v>81</v>
      </c>
      <c r="BK131" s="173">
        <f t="shared" si="9"/>
        <v>0</v>
      </c>
      <c r="BL131" s="16" t="s">
        <v>133</v>
      </c>
      <c r="BM131" s="172" t="s">
        <v>209</v>
      </c>
    </row>
    <row r="132" spans="1:65" s="2" customFormat="1" ht="16.5" customHeight="1">
      <c r="A132" s="31"/>
      <c r="B132" s="159"/>
      <c r="C132" s="160" t="s">
        <v>179</v>
      </c>
      <c r="D132" s="160" t="s">
        <v>135</v>
      </c>
      <c r="E132" s="161" t="s">
        <v>671</v>
      </c>
      <c r="F132" s="162" t="s">
        <v>672</v>
      </c>
      <c r="G132" s="163" t="s">
        <v>401</v>
      </c>
      <c r="H132" s="164">
        <v>4</v>
      </c>
      <c r="I132" s="165"/>
      <c r="J132" s="166">
        <f t="shared" si="0"/>
        <v>0</v>
      </c>
      <c r="K132" s="167"/>
      <c r="L132" s="32"/>
      <c r="M132" s="168" t="s">
        <v>1</v>
      </c>
      <c r="N132" s="169" t="s">
        <v>41</v>
      </c>
      <c r="O132" s="57"/>
      <c r="P132" s="170">
        <f t="shared" si="1"/>
        <v>0</v>
      </c>
      <c r="Q132" s="170">
        <v>0</v>
      </c>
      <c r="R132" s="170">
        <f t="shared" si="2"/>
        <v>0</v>
      </c>
      <c r="S132" s="170">
        <v>0</v>
      </c>
      <c r="T132" s="17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2" t="s">
        <v>133</v>
      </c>
      <c r="AT132" s="172" t="s">
        <v>135</v>
      </c>
      <c r="AU132" s="172" t="s">
        <v>81</v>
      </c>
      <c r="AY132" s="16" t="s">
        <v>132</v>
      </c>
      <c r="BE132" s="173">
        <f t="shared" si="4"/>
        <v>0</v>
      </c>
      <c r="BF132" s="173">
        <f t="shared" si="5"/>
        <v>0</v>
      </c>
      <c r="BG132" s="173">
        <f t="shared" si="6"/>
        <v>0</v>
      </c>
      <c r="BH132" s="173">
        <f t="shared" si="7"/>
        <v>0</v>
      </c>
      <c r="BI132" s="173">
        <f t="shared" si="8"/>
        <v>0</v>
      </c>
      <c r="BJ132" s="16" t="s">
        <v>81</v>
      </c>
      <c r="BK132" s="173">
        <f t="shared" si="9"/>
        <v>0</v>
      </c>
      <c r="BL132" s="16" t="s">
        <v>133</v>
      </c>
      <c r="BM132" s="172" t="s">
        <v>220</v>
      </c>
    </row>
    <row r="133" spans="1:65" s="2" customFormat="1" ht="16.5" customHeight="1">
      <c r="A133" s="31"/>
      <c r="B133" s="159"/>
      <c r="C133" s="160" t="s">
        <v>183</v>
      </c>
      <c r="D133" s="160" t="s">
        <v>135</v>
      </c>
      <c r="E133" s="161" t="s">
        <v>673</v>
      </c>
      <c r="F133" s="162" t="s">
        <v>674</v>
      </c>
      <c r="G133" s="163" t="s">
        <v>401</v>
      </c>
      <c r="H133" s="164">
        <v>2</v>
      </c>
      <c r="I133" s="165"/>
      <c r="J133" s="166">
        <f t="shared" si="0"/>
        <v>0</v>
      </c>
      <c r="K133" s="167"/>
      <c r="L133" s="32"/>
      <c r="M133" s="168" t="s">
        <v>1</v>
      </c>
      <c r="N133" s="169" t="s">
        <v>41</v>
      </c>
      <c r="O133" s="57"/>
      <c r="P133" s="170">
        <f t="shared" si="1"/>
        <v>0</v>
      </c>
      <c r="Q133" s="170">
        <v>0</v>
      </c>
      <c r="R133" s="170">
        <f t="shared" si="2"/>
        <v>0</v>
      </c>
      <c r="S133" s="170">
        <v>0</v>
      </c>
      <c r="T133" s="17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2" t="s">
        <v>133</v>
      </c>
      <c r="AT133" s="172" t="s">
        <v>135</v>
      </c>
      <c r="AU133" s="172" t="s">
        <v>81</v>
      </c>
      <c r="AY133" s="16" t="s">
        <v>132</v>
      </c>
      <c r="BE133" s="173">
        <f t="shared" si="4"/>
        <v>0</v>
      </c>
      <c r="BF133" s="173">
        <f t="shared" si="5"/>
        <v>0</v>
      </c>
      <c r="BG133" s="173">
        <f t="shared" si="6"/>
        <v>0</v>
      </c>
      <c r="BH133" s="173">
        <f t="shared" si="7"/>
        <v>0</v>
      </c>
      <c r="BI133" s="173">
        <f t="shared" si="8"/>
        <v>0</v>
      </c>
      <c r="BJ133" s="16" t="s">
        <v>81</v>
      </c>
      <c r="BK133" s="173">
        <f t="shared" si="9"/>
        <v>0</v>
      </c>
      <c r="BL133" s="16" t="s">
        <v>133</v>
      </c>
      <c r="BM133" s="172" t="s">
        <v>230</v>
      </c>
    </row>
    <row r="134" spans="1:65" s="2" customFormat="1" ht="16.5" customHeight="1">
      <c r="A134" s="31"/>
      <c r="B134" s="159"/>
      <c r="C134" s="160" t="s">
        <v>187</v>
      </c>
      <c r="D134" s="160" t="s">
        <v>135</v>
      </c>
      <c r="E134" s="161" t="s">
        <v>675</v>
      </c>
      <c r="F134" s="162" t="s">
        <v>676</v>
      </c>
      <c r="G134" s="163" t="s">
        <v>216</v>
      </c>
      <c r="H134" s="164">
        <v>60</v>
      </c>
      <c r="I134" s="165"/>
      <c r="J134" s="166">
        <f t="shared" si="0"/>
        <v>0</v>
      </c>
      <c r="K134" s="167"/>
      <c r="L134" s="32"/>
      <c r="M134" s="168" t="s">
        <v>1</v>
      </c>
      <c r="N134" s="169" t="s">
        <v>41</v>
      </c>
      <c r="O134" s="57"/>
      <c r="P134" s="170">
        <f t="shared" si="1"/>
        <v>0</v>
      </c>
      <c r="Q134" s="170">
        <v>0</v>
      </c>
      <c r="R134" s="170">
        <f t="shared" si="2"/>
        <v>0</v>
      </c>
      <c r="S134" s="170">
        <v>0</v>
      </c>
      <c r="T134" s="17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2" t="s">
        <v>133</v>
      </c>
      <c r="AT134" s="172" t="s">
        <v>135</v>
      </c>
      <c r="AU134" s="172" t="s">
        <v>81</v>
      </c>
      <c r="AY134" s="16" t="s">
        <v>132</v>
      </c>
      <c r="BE134" s="173">
        <f t="shared" si="4"/>
        <v>0</v>
      </c>
      <c r="BF134" s="173">
        <f t="shared" si="5"/>
        <v>0</v>
      </c>
      <c r="BG134" s="173">
        <f t="shared" si="6"/>
        <v>0</v>
      </c>
      <c r="BH134" s="173">
        <f t="shared" si="7"/>
        <v>0</v>
      </c>
      <c r="BI134" s="173">
        <f t="shared" si="8"/>
        <v>0</v>
      </c>
      <c r="BJ134" s="16" t="s">
        <v>81</v>
      </c>
      <c r="BK134" s="173">
        <f t="shared" si="9"/>
        <v>0</v>
      </c>
      <c r="BL134" s="16" t="s">
        <v>133</v>
      </c>
      <c r="BM134" s="172" t="s">
        <v>240</v>
      </c>
    </row>
    <row r="135" spans="1:65" s="2" customFormat="1" ht="16.5" customHeight="1">
      <c r="A135" s="31"/>
      <c r="B135" s="159"/>
      <c r="C135" s="160" t="s">
        <v>192</v>
      </c>
      <c r="D135" s="160" t="s">
        <v>135</v>
      </c>
      <c r="E135" s="161" t="s">
        <v>677</v>
      </c>
      <c r="F135" s="162" t="s">
        <v>678</v>
      </c>
      <c r="G135" s="163" t="s">
        <v>401</v>
      </c>
      <c r="H135" s="164">
        <v>15</v>
      </c>
      <c r="I135" s="165"/>
      <c r="J135" s="166">
        <f t="shared" si="0"/>
        <v>0</v>
      </c>
      <c r="K135" s="167"/>
      <c r="L135" s="32"/>
      <c r="M135" s="168" t="s">
        <v>1</v>
      </c>
      <c r="N135" s="169" t="s">
        <v>41</v>
      </c>
      <c r="O135" s="57"/>
      <c r="P135" s="170">
        <f t="shared" si="1"/>
        <v>0</v>
      </c>
      <c r="Q135" s="170">
        <v>0</v>
      </c>
      <c r="R135" s="170">
        <f t="shared" si="2"/>
        <v>0</v>
      </c>
      <c r="S135" s="170">
        <v>0</v>
      </c>
      <c r="T135" s="17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2" t="s">
        <v>133</v>
      </c>
      <c r="AT135" s="172" t="s">
        <v>135</v>
      </c>
      <c r="AU135" s="172" t="s">
        <v>81</v>
      </c>
      <c r="AY135" s="16" t="s">
        <v>132</v>
      </c>
      <c r="BE135" s="173">
        <f t="shared" si="4"/>
        <v>0</v>
      </c>
      <c r="BF135" s="173">
        <f t="shared" si="5"/>
        <v>0</v>
      </c>
      <c r="BG135" s="173">
        <f t="shared" si="6"/>
        <v>0</v>
      </c>
      <c r="BH135" s="173">
        <f t="shared" si="7"/>
        <v>0</v>
      </c>
      <c r="BI135" s="173">
        <f t="shared" si="8"/>
        <v>0</v>
      </c>
      <c r="BJ135" s="16" t="s">
        <v>81</v>
      </c>
      <c r="BK135" s="173">
        <f t="shared" si="9"/>
        <v>0</v>
      </c>
      <c r="BL135" s="16" t="s">
        <v>133</v>
      </c>
      <c r="BM135" s="172" t="s">
        <v>249</v>
      </c>
    </row>
    <row r="136" spans="1:65" s="2" customFormat="1" ht="16.5" customHeight="1">
      <c r="A136" s="31"/>
      <c r="B136" s="159"/>
      <c r="C136" s="160" t="s">
        <v>196</v>
      </c>
      <c r="D136" s="160" t="s">
        <v>135</v>
      </c>
      <c r="E136" s="161" t="s">
        <v>679</v>
      </c>
      <c r="F136" s="162" t="s">
        <v>680</v>
      </c>
      <c r="G136" s="163" t="s">
        <v>401</v>
      </c>
      <c r="H136" s="164">
        <v>4</v>
      </c>
      <c r="I136" s="165"/>
      <c r="J136" s="166">
        <f t="shared" si="0"/>
        <v>0</v>
      </c>
      <c r="K136" s="167"/>
      <c r="L136" s="32"/>
      <c r="M136" s="168" t="s">
        <v>1</v>
      </c>
      <c r="N136" s="169" t="s">
        <v>41</v>
      </c>
      <c r="O136" s="57"/>
      <c r="P136" s="170">
        <f t="shared" si="1"/>
        <v>0</v>
      </c>
      <c r="Q136" s="170">
        <v>0</v>
      </c>
      <c r="R136" s="170">
        <f t="shared" si="2"/>
        <v>0</v>
      </c>
      <c r="S136" s="170">
        <v>0</v>
      </c>
      <c r="T136" s="17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2" t="s">
        <v>133</v>
      </c>
      <c r="AT136" s="172" t="s">
        <v>135</v>
      </c>
      <c r="AU136" s="172" t="s">
        <v>81</v>
      </c>
      <c r="AY136" s="16" t="s">
        <v>132</v>
      </c>
      <c r="BE136" s="173">
        <f t="shared" si="4"/>
        <v>0</v>
      </c>
      <c r="BF136" s="173">
        <f t="shared" si="5"/>
        <v>0</v>
      </c>
      <c r="BG136" s="173">
        <f t="shared" si="6"/>
        <v>0</v>
      </c>
      <c r="BH136" s="173">
        <f t="shared" si="7"/>
        <v>0</v>
      </c>
      <c r="BI136" s="173">
        <f t="shared" si="8"/>
        <v>0</v>
      </c>
      <c r="BJ136" s="16" t="s">
        <v>81</v>
      </c>
      <c r="BK136" s="173">
        <f t="shared" si="9"/>
        <v>0</v>
      </c>
      <c r="BL136" s="16" t="s">
        <v>133</v>
      </c>
      <c r="BM136" s="172" t="s">
        <v>263</v>
      </c>
    </row>
    <row r="137" spans="1:65" s="2" customFormat="1" ht="16.5" customHeight="1">
      <c r="A137" s="31"/>
      <c r="B137" s="159"/>
      <c r="C137" s="160" t="s">
        <v>201</v>
      </c>
      <c r="D137" s="160" t="s">
        <v>135</v>
      </c>
      <c r="E137" s="161" t="s">
        <v>681</v>
      </c>
      <c r="F137" s="162" t="s">
        <v>682</v>
      </c>
      <c r="G137" s="163" t="s">
        <v>401</v>
      </c>
      <c r="H137" s="164">
        <v>6</v>
      </c>
      <c r="I137" s="165"/>
      <c r="J137" s="166">
        <f t="shared" si="0"/>
        <v>0</v>
      </c>
      <c r="K137" s="167"/>
      <c r="L137" s="32"/>
      <c r="M137" s="168" t="s">
        <v>1</v>
      </c>
      <c r="N137" s="169" t="s">
        <v>41</v>
      </c>
      <c r="O137" s="57"/>
      <c r="P137" s="170">
        <f t="shared" si="1"/>
        <v>0</v>
      </c>
      <c r="Q137" s="170">
        <v>0</v>
      </c>
      <c r="R137" s="170">
        <f t="shared" si="2"/>
        <v>0</v>
      </c>
      <c r="S137" s="170">
        <v>0</v>
      </c>
      <c r="T137" s="17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2" t="s">
        <v>133</v>
      </c>
      <c r="AT137" s="172" t="s">
        <v>135</v>
      </c>
      <c r="AU137" s="172" t="s">
        <v>81</v>
      </c>
      <c r="AY137" s="16" t="s">
        <v>132</v>
      </c>
      <c r="BE137" s="173">
        <f t="shared" si="4"/>
        <v>0</v>
      </c>
      <c r="BF137" s="173">
        <f t="shared" si="5"/>
        <v>0</v>
      </c>
      <c r="BG137" s="173">
        <f t="shared" si="6"/>
        <v>0</v>
      </c>
      <c r="BH137" s="173">
        <f t="shared" si="7"/>
        <v>0</v>
      </c>
      <c r="BI137" s="173">
        <f t="shared" si="8"/>
        <v>0</v>
      </c>
      <c r="BJ137" s="16" t="s">
        <v>81</v>
      </c>
      <c r="BK137" s="173">
        <f t="shared" si="9"/>
        <v>0</v>
      </c>
      <c r="BL137" s="16" t="s">
        <v>133</v>
      </c>
      <c r="BM137" s="172" t="s">
        <v>274</v>
      </c>
    </row>
    <row r="138" spans="1:65" s="2" customFormat="1" ht="16.5" customHeight="1">
      <c r="A138" s="31"/>
      <c r="B138" s="159"/>
      <c r="C138" s="160" t="s">
        <v>8</v>
      </c>
      <c r="D138" s="160" t="s">
        <v>135</v>
      </c>
      <c r="E138" s="161" t="s">
        <v>683</v>
      </c>
      <c r="F138" s="162" t="s">
        <v>684</v>
      </c>
      <c r="G138" s="163" t="s">
        <v>401</v>
      </c>
      <c r="H138" s="164">
        <v>18</v>
      </c>
      <c r="I138" s="165"/>
      <c r="J138" s="166">
        <f t="shared" si="0"/>
        <v>0</v>
      </c>
      <c r="K138" s="167"/>
      <c r="L138" s="32"/>
      <c r="M138" s="168" t="s">
        <v>1</v>
      </c>
      <c r="N138" s="169" t="s">
        <v>41</v>
      </c>
      <c r="O138" s="57"/>
      <c r="P138" s="170">
        <f t="shared" si="1"/>
        <v>0</v>
      </c>
      <c r="Q138" s="170">
        <v>0</v>
      </c>
      <c r="R138" s="170">
        <f t="shared" si="2"/>
        <v>0</v>
      </c>
      <c r="S138" s="170">
        <v>0</v>
      </c>
      <c r="T138" s="17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2" t="s">
        <v>133</v>
      </c>
      <c r="AT138" s="172" t="s">
        <v>135</v>
      </c>
      <c r="AU138" s="172" t="s">
        <v>81</v>
      </c>
      <c r="AY138" s="16" t="s">
        <v>132</v>
      </c>
      <c r="BE138" s="173">
        <f t="shared" si="4"/>
        <v>0</v>
      </c>
      <c r="BF138" s="173">
        <f t="shared" si="5"/>
        <v>0</v>
      </c>
      <c r="BG138" s="173">
        <f t="shared" si="6"/>
        <v>0</v>
      </c>
      <c r="BH138" s="173">
        <f t="shared" si="7"/>
        <v>0</v>
      </c>
      <c r="BI138" s="173">
        <f t="shared" si="8"/>
        <v>0</v>
      </c>
      <c r="BJ138" s="16" t="s">
        <v>81</v>
      </c>
      <c r="BK138" s="173">
        <f t="shared" si="9"/>
        <v>0</v>
      </c>
      <c r="BL138" s="16" t="s">
        <v>133</v>
      </c>
      <c r="BM138" s="172" t="s">
        <v>285</v>
      </c>
    </row>
    <row r="139" spans="1:65" s="2" customFormat="1" ht="16.5" customHeight="1">
      <c r="A139" s="31"/>
      <c r="B139" s="159"/>
      <c r="C139" s="160" t="s">
        <v>209</v>
      </c>
      <c r="D139" s="160" t="s">
        <v>135</v>
      </c>
      <c r="E139" s="161" t="s">
        <v>685</v>
      </c>
      <c r="F139" s="162" t="s">
        <v>686</v>
      </c>
      <c r="G139" s="163" t="s">
        <v>401</v>
      </c>
      <c r="H139" s="164">
        <v>25</v>
      </c>
      <c r="I139" s="165"/>
      <c r="J139" s="166">
        <f t="shared" si="0"/>
        <v>0</v>
      </c>
      <c r="K139" s="167"/>
      <c r="L139" s="32"/>
      <c r="M139" s="168" t="s">
        <v>1</v>
      </c>
      <c r="N139" s="169" t="s">
        <v>41</v>
      </c>
      <c r="O139" s="57"/>
      <c r="P139" s="170">
        <f t="shared" si="1"/>
        <v>0</v>
      </c>
      <c r="Q139" s="170">
        <v>0</v>
      </c>
      <c r="R139" s="170">
        <f t="shared" si="2"/>
        <v>0</v>
      </c>
      <c r="S139" s="170">
        <v>0</v>
      </c>
      <c r="T139" s="17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2" t="s">
        <v>133</v>
      </c>
      <c r="AT139" s="172" t="s">
        <v>135</v>
      </c>
      <c r="AU139" s="172" t="s">
        <v>81</v>
      </c>
      <c r="AY139" s="16" t="s">
        <v>132</v>
      </c>
      <c r="BE139" s="173">
        <f t="shared" si="4"/>
        <v>0</v>
      </c>
      <c r="BF139" s="173">
        <f t="shared" si="5"/>
        <v>0</v>
      </c>
      <c r="BG139" s="173">
        <f t="shared" si="6"/>
        <v>0</v>
      </c>
      <c r="BH139" s="173">
        <f t="shared" si="7"/>
        <v>0</v>
      </c>
      <c r="BI139" s="173">
        <f t="shared" si="8"/>
        <v>0</v>
      </c>
      <c r="BJ139" s="16" t="s">
        <v>81</v>
      </c>
      <c r="BK139" s="173">
        <f t="shared" si="9"/>
        <v>0</v>
      </c>
      <c r="BL139" s="16" t="s">
        <v>133</v>
      </c>
      <c r="BM139" s="172" t="s">
        <v>271</v>
      </c>
    </row>
    <row r="140" spans="1:65" s="2" customFormat="1" ht="16.5" customHeight="1">
      <c r="A140" s="31"/>
      <c r="B140" s="159"/>
      <c r="C140" s="160" t="s">
        <v>213</v>
      </c>
      <c r="D140" s="160" t="s">
        <v>135</v>
      </c>
      <c r="E140" s="161" t="s">
        <v>687</v>
      </c>
      <c r="F140" s="162" t="s">
        <v>688</v>
      </c>
      <c r="G140" s="163" t="s">
        <v>401</v>
      </c>
      <c r="H140" s="164">
        <v>5</v>
      </c>
      <c r="I140" s="165"/>
      <c r="J140" s="166">
        <f t="shared" si="0"/>
        <v>0</v>
      </c>
      <c r="K140" s="167"/>
      <c r="L140" s="32"/>
      <c r="M140" s="168" t="s">
        <v>1</v>
      </c>
      <c r="N140" s="169" t="s">
        <v>41</v>
      </c>
      <c r="O140" s="57"/>
      <c r="P140" s="170">
        <f t="shared" si="1"/>
        <v>0</v>
      </c>
      <c r="Q140" s="170">
        <v>0</v>
      </c>
      <c r="R140" s="170">
        <f t="shared" si="2"/>
        <v>0</v>
      </c>
      <c r="S140" s="170">
        <v>0</v>
      </c>
      <c r="T140" s="17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2" t="s">
        <v>133</v>
      </c>
      <c r="AT140" s="172" t="s">
        <v>135</v>
      </c>
      <c r="AU140" s="172" t="s">
        <v>81</v>
      </c>
      <c r="AY140" s="16" t="s">
        <v>132</v>
      </c>
      <c r="BE140" s="173">
        <f t="shared" si="4"/>
        <v>0</v>
      </c>
      <c r="BF140" s="173">
        <f t="shared" si="5"/>
        <v>0</v>
      </c>
      <c r="BG140" s="173">
        <f t="shared" si="6"/>
        <v>0</v>
      </c>
      <c r="BH140" s="173">
        <f t="shared" si="7"/>
        <v>0</v>
      </c>
      <c r="BI140" s="173">
        <f t="shared" si="8"/>
        <v>0</v>
      </c>
      <c r="BJ140" s="16" t="s">
        <v>81</v>
      </c>
      <c r="BK140" s="173">
        <f t="shared" si="9"/>
        <v>0</v>
      </c>
      <c r="BL140" s="16" t="s">
        <v>133</v>
      </c>
      <c r="BM140" s="172" t="s">
        <v>303</v>
      </c>
    </row>
    <row r="141" spans="1:65" s="2" customFormat="1" ht="16.5" customHeight="1">
      <c r="A141" s="31"/>
      <c r="B141" s="159"/>
      <c r="C141" s="160" t="s">
        <v>220</v>
      </c>
      <c r="D141" s="160" t="s">
        <v>135</v>
      </c>
      <c r="E141" s="161" t="s">
        <v>689</v>
      </c>
      <c r="F141" s="162" t="s">
        <v>690</v>
      </c>
      <c r="G141" s="163" t="s">
        <v>401</v>
      </c>
      <c r="H141" s="164">
        <v>150</v>
      </c>
      <c r="I141" s="165"/>
      <c r="J141" s="166">
        <f t="shared" si="0"/>
        <v>0</v>
      </c>
      <c r="K141" s="167"/>
      <c r="L141" s="32"/>
      <c r="M141" s="168" t="s">
        <v>1</v>
      </c>
      <c r="N141" s="169" t="s">
        <v>41</v>
      </c>
      <c r="O141" s="57"/>
      <c r="P141" s="170">
        <f t="shared" si="1"/>
        <v>0</v>
      </c>
      <c r="Q141" s="170">
        <v>0</v>
      </c>
      <c r="R141" s="170">
        <f t="shared" si="2"/>
        <v>0</v>
      </c>
      <c r="S141" s="170">
        <v>0</v>
      </c>
      <c r="T141" s="17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2" t="s">
        <v>133</v>
      </c>
      <c r="AT141" s="172" t="s">
        <v>135</v>
      </c>
      <c r="AU141" s="172" t="s">
        <v>81</v>
      </c>
      <c r="AY141" s="16" t="s">
        <v>132</v>
      </c>
      <c r="BE141" s="173">
        <f t="shared" si="4"/>
        <v>0</v>
      </c>
      <c r="BF141" s="173">
        <f t="shared" si="5"/>
        <v>0</v>
      </c>
      <c r="BG141" s="173">
        <f t="shared" si="6"/>
        <v>0</v>
      </c>
      <c r="BH141" s="173">
        <f t="shared" si="7"/>
        <v>0</v>
      </c>
      <c r="BI141" s="173">
        <f t="shared" si="8"/>
        <v>0</v>
      </c>
      <c r="BJ141" s="16" t="s">
        <v>81</v>
      </c>
      <c r="BK141" s="173">
        <f t="shared" si="9"/>
        <v>0</v>
      </c>
      <c r="BL141" s="16" t="s">
        <v>133</v>
      </c>
      <c r="BM141" s="172" t="s">
        <v>312</v>
      </c>
    </row>
    <row r="142" spans="1:65" s="2" customFormat="1" ht="16.5" customHeight="1">
      <c r="A142" s="31"/>
      <c r="B142" s="159"/>
      <c r="C142" s="160" t="s">
        <v>225</v>
      </c>
      <c r="D142" s="160" t="s">
        <v>135</v>
      </c>
      <c r="E142" s="161" t="s">
        <v>691</v>
      </c>
      <c r="F142" s="162" t="s">
        <v>692</v>
      </c>
      <c r="G142" s="163" t="s">
        <v>693</v>
      </c>
      <c r="H142" s="164">
        <v>1</v>
      </c>
      <c r="I142" s="165"/>
      <c r="J142" s="166">
        <f t="shared" si="0"/>
        <v>0</v>
      </c>
      <c r="K142" s="167"/>
      <c r="L142" s="32"/>
      <c r="M142" s="168" t="s">
        <v>1</v>
      </c>
      <c r="N142" s="169" t="s">
        <v>41</v>
      </c>
      <c r="O142" s="57"/>
      <c r="P142" s="170">
        <f t="shared" si="1"/>
        <v>0</v>
      </c>
      <c r="Q142" s="170">
        <v>0</v>
      </c>
      <c r="R142" s="170">
        <f t="shared" si="2"/>
        <v>0</v>
      </c>
      <c r="S142" s="170">
        <v>0</v>
      </c>
      <c r="T142" s="17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2" t="s">
        <v>133</v>
      </c>
      <c r="AT142" s="172" t="s">
        <v>135</v>
      </c>
      <c r="AU142" s="172" t="s">
        <v>81</v>
      </c>
      <c r="AY142" s="16" t="s">
        <v>132</v>
      </c>
      <c r="BE142" s="173">
        <f t="shared" si="4"/>
        <v>0</v>
      </c>
      <c r="BF142" s="173">
        <f t="shared" si="5"/>
        <v>0</v>
      </c>
      <c r="BG142" s="173">
        <f t="shared" si="6"/>
        <v>0</v>
      </c>
      <c r="BH142" s="173">
        <f t="shared" si="7"/>
        <v>0</v>
      </c>
      <c r="BI142" s="173">
        <f t="shared" si="8"/>
        <v>0</v>
      </c>
      <c r="BJ142" s="16" t="s">
        <v>81</v>
      </c>
      <c r="BK142" s="173">
        <f t="shared" si="9"/>
        <v>0</v>
      </c>
      <c r="BL142" s="16" t="s">
        <v>133</v>
      </c>
      <c r="BM142" s="172" t="s">
        <v>320</v>
      </c>
    </row>
    <row r="143" spans="1:65" s="2" customFormat="1" ht="16.5" customHeight="1">
      <c r="A143" s="31"/>
      <c r="B143" s="159"/>
      <c r="C143" s="160" t="s">
        <v>230</v>
      </c>
      <c r="D143" s="160" t="s">
        <v>135</v>
      </c>
      <c r="E143" s="161" t="s">
        <v>694</v>
      </c>
      <c r="F143" s="162" t="s">
        <v>695</v>
      </c>
      <c r="G143" s="163" t="s">
        <v>408</v>
      </c>
      <c r="H143" s="164">
        <v>30</v>
      </c>
      <c r="I143" s="165"/>
      <c r="J143" s="166">
        <f t="shared" si="0"/>
        <v>0</v>
      </c>
      <c r="K143" s="167"/>
      <c r="L143" s="32"/>
      <c r="M143" s="168" t="s">
        <v>1</v>
      </c>
      <c r="N143" s="169" t="s">
        <v>41</v>
      </c>
      <c r="O143" s="57"/>
      <c r="P143" s="170">
        <f t="shared" si="1"/>
        <v>0</v>
      </c>
      <c r="Q143" s="170">
        <v>0</v>
      </c>
      <c r="R143" s="170">
        <f t="shared" si="2"/>
        <v>0</v>
      </c>
      <c r="S143" s="170">
        <v>0</v>
      </c>
      <c r="T143" s="17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2" t="s">
        <v>133</v>
      </c>
      <c r="AT143" s="172" t="s">
        <v>135</v>
      </c>
      <c r="AU143" s="172" t="s">
        <v>81</v>
      </c>
      <c r="AY143" s="16" t="s">
        <v>132</v>
      </c>
      <c r="BE143" s="173">
        <f t="shared" si="4"/>
        <v>0</v>
      </c>
      <c r="BF143" s="173">
        <f t="shared" si="5"/>
        <v>0</v>
      </c>
      <c r="BG143" s="173">
        <f t="shared" si="6"/>
        <v>0</v>
      </c>
      <c r="BH143" s="173">
        <f t="shared" si="7"/>
        <v>0</v>
      </c>
      <c r="BI143" s="173">
        <f t="shared" si="8"/>
        <v>0</v>
      </c>
      <c r="BJ143" s="16" t="s">
        <v>81</v>
      </c>
      <c r="BK143" s="173">
        <f t="shared" si="9"/>
        <v>0</v>
      </c>
      <c r="BL143" s="16" t="s">
        <v>133</v>
      </c>
      <c r="BM143" s="172" t="s">
        <v>330</v>
      </c>
    </row>
    <row r="144" spans="1:65" s="2" customFormat="1" ht="16.5" customHeight="1">
      <c r="A144" s="31"/>
      <c r="B144" s="159"/>
      <c r="C144" s="160" t="s">
        <v>7</v>
      </c>
      <c r="D144" s="160" t="s">
        <v>135</v>
      </c>
      <c r="E144" s="161" t="s">
        <v>696</v>
      </c>
      <c r="F144" s="162" t="s">
        <v>697</v>
      </c>
      <c r="G144" s="163" t="s">
        <v>277</v>
      </c>
      <c r="H144" s="202"/>
      <c r="I144" s="165"/>
      <c r="J144" s="166">
        <f t="shared" si="0"/>
        <v>0</v>
      </c>
      <c r="K144" s="167"/>
      <c r="L144" s="32"/>
      <c r="M144" s="168" t="s">
        <v>1</v>
      </c>
      <c r="N144" s="169" t="s">
        <v>41</v>
      </c>
      <c r="O144" s="57"/>
      <c r="P144" s="170">
        <f t="shared" si="1"/>
        <v>0</v>
      </c>
      <c r="Q144" s="170">
        <v>0</v>
      </c>
      <c r="R144" s="170">
        <f t="shared" si="2"/>
        <v>0</v>
      </c>
      <c r="S144" s="170">
        <v>0</v>
      </c>
      <c r="T144" s="17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2" t="s">
        <v>133</v>
      </c>
      <c r="AT144" s="172" t="s">
        <v>135</v>
      </c>
      <c r="AU144" s="172" t="s">
        <v>81</v>
      </c>
      <c r="AY144" s="16" t="s">
        <v>132</v>
      </c>
      <c r="BE144" s="173">
        <f t="shared" si="4"/>
        <v>0</v>
      </c>
      <c r="BF144" s="173">
        <f t="shared" si="5"/>
        <v>0</v>
      </c>
      <c r="BG144" s="173">
        <f t="shared" si="6"/>
        <v>0</v>
      </c>
      <c r="BH144" s="173">
        <f t="shared" si="7"/>
        <v>0</v>
      </c>
      <c r="BI144" s="173">
        <f t="shared" si="8"/>
        <v>0</v>
      </c>
      <c r="BJ144" s="16" t="s">
        <v>81</v>
      </c>
      <c r="BK144" s="173">
        <f t="shared" si="9"/>
        <v>0</v>
      </c>
      <c r="BL144" s="16" t="s">
        <v>133</v>
      </c>
      <c r="BM144" s="172" t="s">
        <v>338</v>
      </c>
    </row>
    <row r="145" spans="1:65" s="12" customFormat="1" ht="25.9" customHeight="1">
      <c r="B145" s="146"/>
      <c r="D145" s="147" t="s">
        <v>75</v>
      </c>
      <c r="E145" s="148" t="s">
        <v>616</v>
      </c>
      <c r="F145" s="148" t="s">
        <v>698</v>
      </c>
      <c r="I145" s="149"/>
      <c r="J145" s="150">
        <f>BK145</f>
        <v>0</v>
      </c>
      <c r="L145" s="146"/>
      <c r="M145" s="151"/>
      <c r="N145" s="152"/>
      <c r="O145" s="152"/>
      <c r="P145" s="153">
        <f>SUM(P146:P150)</f>
        <v>0</v>
      </c>
      <c r="Q145" s="152"/>
      <c r="R145" s="153">
        <f>SUM(R146:R150)</f>
        <v>0</v>
      </c>
      <c r="S145" s="152"/>
      <c r="T145" s="154">
        <f>SUM(T146:T150)</f>
        <v>0</v>
      </c>
      <c r="AR145" s="147" t="s">
        <v>81</v>
      </c>
      <c r="AT145" s="155" t="s">
        <v>75</v>
      </c>
      <c r="AU145" s="155" t="s">
        <v>76</v>
      </c>
      <c r="AY145" s="147" t="s">
        <v>132</v>
      </c>
      <c r="BK145" s="156">
        <f>SUM(BK146:BK150)</f>
        <v>0</v>
      </c>
    </row>
    <row r="146" spans="1:65" s="2" customFormat="1" ht="16.5" customHeight="1">
      <c r="A146" s="31"/>
      <c r="B146" s="159"/>
      <c r="C146" s="160" t="s">
        <v>240</v>
      </c>
      <c r="D146" s="160" t="s">
        <v>135</v>
      </c>
      <c r="E146" s="161" t="s">
        <v>699</v>
      </c>
      <c r="F146" s="162" t="s">
        <v>700</v>
      </c>
      <c r="G146" s="163" t="s">
        <v>401</v>
      </c>
      <c r="H146" s="164">
        <v>3</v>
      </c>
      <c r="I146" s="165"/>
      <c r="J146" s="166">
        <f>ROUND(I146*H146,2)</f>
        <v>0</v>
      </c>
      <c r="K146" s="167"/>
      <c r="L146" s="32"/>
      <c r="M146" s="168" t="s">
        <v>1</v>
      </c>
      <c r="N146" s="169" t="s">
        <v>41</v>
      </c>
      <c r="O146" s="57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2" t="s">
        <v>133</v>
      </c>
      <c r="AT146" s="172" t="s">
        <v>135</v>
      </c>
      <c r="AU146" s="172" t="s">
        <v>81</v>
      </c>
      <c r="AY146" s="16" t="s">
        <v>132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6" t="s">
        <v>81</v>
      </c>
      <c r="BK146" s="173">
        <f>ROUND(I146*H146,2)</f>
        <v>0</v>
      </c>
      <c r="BL146" s="16" t="s">
        <v>133</v>
      </c>
      <c r="BM146" s="172" t="s">
        <v>346</v>
      </c>
    </row>
    <row r="147" spans="1:65" s="2" customFormat="1" ht="16.5" customHeight="1">
      <c r="A147" s="31"/>
      <c r="B147" s="159"/>
      <c r="C147" s="160" t="s">
        <v>244</v>
      </c>
      <c r="D147" s="160" t="s">
        <v>135</v>
      </c>
      <c r="E147" s="161" t="s">
        <v>701</v>
      </c>
      <c r="F147" s="162" t="s">
        <v>702</v>
      </c>
      <c r="G147" s="163" t="s">
        <v>401</v>
      </c>
      <c r="H147" s="164">
        <v>2</v>
      </c>
      <c r="I147" s="165"/>
      <c r="J147" s="166">
        <f>ROUND(I147*H147,2)</f>
        <v>0</v>
      </c>
      <c r="K147" s="167"/>
      <c r="L147" s="32"/>
      <c r="M147" s="168" t="s">
        <v>1</v>
      </c>
      <c r="N147" s="169" t="s">
        <v>41</v>
      </c>
      <c r="O147" s="57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2" t="s">
        <v>133</v>
      </c>
      <c r="AT147" s="172" t="s">
        <v>135</v>
      </c>
      <c r="AU147" s="172" t="s">
        <v>81</v>
      </c>
      <c r="AY147" s="16" t="s">
        <v>132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6" t="s">
        <v>81</v>
      </c>
      <c r="BK147" s="173">
        <f>ROUND(I147*H147,2)</f>
        <v>0</v>
      </c>
      <c r="BL147" s="16" t="s">
        <v>133</v>
      </c>
      <c r="BM147" s="172" t="s">
        <v>354</v>
      </c>
    </row>
    <row r="148" spans="1:65" s="2" customFormat="1" ht="16.5" customHeight="1">
      <c r="A148" s="31"/>
      <c r="B148" s="159"/>
      <c r="C148" s="160" t="s">
        <v>249</v>
      </c>
      <c r="D148" s="160" t="s">
        <v>135</v>
      </c>
      <c r="E148" s="161" t="s">
        <v>703</v>
      </c>
      <c r="F148" s="162" t="s">
        <v>704</v>
      </c>
      <c r="G148" s="163" t="s">
        <v>401</v>
      </c>
      <c r="H148" s="164">
        <v>7</v>
      </c>
      <c r="I148" s="165"/>
      <c r="J148" s="166">
        <f>ROUND(I148*H148,2)</f>
        <v>0</v>
      </c>
      <c r="K148" s="167"/>
      <c r="L148" s="32"/>
      <c r="M148" s="168" t="s">
        <v>1</v>
      </c>
      <c r="N148" s="169" t="s">
        <v>41</v>
      </c>
      <c r="O148" s="57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2" t="s">
        <v>133</v>
      </c>
      <c r="AT148" s="172" t="s">
        <v>135</v>
      </c>
      <c r="AU148" s="172" t="s">
        <v>81</v>
      </c>
      <c r="AY148" s="16" t="s">
        <v>132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6" t="s">
        <v>81</v>
      </c>
      <c r="BK148" s="173">
        <f>ROUND(I148*H148,2)</f>
        <v>0</v>
      </c>
      <c r="BL148" s="16" t="s">
        <v>133</v>
      </c>
      <c r="BM148" s="172" t="s">
        <v>365</v>
      </c>
    </row>
    <row r="149" spans="1:65" s="2" customFormat="1" ht="16.5" customHeight="1">
      <c r="A149" s="31"/>
      <c r="B149" s="159"/>
      <c r="C149" s="160" t="s">
        <v>255</v>
      </c>
      <c r="D149" s="160" t="s">
        <v>135</v>
      </c>
      <c r="E149" s="161" t="s">
        <v>705</v>
      </c>
      <c r="F149" s="162" t="s">
        <v>706</v>
      </c>
      <c r="G149" s="163" t="s">
        <v>401</v>
      </c>
      <c r="H149" s="164">
        <v>1</v>
      </c>
      <c r="I149" s="165"/>
      <c r="J149" s="166">
        <f>ROUND(I149*H149,2)</f>
        <v>0</v>
      </c>
      <c r="K149" s="167"/>
      <c r="L149" s="32"/>
      <c r="M149" s="168" t="s">
        <v>1</v>
      </c>
      <c r="N149" s="169" t="s">
        <v>41</v>
      </c>
      <c r="O149" s="57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2" t="s">
        <v>133</v>
      </c>
      <c r="AT149" s="172" t="s">
        <v>135</v>
      </c>
      <c r="AU149" s="172" t="s">
        <v>81</v>
      </c>
      <c r="AY149" s="16" t="s">
        <v>132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6" t="s">
        <v>81</v>
      </c>
      <c r="BK149" s="173">
        <f>ROUND(I149*H149,2)</f>
        <v>0</v>
      </c>
      <c r="BL149" s="16" t="s">
        <v>133</v>
      </c>
      <c r="BM149" s="172" t="s">
        <v>375</v>
      </c>
    </row>
    <row r="150" spans="1:65" s="2" customFormat="1" ht="16.5" customHeight="1">
      <c r="A150" s="31"/>
      <c r="B150" s="159"/>
      <c r="C150" s="160" t="s">
        <v>263</v>
      </c>
      <c r="D150" s="160" t="s">
        <v>135</v>
      </c>
      <c r="E150" s="161" t="s">
        <v>707</v>
      </c>
      <c r="F150" s="162" t="s">
        <v>708</v>
      </c>
      <c r="G150" s="163" t="s">
        <v>401</v>
      </c>
      <c r="H150" s="164">
        <v>4</v>
      </c>
      <c r="I150" s="165"/>
      <c r="J150" s="166">
        <f>ROUND(I150*H150,2)</f>
        <v>0</v>
      </c>
      <c r="K150" s="167"/>
      <c r="L150" s="32"/>
      <c r="M150" s="168" t="s">
        <v>1</v>
      </c>
      <c r="N150" s="169" t="s">
        <v>41</v>
      </c>
      <c r="O150" s="57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2" t="s">
        <v>133</v>
      </c>
      <c r="AT150" s="172" t="s">
        <v>135</v>
      </c>
      <c r="AU150" s="172" t="s">
        <v>81</v>
      </c>
      <c r="AY150" s="16" t="s">
        <v>132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6" t="s">
        <v>81</v>
      </c>
      <c r="BK150" s="173">
        <f>ROUND(I150*H150,2)</f>
        <v>0</v>
      </c>
      <c r="BL150" s="16" t="s">
        <v>133</v>
      </c>
      <c r="BM150" s="172" t="s">
        <v>385</v>
      </c>
    </row>
    <row r="151" spans="1:65" s="12" customFormat="1" ht="25.9" customHeight="1">
      <c r="B151" s="146"/>
      <c r="D151" s="147" t="s">
        <v>75</v>
      </c>
      <c r="E151" s="148" t="s">
        <v>709</v>
      </c>
      <c r="F151" s="148" t="s">
        <v>710</v>
      </c>
      <c r="I151" s="149"/>
      <c r="J151" s="150">
        <f>BK151</f>
        <v>0</v>
      </c>
      <c r="L151" s="146"/>
      <c r="M151" s="151"/>
      <c r="N151" s="152"/>
      <c r="O151" s="152"/>
      <c r="P151" s="153">
        <f>SUM(P152:P153)</f>
        <v>0</v>
      </c>
      <c r="Q151" s="152"/>
      <c r="R151" s="153">
        <f>SUM(R152:R153)</f>
        <v>0</v>
      </c>
      <c r="S151" s="152"/>
      <c r="T151" s="154">
        <f>SUM(T152:T153)</f>
        <v>0</v>
      </c>
      <c r="AR151" s="147" t="s">
        <v>81</v>
      </c>
      <c r="AT151" s="155" t="s">
        <v>75</v>
      </c>
      <c r="AU151" s="155" t="s">
        <v>76</v>
      </c>
      <c r="AY151" s="147" t="s">
        <v>132</v>
      </c>
      <c r="BK151" s="156">
        <f>SUM(BK152:BK153)</f>
        <v>0</v>
      </c>
    </row>
    <row r="152" spans="1:65" s="2" customFormat="1" ht="16.5" customHeight="1">
      <c r="A152" s="31"/>
      <c r="B152" s="159"/>
      <c r="C152" s="160" t="s">
        <v>267</v>
      </c>
      <c r="D152" s="160" t="s">
        <v>135</v>
      </c>
      <c r="E152" s="161" t="s">
        <v>711</v>
      </c>
      <c r="F152" s="162" t="s">
        <v>712</v>
      </c>
      <c r="G152" s="163" t="s">
        <v>693</v>
      </c>
      <c r="H152" s="164">
        <v>1</v>
      </c>
      <c r="I152" s="165"/>
      <c r="J152" s="166">
        <f>ROUND(I152*H152,2)</f>
        <v>0</v>
      </c>
      <c r="K152" s="167"/>
      <c r="L152" s="32"/>
      <c r="M152" s="168" t="s">
        <v>1</v>
      </c>
      <c r="N152" s="169" t="s">
        <v>41</v>
      </c>
      <c r="O152" s="57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2" t="s">
        <v>133</v>
      </c>
      <c r="AT152" s="172" t="s">
        <v>135</v>
      </c>
      <c r="AU152" s="172" t="s">
        <v>81</v>
      </c>
      <c r="AY152" s="16" t="s">
        <v>132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6" t="s">
        <v>81</v>
      </c>
      <c r="BK152" s="173">
        <f>ROUND(I152*H152,2)</f>
        <v>0</v>
      </c>
      <c r="BL152" s="16" t="s">
        <v>133</v>
      </c>
      <c r="BM152" s="172" t="s">
        <v>394</v>
      </c>
    </row>
    <row r="153" spans="1:65" s="2" customFormat="1" ht="16.5" customHeight="1">
      <c r="A153" s="31"/>
      <c r="B153" s="159"/>
      <c r="C153" s="160" t="s">
        <v>274</v>
      </c>
      <c r="D153" s="160" t="s">
        <v>135</v>
      </c>
      <c r="E153" s="161" t="s">
        <v>713</v>
      </c>
      <c r="F153" s="162" t="s">
        <v>714</v>
      </c>
      <c r="G153" s="163" t="s">
        <v>693</v>
      </c>
      <c r="H153" s="164">
        <v>1</v>
      </c>
      <c r="I153" s="165"/>
      <c r="J153" s="166">
        <f>ROUND(I153*H153,2)</f>
        <v>0</v>
      </c>
      <c r="K153" s="167"/>
      <c r="L153" s="32"/>
      <c r="M153" s="168" t="s">
        <v>1</v>
      </c>
      <c r="N153" s="169" t="s">
        <v>41</v>
      </c>
      <c r="O153" s="57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2" t="s">
        <v>133</v>
      </c>
      <c r="AT153" s="172" t="s">
        <v>135</v>
      </c>
      <c r="AU153" s="172" t="s">
        <v>81</v>
      </c>
      <c r="AY153" s="16" t="s">
        <v>132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6" t="s">
        <v>81</v>
      </c>
      <c r="BK153" s="173">
        <f>ROUND(I153*H153,2)</f>
        <v>0</v>
      </c>
      <c r="BL153" s="16" t="s">
        <v>133</v>
      </c>
      <c r="BM153" s="172" t="s">
        <v>405</v>
      </c>
    </row>
    <row r="154" spans="1:65" s="12" customFormat="1" ht="25.9" customHeight="1">
      <c r="B154" s="146"/>
      <c r="D154" s="147" t="s">
        <v>75</v>
      </c>
      <c r="E154" s="148" t="s">
        <v>715</v>
      </c>
      <c r="F154" s="148" t="s">
        <v>716</v>
      </c>
      <c r="I154" s="149"/>
      <c r="J154" s="150">
        <f>BK154</f>
        <v>0</v>
      </c>
      <c r="L154" s="146"/>
      <c r="M154" s="151"/>
      <c r="N154" s="152"/>
      <c r="O154" s="152"/>
      <c r="P154" s="153">
        <f>SUM(P155:P156)</f>
        <v>0</v>
      </c>
      <c r="Q154" s="152"/>
      <c r="R154" s="153">
        <f>SUM(R155:R156)</f>
        <v>0</v>
      </c>
      <c r="S154" s="152"/>
      <c r="T154" s="154">
        <f>SUM(T155:T156)</f>
        <v>0</v>
      </c>
      <c r="AR154" s="147" t="s">
        <v>81</v>
      </c>
      <c r="AT154" s="155" t="s">
        <v>75</v>
      </c>
      <c r="AU154" s="155" t="s">
        <v>76</v>
      </c>
      <c r="AY154" s="147" t="s">
        <v>132</v>
      </c>
      <c r="BK154" s="156">
        <f>SUM(BK155:BK156)</f>
        <v>0</v>
      </c>
    </row>
    <row r="155" spans="1:65" s="2" customFormat="1" ht="16.5" customHeight="1">
      <c r="A155" s="31"/>
      <c r="B155" s="159"/>
      <c r="C155" s="160" t="s">
        <v>281</v>
      </c>
      <c r="D155" s="160" t="s">
        <v>135</v>
      </c>
      <c r="E155" s="161" t="s">
        <v>717</v>
      </c>
      <c r="F155" s="162" t="s">
        <v>718</v>
      </c>
      <c r="G155" s="163" t="s">
        <v>401</v>
      </c>
      <c r="H155" s="164">
        <v>1</v>
      </c>
      <c r="I155" s="165"/>
      <c r="J155" s="166">
        <f>ROUND(I155*H155,2)</f>
        <v>0</v>
      </c>
      <c r="K155" s="167"/>
      <c r="L155" s="32"/>
      <c r="M155" s="168" t="s">
        <v>1</v>
      </c>
      <c r="N155" s="169" t="s">
        <v>41</v>
      </c>
      <c r="O155" s="57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2" t="s">
        <v>133</v>
      </c>
      <c r="AT155" s="172" t="s">
        <v>135</v>
      </c>
      <c r="AU155" s="172" t="s">
        <v>81</v>
      </c>
      <c r="AY155" s="16" t="s">
        <v>132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16" t="s">
        <v>81</v>
      </c>
      <c r="BK155" s="173">
        <f>ROUND(I155*H155,2)</f>
        <v>0</v>
      </c>
      <c r="BL155" s="16" t="s">
        <v>133</v>
      </c>
      <c r="BM155" s="172" t="s">
        <v>415</v>
      </c>
    </row>
    <row r="156" spans="1:65" s="2" customFormat="1" ht="16.5" customHeight="1">
      <c r="A156" s="31"/>
      <c r="B156" s="159"/>
      <c r="C156" s="160" t="s">
        <v>285</v>
      </c>
      <c r="D156" s="160" t="s">
        <v>135</v>
      </c>
      <c r="E156" s="161" t="s">
        <v>719</v>
      </c>
      <c r="F156" s="162" t="s">
        <v>720</v>
      </c>
      <c r="G156" s="163" t="s">
        <v>401</v>
      </c>
      <c r="H156" s="164">
        <v>1</v>
      </c>
      <c r="I156" s="165"/>
      <c r="J156" s="166">
        <f>ROUND(I156*H156,2)</f>
        <v>0</v>
      </c>
      <c r="K156" s="167"/>
      <c r="L156" s="32"/>
      <c r="M156" s="168" t="s">
        <v>1</v>
      </c>
      <c r="N156" s="169" t="s">
        <v>41</v>
      </c>
      <c r="O156" s="57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2" t="s">
        <v>133</v>
      </c>
      <c r="AT156" s="172" t="s">
        <v>135</v>
      </c>
      <c r="AU156" s="172" t="s">
        <v>81</v>
      </c>
      <c r="AY156" s="16" t="s">
        <v>132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6" t="s">
        <v>81</v>
      </c>
      <c r="BK156" s="173">
        <f>ROUND(I156*H156,2)</f>
        <v>0</v>
      </c>
      <c r="BL156" s="16" t="s">
        <v>133</v>
      </c>
      <c r="BM156" s="172" t="s">
        <v>425</v>
      </c>
    </row>
    <row r="157" spans="1:65" s="12" customFormat="1" ht="25.9" customHeight="1">
      <c r="B157" s="146"/>
      <c r="D157" s="147" t="s">
        <v>75</v>
      </c>
      <c r="E157" s="148" t="s">
        <v>721</v>
      </c>
      <c r="F157" s="148" t="s">
        <v>722</v>
      </c>
      <c r="I157" s="149"/>
      <c r="J157" s="150">
        <f>BK157</f>
        <v>0</v>
      </c>
      <c r="L157" s="146"/>
      <c r="M157" s="151"/>
      <c r="N157" s="152"/>
      <c r="O157" s="152"/>
      <c r="P157" s="153">
        <f>SUM(P158:P166)</f>
        <v>0</v>
      </c>
      <c r="Q157" s="152"/>
      <c r="R157" s="153">
        <f>SUM(R158:R166)</f>
        <v>0</v>
      </c>
      <c r="S157" s="152"/>
      <c r="T157" s="154">
        <f>SUM(T158:T166)</f>
        <v>0</v>
      </c>
      <c r="AR157" s="147" t="s">
        <v>81</v>
      </c>
      <c r="AT157" s="155" t="s">
        <v>75</v>
      </c>
      <c r="AU157" s="155" t="s">
        <v>76</v>
      </c>
      <c r="AY157" s="147" t="s">
        <v>132</v>
      </c>
      <c r="BK157" s="156">
        <f>SUM(BK158:BK166)</f>
        <v>0</v>
      </c>
    </row>
    <row r="158" spans="1:65" s="2" customFormat="1" ht="16.5" customHeight="1">
      <c r="A158" s="31"/>
      <c r="B158" s="159"/>
      <c r="C158" s="160" t="s">
        <v>290</v>
      </c>
      <c r="D158" s="160" t="s">
        <v>135</v>
      </c>
      <c r="E158" s="161" t="s">
        <v>723</v>
      </c>
      <c r="F158" s="162" t="s">
        <v>724</v>
      </c>
      <c r="G158" s="163" t="s">
        <v>216</v>
      </c>
      <c r="H158" s="164">
        <v>96</v>
      </c>
      <c r="I158" s="165"/>
      <c r="J158" s="166">
        <f t="shared" ref="J158:J166" si="10">ROUND(I158*H158,2)</f>
        <v>0</v>
      </c>
      <c r="K158" s="167"/>
      <c r="L158" s="32"/>
      <c r="M158" s="168" t="s">
        <v>1</v>
      </c>
      <c r="N158" s="169" t="s">
        <v>41</v>
      </c>
      <c r="O158" s="57"/>
      <c r="P158" s="170">
        <f t="shared" ref="P158:P166" si="11">O158*H158</f>
        <v>0</v>
      </c>
      <c r="Q158" s="170">
        <v>0</v>
      </c>
      <c r="R158" s="170">
        <f t="shared" ref="R158:R166" si="12">Q158*H158</f>
        <v>0</v>
      </c>
      <c r="S158" s="170">
        <v>0</v>
      </c>
      <c r="T158" s="171">
        <f t="shared" ref="T158:T166" si="13"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2" t="s">
        <v>133</v>
      </c>
      <c r="AT158" s="172" t="s">
        <v>135</v>
      </c>
      <c r="AU158" s="172" t="s">
        <v>81</v>
      </c>
      <c r="AY158" s="16" t="s">
        <v>132</v>
      </c>
      <c r="BE158" s="173">
        <f t="shared" ref="BE158:BE166" si="14">IF(N158="základní",J158,0)</f>
        <v>0</v>
      </c>
      <c r="BF158" s="173">
        <f t="shared" ref="BF158:BF166" si="15">IF(N158="snížená",J158,0)</f>
        <v>0</v>
      </c>
      <c r="BG158" s="173">
        <f t="shared" ref="BG158:BG166" si="16">IF(N158="zákl. přenesená",J158,0)</f>
        <v>0</v>
      </c>
      <c r="BH158" s="173">
        <f t="shared" ref="BH158:BH166" si="17">IF(N158="sníž. přenesená",J158,0)</f>
        <v>0</v>
      </c>
      <c r="BI158" s="173">
        <f t="shared" ref="BI158:BI166" si="18">IF(N158="nulová",J158,0)</f>
        <v>0</v>
      </c>
      <c r="BJ158" s="16" t="s">
        <v>81</v>
      </c>
      <c r="BK158" s="173">
        <f t="shared" ref="BK158:BK166" si="19">ROUND(I158*H158,2)</f>
        <v>0</v>
      </c>
      <c r="BL158" s="16" t="s">
        <v>133</v>
      </c>
      <c r="BM158" s="172" t="s">
        <v>435</v>
      </c>
    </row>
    <row r="159" spans="1:65" s="2" customFormat="1" ht="16.5" customHeight="1">
      <c r="A159" s="31"/>
      <c r="B159" s="159"/>
      <c r="C159" s="160" t="s">
        <v>271</v>
      </c>
      <c r="D159" s="160" t="s">
        <v>135</v>
      </c>
      <c r="E159" s="161" t="s">
        <v>725</v>
      </c>
      <c r="F159" s="162" t="s">
        <v>726</v>
      </c>
      <c r="G159" s="163" t="s">
        <v>216</v>
      </c>
      <c r="H159" s="164">
        <v>45</v>
      </c>
      <c r="I159" s="165"/>
      <c r="J159" s="166">
        <f t="shared" si="10"/>
        <v>0</v>
      </c>
      <c r="K159" s="167"/>
      <c r="L159" s="32"/>
      <c r="M159" s="168" t="s">
        <v>1</v>
      </c>
      <c r="N159" s="169" t="s">
        <v>41</v>
      </c>
      <c r="O159" s="57"/>
      <c r="P159" s="170">
        <f t="shared" si="11"/>
        <v>0</v>
      </c>
      <c r="Q159" s="170">
        <v>0</v>
      </c>
      <c r="R159" s="170">
        <f t="shared" si="12"/>
        <v>0</v>
      </c>
      <c r="S159" s="170">
        <v>0</v>
      </c>
      <c r="T159" s="171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2" t="s">
        <v>133</v>
      </c>
      <c r="AT159" s="172" t="s">
        <v>135</v>
      </c>
      <c r="AU159" s="172" t="s">
        <v>81</v>
      </c>
      <c r="AY159" s="16" t="s">
        <v>132</v>
      </c>
      <c r="BE159" s="173">
        <f t="shared" si="14"/>
        <v>0</v>
      </c>
      <c r="BF159" s="173">
        <f t="shared" si="15"/>
        <v>0</v>
      </c>
      <c r="BG159" s="173">
        <f t="shared" si="16"/>
        <v>0</v>
      </c>
      <c r="BH159" s="173">
        <f t="shared" si="17"/>
        <v>0</v>
      </c>
      <c r="BI159" s="173">
        <f t="shared" si="18"/>
        <v>0</v>
      </c>
      <c r="BJ159" s="16" t="s">
        <v>81</v>
      </c>
      <c r="BK159" s="173">
        <f t="shared" si="19"/>
        <v>0</v>
      </c>
      <c r="BL159" s="16" t="s">
        <v>133</v>
      </c>
      <c r="BM159" s="172" t="s">
        <v>445</v>
      </c>
    </row>
    <row r="160" spans="1:65" s="2" customFormat="1" ht="16.5" customHeight="1">
      <c r="A160" s="31"/>
      <c r="B160" s="159"/>
      <c r="C160" s="160" t="s">
        <v>299</v>
      </c>
      <c r="D160" s="160" t="s">
        <v>135</v>
      </c>
      <c r="E160" s="161" t="s">
        <v>727</v>
      </c>
      <c r="F160" s="162" t="s">
        <v>728</v>
      </c>
      <c r="G160" s="163" t="s">
        <v>216</v>
      </c>
      <c r="H160" s="164">
        <v>50</v>
      </c>
      <c r="I160" s="165"/>
      <c r="J160" s="166">
        <f t="shared" si="10"/>
        <v>0</v>
      </c>
      <c r="K160" s="167"/>
      <c r="L160" s="32"/>
      <c r="M160" s="168" t="s">
        <v>1</v>
      </c>
      <c r="N160" s="169" t="s">
        <v>41</v>
      </c>
      <c r="O160" s="57"/>
      <c r="P160" s="170">
        <f t="shared" si="11"/>
        <v>0</v>
      </c>
      <c r="Q160" s="170">
        <v>0</v>
      </c>
      <c r="R160" s="170">
        <f t="shared" si="12"/>
        <v>0</v>
      </c>
      <c r="S160" s="170">
        <v>0</v>
      </c>
      <c r="T160" s="171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2" t="s">
        <v>133</v>
      </c>
      <c r="AT160" s="172" t="s">
        <v>135</v>
      </c>
      <c r="AU160" s="172" t="s">
        <v>81</v>
      </c>
      <c r="AY160" s="16" t="s">
        <v>132</v>
      </c>
      <c r="BE160" s="173">
        <f t="shared" si="14"/>
        <v>0</v>
      </c>
      <c r="BF160" s="173">
        <f t="shared" si="15"/>
        <v>0</v>
      </c>
      <c r="BG160" s="173">
        <f t="shared" si="16"/>
        <v>0</v>
      </c>
      <c r="BH160" s="173">
        <f t="shared" si="17"/>
        <v>0</v>
      </c>
      <c r="BI160" s="173">
        <f t="shared" si="18"/>
        <v>0</v>
      </c>
      <c r="BJ160" s="16" t="s">
        <v>81</v>
      </c>
      <c r="BK160" s="173">
        <f t="shared" si="19"/>
        <v>0</v>
      </c>
      <c r="BL160" s="16" t="s">
        <v>133</v>
      </c>
      <c r="BM160" s="172" t="s">
        <v>453</v>
      </c>
    </row>
    <row r="161" spans="1:65" s="2" customFormat="1" ht="16.5" customHeight="1">
      <c r="A161" s="31"/>
      <c r="B161" s="159"/>
      <c r="C161" s="160" t="s">
        <v>303</v>
      </c>
      <c r="D161" s="160" t="s">
        <v>135</v>
      </c>
      <c r="E161" s="161" t="s">
        <v>729</v>
      </c>
      <c r="F161" s="162" t="s">
        <v>730</v>
      </c>
      <c r="G161" s="163" t="s">
        <v>216</v>
      </c>
      <c r="H161" s="164">
        <v>110</v>
      </c>
      <c r="I161" s="165"/>
      <c r="J161" s="166">
        <f t="shared" si="10"/>
        <v>0</v>
      </c>
      <c r="K161" s="167"/>
      <c r="L161" s="32"/>
      <c r="M161" s="168" t="s">
        <v>1</v>
      </c>
      <c r="N161" s="169" t="s">
        <v>41</v>
      </c>
      <c r="O161" s="57"/>
      <c r="P161" s="170">
        <f t="shared" si="11"/>
        <v>0</v>
      </c>
      <c r="Q161" s="170">
        <v>0</v>
      </c>
      <c r="R161" s="170">
        <f t="shared" si="12"/>
        <v>0</v>
      </c>
      <c r="S161" s="170">
        <v>0</v>
      </c>
      <c r="T161" s="171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2" t="s">
        <v>133</v>
      </c>
      <c r="AT161" s="172" t="s">
        <v>135</v>
      </c>
      <c r="AU161" s="172" t="s">
        <v>81</v>
      </c>
      <c r="AY161" s="16" t="s">
        <v>132</v>
      </c>
      <c r="BE161" s="173">
        <f t="shared" si="14"/>
        <v>0</v>
      </c>
      <c r="BF161" s="173">
        <f t="shared" si="15"/>
        <v>0</v>
      </c>
      <c r="BG161" s="173">
        <f t="shared" si="16"/>
        <v>0</v>
      </c>
      <c r="BH161" s="173">
        <f t="shared" si="17"/>
        <v>0</v>
      </c>
      <c r="BI161" s="173">
        <f t="shared" si="18"/>
        <v>0</v>
      </c>
      <c r="BJ161" s="16" t="s">
        <v>81</v>
      </c>
      <c r="BK161" s="173">
        <f t="shared" si="19"/>
        <v>0</v>
      </c>
      <c r="BL161" s="16" t="s">
        <v>133</v>
      </c>
      <c r="BM161" s="172" t="s">
        <v>461</v>
      </c>
    </row>
    <row r="162" spans="1:65" s="2" customFormat="1" ht="16.5" customHeight="1">
      <c r="A162" s="31"/>
      <c r="B162" s="159"/>
      <c r="C162" s="160" t="s">
        <v>307</v>
      </c>
      <c r="D162" s="160" t="s">
        <v>135</v>
      </c>
      <c r="E162" s="161" t="s">
        <v>731</v>
      </c>
      <c r="F162" s="162" t="s">
        <v>732</v>
      </c>
      <c r="G162" s="163" t="s">
        <v>216</v>
      </c>
      <c r="H162" s="164">
        <v>115</v>
      </c>
      <c r="I162" s="165"/>
      <c r="J162" s="166">
        <f t="shared" si="10"/>
        <v>0</v>
      </c>
      <c r="K162" s="167"/>
      <c r="L162" s="32"/>
      <c r="M162" s="168" t="s">
        <v>1</v>
      </c>
      <c r="N162" s="169" t="s">
        <v>41</v>
      </c>
      <c r="O162" s="57"/>
      <c r="P162" s="170">
        <f t="shared" si="11"/>
        <v>0</v>
      </c>
      <c r="Q162" s="170">
        <v>0</v>
      </c>
      <c r="R162" s="170">
        <f t="shared" si="12"/>
        <v>0</v>
      </c>
      <c r="S162" s="170">
        <v>0</v>
      </c>
      <c r="T162" s="171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2" t="s">
        <v>133</v>
      </c>
      <c r="AT162" s="172" t="s">
        <v>135</v>
      </c>
      <c r="AU162" s="172" t="s">
        <v>81</v>
      </c>
      <c r="AY162" s="16" t="s">
        <v>132</v>
      </c>
      <c r="BE162" s="173">
        <f t="shared" si="14"/>
        <v>0</v>
      </c>
      <c r="BF162" s="173">
        <f t="shared" si="15"/>
        <v>0</v>
      </c>
      <c r="BG162" s="173">
        <f t="shared" si="16"/>
        <v>0</v>
      </c>
      <c r="BH162" s="173">
        <f t="shared" si="17"/>
        <v>0</v>
      </c>
      <c r="BI162" s="173">
        <f t="shared" si="18"/>
        <v>0</v>
      </c>
      <c r="BJ162" s="16" t="s">
        <v>81</v>
      </c>
      <c r="BK162" s="173">
        <f t="shared" si="19"/>
        <v>0</v>
      </c>
      <c r="BL162" s="16" t="s">
        <v>133</v>
      </c>
      <c r="BM162" s="172" t="s">
        <v>469</v>
      </c>
    </row>
    <row r="163" spans="1:65" s="2" customFormat="1" ht="16.5" customHeight="1">
      <c r="A163" s="31"/>
      <c r="B163" s="159"/>
      <c r="C163" s="160" t="s">
        <v>312</v>
      </c>
      <c r="D163" s="160" t="s">
        <v>135</v>
      </c>
      <c r="E163" s="161" t="s">
        <v>733</v>
      </c>
      <c r="F163" s="162" t="s">
        <v>734</v>
      </c>
      <c r="G163" s="163" t="s">
        <v>216</v>
      </c>
      <c r="H163" s="164">
        <v>15</v>
      </c>
      <c r="I163" s="165"/>
      <c r="J163" s="166">
        <f t="shared" si="10"/>
        <v>0</v>
      </c>
      <c r="K163" s="167"/>
      <c r="L163" s="32"/>
      <c r="M163" s="168" t="s">
        <v>1</v>
      </c>
      <c r="N163" s="169" t="s">
        <v>41</v>
      </c>
      <c r="O163" s="57"/>
      <c r="P163" s="170">
        <f t="shared" si="11"/>
        <v>0</v>
      </c>
      <c r="Q163" s="170">
        <v>0</v>
      </c>
      <c r="R163" s="170">
        <f t="shared" si="12"/>
        <v>0</v>
      </c>
      <c r="S163" s="170">
        <v>0</v>
      </c>
      <c r="T163" s="171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2" t="s">
        <v>133</v>
      </c>
      <c r="AT163" s="172" t="s">
        <v>135</v>
      </c>
      <c r="AU163" s="172" t="s">
        <v>81</v>
      </c>
      <c r="AY163" s="16" t="s">
        <v>132</v>
      </c>
      <c r="BE163" s="173">
        <f t="shared" si="14"/>
        <v>0</v>
      </c>
      <c r="BF163" s="173">
        <f t="shared" si="15"/>
        <v>0</v>
      </c>
      <c r="BG163" s="173">
        <f t="shared" si="16"/>
        <v>0</v>
      </c>
      <c r="BH163" s="173">
        <f t="shared" si="17"/>
        <v>0</v>
      </c>
      <c r="BI163" s="173">
        <f t="shared" si="18"/>
        <v>0</v>
      </c>
      <c r="BJ163" s="16" t="s">
        <v>81</v>
      </c>
      <c r="BK163" s="173">
        <f t="shared" si="19"/>
        <v>0</v>
      </c>
      <c r="BL163" s="16" t="s">
        <v>133</v>
      </c>
      <c r="BM163" s="172" t="s">
        <v>477</v>
      </c>
    </row>
    <row r="164" spans="1:65" s="2" customFormat="1" ht="16.5" customHeight="1">
      <c r="A164" s="31"/>
      <c r="B164" s="159"/>
      <c r="C164" s="160" t="s">
        <v>316</v>
      </c>
      <c r="D164" s="160" t="s">
        <v>135</v>
      </c>
      <c r="E164" s="161" t="s">
        <v>735</v>
      </c>
      <c r="F164" s="162" t="s">
        <v>736</v>
      </c>
      <c r="G164" s="163" t="s">
        <v>216</v>
      </c>
      <c r="H164" s="164">
        <v>40</v>
      </c>
      <c r="I164" s="165"/>
      <c r="J164" s="166">
        <f t="shared" si="10"/>
        <v>0</v>
      </c>
      <c r="K164" s="167"/>
      <c r="L164" s="32"/>
      <c r="M164" s="168" t="s">
        <v>1</v>
      </c>
      <c r="N164" s="169" t="s">
        <v>41</v>
      </c>
      <c r="O164" s="57"/>
      <c r="P164" s="170">
        <f t="shared" si="11"/>
        <v>0</v>
      </c>
      <c r="Q164" s="170">
        <v>0</v>
      </c>
      <c r="R164" s="170">
        <f t="shared" si="12"/>
        <v>0</v>
      </c>
      <c r="S164" s="170">
        <v>0</v>
      </c>
      <c r="T164" s="171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2" t="s">
        <v>133</v>
      </c>
      <c r="AT164" s="172" t="s">
        <v>135</v>
      </c>
      <c r="AU164" s="172" t="s">
        <v>81</v>
      </c>
      <c r="AY164" s="16" t="s">
        <v>132</v>
      </c>
      <c r="BE164" s="173">
        <f t="shared" si="14"/>
        <v>0</v>
      </c>
      <c r="BF164" s="173">
        <f t="shared" si="15"/>
        <v>0</v>
      </c>
      <c r="BG164" s="173">
        <f t="shared" si="16"/>
        <v>0</v>
      </c>
      <c r="BH164" s="173">
        <f t="shared" si="17"/>
        <v>0</v>
      </c>
      <c r="BI164" s="173">
        <f t="shared" si="18"/>
        <v>0</v>
      </c>
      <c r="BJ164" s="16" t="s">
        <v>81</v>
      </c>
      <c r="BK164" s="173">
        <f t="shared" si="19"/>
        <v>0</v>
      </c>
      <c r="BL164" s="16" t="s">
        <v>133</v>
      </c>
      <c r="BM164" s="172" t="s">
        <v>486</v>
      </c>
    </row>
    <row r="165" spans="1:65" s="2" customFormat="1" ht="16.5" customHeight="1">
      <c r="A165" s="31"/>
      <c r="B165" s="159"/>
      <c r="C165" s="160" t="s">
        <v>320</v>
      </c>
      <c r="D165" s="160" t="s">
        <v>135</v>
      </c>
      <c r="E165" s="161" t="s">
        <v>737</v>
      </c>
      <c r="F165" s="162" t="s">
        <v>738</v>
      </c>
      <c r="G165" s="163" t="s">
        <v>693</v>
      </c>
      <c r="H165" s="164">
        <v>1</v>
      </c>
      <c r="I165" s="165"/>
      <c r="J165" s="166">
        <f t="shared" si="10"/>
        <v>0</v>
      </c>
      <c r="K165" s="167"/>
      <c r="L165" s="32"/>
      <c r="M165" s="168" t="s">
        <v>1</v>
      </c>
      <c r="N165" s="169" t="s">
        <v>41</v>
      </c>
      <c r="O165" s="57"/>
      <c r="P165" s="170">
        <f t="shared" si="11"/>
        <v>0</v>
      </c>
      <c r="Q165" s="170">
        <v>0</v>
      </c>
      <c r="R165" s="170">
        <f t="shared" si="12"/>
        <v>0</v>
      </c>
      <c r="S165" s="170">
        <v>0</v>
      </c>
      <c r="T165" s="171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2" t="s">
        <v>133</v>
      </c>
      <c r="AT165" s="172" t="s">
        <v>135</v>
      </c>
      <c r="AU165" s="172" t="s">
        <v>81</v>
      </c>
      <c r="AY165" s="16" t="s">
        <v>132</v>
      </c>
      <c r="BE165" s="173">
        <f t="shared" si="14"/>
        <v>0</v>
      </c>
      <c r="BF165" s="173">
        <f t="shared" si="15"/>
        <v>0</v>
      </c>
      <c r="BG165" s="173">
        <f t="shared" si="16"/>
        <v>0</v>
      </c>
      <c r="BH165" s="173">
        <f t="shared" si="17"/>
        <v>0</v>
      </c>
      <c r="BI165" s="173">
        <f t="shared" si="18"/>
        <v>0</v>
      </c>
      <c r="BJ165" s="16" t="s">
        <v>81</v>
      </c>
      <c r="BK165" s="173">
        <f t="shared" si="19"/>
        <v>0</v>
      </c>
      <c r="BL165" s="16" t="s">
        <v>133</v>
      </c>
      <c r="BM165" s="172" t="s">
        <v>496</v>
      </c>
    </row>
    <row r="166" spans="1:65" s="2" customFormat="1" ht="16.5" customHeight="1">
      <c r="A166" s="31"/>
      <c r="B166" s="159"/>
      <c r="C166" s="160" t="s">
        <v>324</v>
      </c>
      <c r="D166" s="160" t="s">
        <v>135</v>
      </c>
      <c r="E166" s="161" t="s">
        <v>739</v>
      </c>
      <c r="F166" s="162" t="s">
        <v>740</v>
      </c>
      <c r="G166" s="163" t="s">
        <v>216</v>
      </c>
      <c r="H166" s="164">
        <v>15</v>
      </c>
      <c r="I166" s="165"/>
      <c r="J166" s="166">
        <f t="shared" si="10"/>
        <v>0</v>
      </c>
      <c r="K166" s="167"/>
      <c r="L166" s="32"/>
      <c r="M166" s="168" t="s">
        <v>1</v>
      </c>
      <c r="N166" s="169" t="s">
        <v>41</v>
      </c>
      <c r="O166" s="57"/>
      <c r="P166" s="170">
        <f t="shared" si="11"/>
        <v>0</v>
      </c>
      <c r="Q166" s="170">
        <v>0</v>
      </c>
      <c r="R166" s="170">
        <f t="shared" si="12"/>
        <v>0</v>
      </c>
      <c r="S166" s="170">
        <v>0</v>
      </c>
      <c r="T166" s="17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2" t="s">
        <v>133</v>
      </c>
      <c r="AT166" s="172" t="s">
        <v>135</v>
      </c>
      <c r="AU166" s="172" t="s">
        <v>81</v>
      </c>
      <c r="AY166" s="16" t="s">
        <v>132</v>
      </c>
      <c r="BE166" s="173">
        <f t="shared" si="14"/>
        <v>0</v>
      </c>
      <c r="BF166" s="173">
        <f t="shared" si="15"/>
        <v>0</v>
      </c>
      <c r="BG166" s="173">
        <f t="shared" si="16"/>
        <v>0</v>
      </c>
      <c r="BH166" s="173">
        <f t="shared" si="17"/>
        <v>0</v>
      </c>
      <c r="BI166" s="173">
        <f t="shared" si="18"/>
        <v>0</v>
      </c>
      <c r="BJ166" s="16" t="s">
        <v>81</v>
      </c>
      <c r="BK166" s="173">
        <f t="shared" si="19"/>
        <v>0</v>
      </c>
      <c r="BL166" s="16" t="s">
        <v>133</v>
      </c>
      <c r="BM166" s="172" t="s">
        <v>506</v>
      </c>
    </row>
    <row r="167" spans="1:65" s="12" customFormat="1" ht="25.9" customHeight="1">
      <c r="B167" s="146"/>
      <c r="D167" s="147" t="s">
        <v>75</v>
      </c>
      <c r="E167" s="148" t="s">
        <v>741</v>
      </c>
      <c r="F167" s="148" t="s">
        <v>742</v>
      </c>
      <c r="I167" s="149"/>
      <c r="J167" s="150">
        <f>BK167</f>
        <v>0</v>
      </c>
      <c r="L167" s="146"/>
      <c r="M167" s="151"/>
      <c r="N167" s="152"/>
      <c r="O167" s="152"/>
      <c r="P167" s="153">
        <f>SUM(P168:P172)</f>
        <v>0</v>
      </c>
      <c r="Q167" s="152"/>
      <c r="R167" s="153">
        <f>SUM(R168:R172)</f>
        <v>0</v>
      </c>
      <c r="S167" s="152"/>
      <c r="T167" s="154">
        <f>SUM(T168:T172)</f>
        <v>0</v>
      </c>
      <c r="AR167" s="147" t="s">
        <v>81</v>
      </c>
      <c r="AT167" s="155" t="s">
        <v>75</v>
      </c>
      <c r="AU167" s="155" t="s">
        <v>76</v>
      </c>
      <c r="AY167" s="147" t="s">
        <v>132</v>
      </c>
      <c r="BK167" s="156">
        <f>SUM(BK168:BK172)</f>
        <v>0</v>
      </c>
    </row>
    <row r="168" spans="1:65" s="2" customFormat="1" ht="16.5" customHeight="1">
      <c r="A168" s="31"/>
      <c r="B168" s="159"/>
      <c r="C168" s="160" t="s">
        <v>330</v>
      </c>
      <c r="D168" s="160" t="s">
        <v>135</v>
      </c>
      <c r="E168" s="161" t="s">
        <v>743</v>
      </c>
      <c r="F168" s="162" t="s">
        <v>744</v>
      </c>
      <c r="G168" s="163" t="s">
        <v>401</v>
      </c>
      <c r="H168" s="164">
        <v>7</v>
      </c>
      <c r="I168" s="165"/>
      <c r="J168" s="166">
        <f>ROUND(I168*H168,2)</f>
        <v>0</v>
      </c>
      <c r="K168" s="167"/>
      <c r="L168" s="32"/>
      <c r="M168" s="168" t="s">
        <v>1</v>
      </c>
      <c r="N168" s="169" t="s">
        <v>41</v>
      </c>
      <c r="O168" s="57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2" t="s">
        <v>133</v>
      </c>
      <c r="AT168" s="172" t="s">
        <v>135</v>
      </c>
      <c r="AU168" s="172" t="s">
        <v>81</v>
      </c>
      <c r="AY168" s="16" t="s">
        <v>132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6" t="s">
        <v>81</v>
      </c>
      <c r="BK168" s="173">
        <f>ROUND(I168*H168,2)</f>
        <v>0</v>
      </c>
      <c r="BL168" s="16" t="s">
        <v>133</v>
      </c>
      <c r="BM168" s="172" t="s">
        <v>514</v>
      </c>
    </row>
    <row r="169" spans="1:65" s="2" customFormat="1" ht="16.5" customHeight="1">
      <c r="A169" s="31"/>
      <c r="B169" s="159"/>
      <c r="C169" s="160" t="s">
        <v>334</v>
      </c>
      <c r="D169" s="160" t="s">
        <v>135</v>
      </c>
      <c r="E169" s="161" t="s">
        <v>745</v>
      </c>
      <c r="F169" s="162" t="s">
        <v>746</v>
      </c>
      <c r="G169" s="163" t="s">
        <v>656</v>
      </c>
      <c r="H169" s="164">
        <v>5</v>
      </c>
      <c r="I169" s="165"/>
      <c r="J169" s="166">
        <f>ROUND(I169*H169,2)</f>
        <v>0</v>
      </c>
      <c r="K169" s="167"/>
      <c r="L169" s="32"/>
      <c r="M169" s="168" t="s">
        <v>1</v>
      </c>
      <c r="N169" s="169" t="s">
        <v>41</v>
      </c>
      <c r="O169" s="57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2" t="s">
        <v>133</v>
      </c>
      <c r="AT169" s="172" t="s">
        <v>135</v>
      </c>
      <c r="AU169" s="172" t="s">
        <v>81</v>
      </c>
      <c r="AY169" s="16" t="s">
        <v>132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6" t="s">
        <v>81</v>
      </c>
      <c r="BK169" s="173">
        <f>ROUND(I169*H169,2)</f>
        <v>0</v>
      </c>
      <c r="BL169" s="16" t="s">
        <v>133</v>
      </c>
      <c r="BM169" s="172" t="s">
        <v>523</v>
      </c>
    </row>
    <row r="170" spans="1:65" s="2" customFormat="1" ht="16.5" customHeight="1">
      <c r="A170" s="31"/>
      <c r="B170" s="159"/>
      <c r="C170" s="160" t="s">
        <v>338</v>
      </c>
      <c r="D170" s="160" t="s">
        <v>135</v>
      </c>
      <c r="E170" s="161" t="s">
        <v>747</v>
      </c>
      <c r="F170" s="162" t="s">
        <v>748</v>
      </c>
      <c r="G170" s="163" t="s">
        <v>656</v>
      </c>
      <c r="H170" s="164">
        <v>6</v>
      </c>
      <c r="I170" s="165"/>
      <c r="J170" s="166">
        <f>ROUND(I170*H170,2)</f>
        <v>0</v>
      </c>
      <c r="K170" s="167"/>
      <c r="L170" s="32"/>
      <c r="M170" s="168" t="s">
        <v>1</v>
      </c>
      <c r="N170" s="169" t="s">
        <v>41</v>
      </c>
      <c r="O170" s="57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2" t="s">
        <v>133</v>
      </c>
      <c r="AT170" s="172" t="s">
        <v>135</v>
      </c>
      <c r="AU170" s="172" t="s">
        <v>81</v>
      </c>
      <c r="AY170" s="16" t="s">
        <v>132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6" t="s">
        <v>81</v>
      </c>
      <c r="BK170" s="173">
        <f>ROUND(I170*H170,2)</f>
        <v>0</v>
      </c>
      <c r="BL170" s="16" t="s">
        <v>133</v>
      </c>
      <c r="BM170" s="172" t="s">
        <v>533</v>
      </c>
    </row>
    <row r="171" spans="1:65" s="2" customFormat="1" ht="16.5" customHeight="1">
      <c r="A171" s="31"/>
      <c r="B171" s="159"/>
      <c r="C171" s="160" t="s">
        <v>342</v>
      </c>
      <c r="D171" s="160" t="s">
        <v>135</v>
      </c>
      <c r="E171" s="161" t="s">
        <v>749</v>
      </c>
      <c r="F171" s="162" t="s">
        <v>750</v>
      </c>
      <c r="G171" s="163" t="s">
        <v>693</v>
      </c>
      <c r="H171" s="164">
        <v>1</v>
      </c>
      <c r="I171" s="165"/>
      <c r="J171" s="166">
        <f>ROUND(I171*H171,2)</f>
        <v>0</v>
      </c>
      <c r="K171" s="167"/>
      <c r="L171" s="32"/>
      <c r="M171" s="168" t="s">
        <v>1</v>
      </c>
      <c r="N171" s="169" t="s">
        <v>41</v>
      </c>
      <c r="O171" s="57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2" t="s">
        <v>133</v>
      </c>
      <c r="AT171" s="172" t="s">
        <v>135</v>
      </c>
      <c r="AU171" s="172" t="s">
        <v>81</v>
      </c>
      <c r="AY171" s="16" t="s">
        <v>132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6" t="s">
        <v>81</v>
      </c>
      <c r="BK171" s="173">
        <f>ROUND(I171*H171,2)</f>
        <v>0</v>
      </c>
      <c r="BL171" s="16" t="s">
        <v>133</v>
      </c>
      <c r="BM171" s="172" t="s">
        <v>543</v>
      </c>
    </row>
    <row r="172" spans="1:65" s="2" customFormat="1" ht="16.5" customHeight="1">
      <c r="A172" s="31"/>
      <c r="B172" s="159"/>
      <c r="C172" s="160" t="s">
        <v>346</v>
      </c>
      <c r="D172" s="160" t="s">
        <v>135</v>
      </c>
      <c r="E172" s="161" t="s">
        <v>751</v>
      </c>
      <c r="F172" s="162" t="s">
        <v>752</v>
      </c>
      <c r="G172" s="163" t="s">
        <v>693</v>
      </c>
      <c r="H172" s="164">
        <v>1</v>
      </c>
      <c r="I172" s="165"/>
      <c r="J172" s="166">
        <f>ROUND(I172*H172,2)</f>
        <v>0</v>
      </c>
      <c r="K172" s="167"/>
      <c r="L172" s="32"/>
      <c r="M172" s="203" t="s">
        <v>1</v>
      </c>
      <c r="N172" s="204" t="s">
        <v>41</v>
      </c>
      <c r="O172" s="205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2" t="s">
        <v>133</v>
      </c>
      <c r="AT172" s="172" t="s">
        <v>135</v>
      </c>
      <c r="AU172" s="172" t="s">
        <v>81</v>
      </c>
      <c r="AY172" s="16" t="s">
        <v>132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6" t="s">
        <v>81</v>
      </c>
      <c r="BK172" s="173">
        <f>ROUND(I172*H172,2)</f>
        <v>0</v>
      </c>
      <c r="BL172" s="16" t="s">
        <v>133</v>
      </c>
      <c r="BM172" s="172" t="s">
        <v>551</v>
      </c>
    </row>
    <row r="173" spans="1:65" s="2" customFormat="1" ht="6.95" customHeight="1">
      <c r="A173" s="31"/>
      <c r="B173" s="46"/>
      <c r="C173" s="47"/>
      <c r="D173" s="47"/>
      <c r="E173" s="47"/>
      <c r="F173" s="47"/>
      <c r="G173" s="47"/>
      <c r="H173" s="47"/>
      <c r="I173" s="118"/>
      <c r="J173" s="47"/>
      <c r="K173" s="47"/>
      <c r="L173" s="32"/>
      <c r="M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</sheetData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SK20039 - Interiér sborov...</vt:lpstr>
      <vt:lpstr>ÚT - Vytápění</vt:lpstr>
      <vt:lpstr>EL - Elektroinstalace</vt:lpstr>
      <vt:lpstr>'EL - Elektroinstalace'!Print_Area</vt:lpstr>
      <vt:lpstr>'Rekapitulace stavby'!Print_Area</vt:lpstr>
      <vt:lpstr>'SK20039 - Interiér sborov...'!Print_Area</vt:lpstr>
      <vt:lpstr>'ÚT - Vytápění'!Print_Area</vt:lpstr>
      <vt:lpstr>'EL - Elektroinstalace'!Print_Titles</vt:lpstr>
      <vt:lpstr>'Rekapitulace stavby'!Print_Titles</vt:lpstr>
      <vt:lpstr>'SK20039 - Interiér sborov...'!Print_Titles</vt:lpstr>
      <vt:lpstr>'ÚT - Vytápění'!Print_Titles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SK-NTB\Martin</dc:creator>
  <cp:lastModifiedBy>Stuchlík Ladislav</cp:lastModifiedBy>
  <dcterms:created xsi:type="dcterms:W3CDTF">2020-08-04T20:59:40Z</dcterms:created>
  <dcterms:modified xsi:type="dcterms:W3CDTF">2020-08-24T14:59:12Z</dcterms:modified>
</cp:coreProperties>
</file>