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 - Přístavba výtahu" sheetId="2" r:id="rId2"/>
    <sheet name="2 - Vegetační úpravy" sheetId="3" r:id="rId3"/>
    <sheet name="3 - ZTI " sheetId="4" r:id="rId4"/>
    <sheet name="4 - ÚT" sheetId="5" r:id="rId5"/>
    <sheet name="5 - EL silnoproud" sheetId="6" r:id="rId6"/>
    <sheet name="6 - EL slaboproud" sheetId="7" r:id="rId7"/>
    <sheet name="7 - Vedlejší náklady" sheetId="8" r:id="rId8"/>
    <sheet name="Pokyny pro vyplnění" sheetId="9" r:id="rId9"/>
  </sheets>
  <definedNames>
    <definedName name="_xlnm.Print_Area" localSheetId="0">'Rekapitulace stavby'!$D$4:$AO$33,'Rekapitulace stavby'!$C$39:$AQ$59</definedName>
    <definedName name="_xlnm.Print_Titles" localSheetId="0">'Rekapitulace stavby'!$49:$49</definedName>
    <definedName name="_xlnm._FilterDatabase" localSheetId="1" hidden="1">'1 - Přístavba výtahu'!$C$98:$K$566</definedName>
    <definedName name="_xlnm.Print_Area" localSheetId="1">'1 - Přístavba výtahu'!$C$4:$J$36,'1 - Přístavba výtahu'!$C$42:$J$80,'1 - Přístavba výtahu'!$C$86:$K$566</definedName>
    <definedName name="_xlnm.Print_Titles" localSheetId="1">'1 - Přístavba výtahu'!$98:$98</definedName>
    <definedName name="_xlnm._FilterDatabase" localSheetId="2" hidden="1">'2 - Vegetační úpravy'!$C$77:$K$81</definedName>
    <definedName name="_xlnm.Print_Area" localSheetId="2">'2 - Vegetační úpravy'!$C$4:$J$36,'2 - Vegetační úpravy'!$C$42:$J$59,'2 - Vegetační úpravy'!$C$65:$K$81</definedName>
    <definedName name="_xlnm.Print_Titles" localSheetId="2">'2 - Vegetační úpravy'!$77:$77</definedName>
    <definedName name="_xlnm._FilterDatabase" localSheetId="3" hidden="1">'3 - ZTI '!$C$80:$K$180</definedName>
    <definedName name="_xlnm.Print_Area" localSheetId="3">'3 - ZTI '!$C$4:$J$36,'3 - ZTI '!$C$42:$J$62,'3 - ZTI '!$C$68:$K$180</definedName>
    <definedName name="_xlnm.Print_Titles" localSheetId="3">'3 - ZTI '!$80:$80</definedName>
    <definedName name="_xlnm._FilterDatabase" localSheetId="4" hidden="1">'4 - ÚT'!$C$79:$K$98</definedName>
    <definedName name="_xlnm.Print_Area" localSheetId="4">'4 - ÚT'!$C$4:$J$36,'4 - ÚT'!$C$42:$J$61,'4 - ÚT'!$C$67:$K$98</definedName>
    <definedName name="_xlnm.Print_Titles" localSheetId="4">'4 - ÚT'!$79:$79</definedName>
    <definedName name="_xlnm._FilterDatabase" localSheetId="5" hidden="1">'5 - EL silnoproud'!$C$81:$K$142</definedName>
    <definedName name="_xlnm.Print_Area" localSheetId="5">'5 - EL silnoproud'!$C$4:$J$36,'5 - EL silnoproud'!$C$42:$J$63,'5 - EL silnoproud'!$C$69:$K$142</definedName>
    <definedName name="_xlnm.Print_Titles" localSheetId="5">'5 - EL silnoproud'!$81:$81</definedName>
    <definedName name="_xlnm._FilterDatabase" localSheetId="6" hidden="1">'6 - EL slaboproud'!$C$79:$K$103</definedName>
    <definedName name="_xlnm.Print_Area" localSheetId="6">'6 - EL slaboproud'!$C$4:$J$36,'6 - EL slaboproud'!$C$42:$J$61,'6 - EL slaboproud'!$C$67:$K$103</definedName>
    <definedName name="_xlnm.Print_Titles" localSheetId="6">'6 - EL slaboproud'!$79:$79</definedName>
    <definedName name="_xlnm._FilterDatabase" localSheetId="7" hidden="1">'7 - Vedlejší náklady'!$C$85:$K$105</definedName>
    <definedName name="_xlnm.Print_Area" localSheetId="7">'7 - Vedlejší náklady'!$C$4:$J$36,'7 - Vedlejší náklady'!$C$42:$J$67,'7 - Vedlejší náklady'!$C$73:$K$105</definedName>
    <definedName name="_xlnm.Print_Titles" localSheetId="7">'7 - Vedlejší náklady'!$85:$85</definedName>
    <definedName name="_xlnm.Print_Area" localSheetId="8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8"/>
  <c r="AX58"/>
  <c i="8" r="BI105"/>
  <c r="BH105"/>
  <c r="BG105"/>
  <c r="BF105"/>
  <c r="T105"/>
  <c r="T104"/>
  <c r="R105"/>
  <c r="R104"/>
  <c r="P105"/>
  <c r="P104"/>
  <c r="BK105"/>
  <c r="BK104"/>
  <c r="J104"/>
  <c r="J105"/>
  <c r="BE105"/>
  <c r="J66"/>
  <c r="BI103"/>
  <c r="BH103"/>
  <c r="BG103"/>
  <c r="BF103"/>
  <c r="T103"/>
  <c r="T102"/>
  <c r="R103"/>
  <c r="R102"/>
  <c r="P103"/>
  <c r="P102"/>
  <c r="BK103"/>
  <c r="BK102"/>
  <c r="J102"/>
  <c r="J103"/>
  <c r="BE103"/>
  <c r="J65"/>
  <c r="BI101"/>
  <c r="BH101"/>
  <c r="BG101"/>
  <c r="BF101"/>
  <c r="T101"/>
  <c r="T100"/>
  <c r="R101"/>
  <c r="R100"/>
  <c r="P101"/>
  <c r="P100"/>
  <c r="BK101"/>
  <c r="BK100"/>
  <c r="J100"/>
  <c r="J101"/>
  <c r="BE101"/>
  <c r="J64"/>
  <c r="BI99"/>
  <c r="BH99"/>
  <c r="BG99"/>
  <c r="BF99"/>
  <c r="T99"/>
  <c r="T98"/>
  <c r="R99"/>
  <c r="R98"/>
  <c r="P99"/>
  <c r="P98"/>
  <c r="BK99"/>
  <c r="BK98"/>
  <c r="J98"/>
  <c r="J99"/>
  <c r="BE99"/>
  <c r="J63"/>
  <c r="BI97"/>
  <c r="BH97"/>
  <c r="BG97"/>
  <c r="BF97"/>
  <c r="T97"/>
  <c r="T96"/>
  <c r="R97"/>
  <c r="R96"/>
  <c r="P97"/>
  <c r="P96"/>
  <c r="BK97"/>
  <c r="BK96"/>
  <c r="J96"/>
  <c r="J97"/>
  <c r="BE97"/>
  <c r="J62"/>
  <c r="BI95"/>
  <c r="BH95"/>
  <c r="BG95"/>
  <c r="BF95"/>
  <c r="T95"/>
  <c r="T94"/>
  <c r="R95"/>
  <c r="R94"/>
  <c r="P95"/>
  <c r="P94"/>
  <c r="BK95"/>
  <c r="BK94"/>
  <c r="J94"/>
  <c r="J95"/>
  <c r="BE95"/>
  <c r="J61"/>
  <c r="BI93"/>
  <c r="BH93"/>
  <c r="BG93"/>
  <c r="BF93"/>
  <c r="T93"/>
  <c r="T92"/>
  <c r="R93"/>
  <c r="R92"/>
  <c r="P93"/>
  <c r="P92"/>
  <c r="BK93"/>
  <c r="BK92"/>
  <c r="J92"/>
  <c r="J93"/>
  <c r="BE93"/>
  <c r="J60"/>
  <c r="BI91"/>
  <c r="BH91"/>
  <c r="BG91"/>
  <c r="BF91"/>
  <c r="T91"/>
  <c r="T90"/>
  <c r="R91"/>
  <c r="R90"/>
  <c r="P91"/>
  <c r="P90"/>
  <c r="BK91"/>
  <c r="BK90"/>
  <c r="J90"/>
  <c r="J91"/>
  <c r="BE91"/>
  <c r="J59"/>
  <c r="BI89"/>
  <c r="F34"/>
  <c i="1" r="BD58"/>
  <c i="8" r="BH89"/>
  <c r="F33"/>
  <c i="1" r="BC58"/>
  <c i="8" r="BG89"/>
  <c r="F32"/>
  <c i="1" r="BB58"/>
  <c i="8" r="BF89"/>
  <c r="J31"/>
  <c i="1" r="AW58"/>
  <c i="8" r="F31"/>
  <c i="1" r="BA58"/>
  <c i="8" r="T89"/>
  <c r="T88"/>
  <c r="T87"/>
  <c r="T86"/>
  <c r="R89"/>
  <c r="R88"/>
  <c r="R87"/>
  <c r="R86"/>
  <c r="P89"/>
  <c r="P88"/>
  <c r="P87"/>
  <c r="P86"/>
  <c i="1" r="AU58"/>
  <c i="8" r="BK89"/>
  <c r="BK88"/>
  <c r="J88"/>
  <c r="BK87"/>
  <c r="J87"/>
  <c r="BK86"/>
  <c r="J86"/>
  <c r="J56"/>
  <c r="J27"/>
  <c i="1" r="AG58"/>
  <c i="8" r="J89"/>
  <c r="BE89"/>
  <c r="J30"/>
  <c i="1" r="AV58"/>
  <c i="8" r="F30"/>
  <c i="1" r="AZ58"/>
  <c i="8" r="J58"/>
  <c r="J57"/>
  <c r="J82"/>
  <c r="F82"/>
  <c r="F80"/>
  <c r="E78"/>
  <c r="J51"/>
  <c r="F51"/>
  <c r="F49"/>
  <c r="E47"/>
  <c r="J36"/>
  <c r="J18"/>
  <c r="E18"/>
  <c r="F83"/>
  <c r="F52"/>
  <c r="J17"/>
  <c r="J12"/>
  <c r="J80"/>
  <c r="J49"/>
  <c r="E7"/>
  <c r="E76"/>
  <c r="E45"/>
  <c i="1" r="AY57"/>
  <c r="AX57"/>
  <c i="7"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T94"/>
  <c r="R95"/>
  <c r="R94"/>
  <c r="P95"/>
  <c r="P94"/>
  <c r="BK95"/>
  <c r="BK94"/>
  <c r="J94"/>
  <c r="J95"/>
  <c r="BE95"/>
  <c r="J60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F34"/>
  <c i="1" r="BD57"/>
  <c i="7" r="BH84"/>
  <c r="F33"/>
  <c i="1" r="BC57"/>
  <c i="7" r="BG84"/>
  <c r="F32"/>
  <c i="1" r="BB57"/>
  <c i="7" r="BF84"/>
  <c r="J31"/>
  <c i="1" r="AW57"/>
  <c i="7" r="F31"/>
  <c i="1" r="BA57"/>
  <c i="7" r="T84"/>
  <c r="T83"/>
  <c r="T82"/>
  <c r="T81"/>
  <c r="T80"/>
  <c r="R84"/>
  <c r="R83"/>
  <c r="R82"/>
  <c r="R81"/>
  <c r="R80"/>
  <c r="P84"/>
  <c r="P83"/>
  <c r="P82"/>
  <c r="P81"/>
  <c r="P80"/>
  <c i="1" r="AU57"/>
  <c i="7" r="BK84"/>
  <c r="BK83"/>
  <c r="J83"/>
  <c r="BK82"/>
  <c r="J82"/>
  <c r="BK81"/>
  <c r="J81"/>
  <c r="BK80"/>
  <c r="J80"/>
  <c r="J56"/>
  <c r="J27"/>
  <c i="1" r="AG57"/>
  <c i="7" r="J84"/>
  <c r="BE84"/>
  <c r="J30"/>
  <c i="1" r="AV57"/>
  <c i="7" r="F30"/>
  <c i="1" r="AZ57"/>
  <c i="7" r="J59"/>
  <c r="J58"/>
  <c r="J57"/>
  <c r="J76"/>
  <c r="F76"/>
  <c r="F74"/>
  <c r="E72"/>
  <c r="J51"/>
  <c r="F51"/>
  <c r="F49"/>
  <c r="E47"/>
  <c r="J36"/>
  <c r="J18"/>
  <c r="E18"/>
  <c r="F77"/>
  <c r="F52"/>
  <c r="J17"/>
  <c r="J12"/>
  <c r="J74"/>
  <c r="J49"/>
  <c r="E7"/>
  <c r="E70"/>
  <c r="E45"/>
  <c i="6" r="J88"/>
  <c i="1" r="AY56"/>
  <c r="AX56"/>
  <c i="6"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T99"/>
  <c r="R100"/>
  <c r="R99"/>
  <c r="P100"/>
  <c r="P99"/>
  <c r="BK100"/>
  <c r="BK99"/>
  <c r="J99"/>
  <c r="J100"/>
  <c r="BE100"/>
  <c r="J62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T89"/>
  <c r="R90"/>
  <c r="R89"/>
  <c r="P90"/>
  <c r="P89"/>
  <c r="BK90"/>
  <c r="BK89"/>
  <c r="J89"/>
  <c r="J90"/>
  <c r="BE90"/>
  <c r="J61"/>
  <c r="J60"/>
  <c r="BI87"/>
  <c r="BH87"/>
  <c r="BG87"/>
  <c r="BF87"/>
  <c r="T87"/>
  <c r="R87"/>
  <c r="P87"/>
  <c r="BK87"/>
  <c r="J87"/>
  <c r="BE87"/>
  <c r="BI86"/>
  <c r="F34"/>
  <c i="1" r="BD56"/>
  <c i="6" r="BH86"/>
  <c r="F33"/>
  <c i="1" r="BC56"/>
  <c i="6" r="BG86"/>
  <c r="F32"/>
  <c i="1" r="BB56"/>
  <c i="6" r="BF86"/>
  <c r="J31"/>
  <c i="1" r="AW56"/>
  <c i="6" r="F31"/>
  <c i="1" r="BA56"/>
  <c i="6" r="T86"/>
  <c r="T85"/>
  <c r="T84"/>
  <c r="T83"/>
  <c r="T82"/>
  <c r="R86"/>
  <c r="R85"/>
  <c r="R84"/>
  <c r="R83"/>
  <c r="R82"/>
  <c r="P86"/>
  <c r="P85"/>
  <c r="P84"/>
  <c r="P83"/>
  <c r="P82"/>
  <c i="1" r="AU56"/>
  <c i="6" r="BK86"/>
  <c r="BK85"/>
  <c r="J85"/>
  <c r="BK84"/>
  <c r="J84"/>
  <c r="BK83"/>
  <c r="J83"/>
  <c r="BK82"/>
  <c r="J82"/>
  <c r="J56"/>
  <c r="J27"/>
  <c i="1" r="AG56"/>
  <c i="6" r="J86"/>
  <c r="BE86"/>
  <c r="J30"/>
  <c i="1" r="AV56"/>
  <c i="6" r="F30"/>
  <c i="1" r="AZ56"/>
  <c i="6" r="J59"/>
  <c r="J58"/>
  <c r="J57"/>
  <c r="J78"/>
  <c r="F78"/>
  <c r="F76"/>
  <c r="E74"/>
  <c r="J51"/>
  <c r="F51"/>
  <c r="F49"/>
  <c r="E47"/>
  <c r="J36"/>
  <c r="J18"/>
  <c r="E18"/>
  <c r="F79"/>
  <c r="F52"/>
  <c r="J17"/>
  <c r="J12"/>
  <c r="J76"/>
  <c r="J49"/>
  <c r="E7"/>
  <c r="E72"/>
  <c r="E45"/>
  <c i="1" r="AY55"/>
  <c r="AX55"/>
  <c i="5"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T93"/>
  <c r="R94"/>
  <c r="R93"/>
  <c r="P94"/>
  <c r="P93"/>
  <c r="BK94"/>
  <c r="BK93"/>
  <c r="J93"/>
  <c r="J94"/>
  <c r="BE94"/>
  <c r="J60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F34"/>
  <c i="1" r="BD55"/>
  <c i="5" r="BH84"/>
  <c r="F33"/>
  <c i="1" r="BC55"/>
  <c i="5" r="BG84"/>
  <c r="F32"/>
  <c i="1" r="BB55"/>
  <c i="5" r="BF84"/>
  <c r="J31"/>
  <c i="1" r="AW55"/>
  <c i="5" r="F31"/>
  <c i="1" r="BA55"/>
  <c i="5" r="T84"/>
  <c r="T83"/>
  <c r="T82"/>
  <c r="T81"/>
  <c r="T80"/>
  <c r="R84"/>
  <c r="R83"/>
  <c r="R82"/>
  <c r="R81"/>
  <c r="R80"/>
  <c r="P84"/>
  <c r="P83"/>
  <c r="P82"/>
  <c r="P81"/>
  <c r="P80"/>
  <c i="1" r="AU55"/>
  <c i="5" r="BK84"/>
  <c r="BK83"/>
  <c r="J83"/>
  <c r="BK82"/>
  <c r="J82"/>
  <c r="BK81"/>
  <c r="J81"/>
  <c r="BK80"/>
  <c r="J80"/>
  <c r="J56"/>
  <c r="J27"/>
  <c i="1" r="AG55"/>
  <c i="5" r="J84"/>
  <c r="BE84"/>
  <c r="J30"/>
  <c i="1" r="AV55"/>
  <c i="5" r="F30"/>
  <c i="1" r="AZ55"/>
  <c i="5" r="J59"/>
  <c r="J58"/>
  <c r="J57"/>
  <c r="J76"/>
  <c r="F76"/>
  <c r="F74"/>
  <c r="E72"/>
  <c r="J51"/>
  <c r="F51"/>
  <c r="F49"/>
  <c r="E47"/>
  <c r="J36"/>
  <c r="J18"/>
  <c r="E18"/>
  <c r="F77"/>
  <c r="F52"/>
  <c r="J17"/>
  <c r="J12"/>
  <c r="J74"/>
  <c r="J49"/>
  <c r="E7"/>
  <c r="E70"/>
  <c r="E45"/>
  <c i="1" r="AY54"/>
  <c r="AX54"/>
  <c i="4"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T177"/>
  <c r="R178"/>
  <c r="R177"/>
  <c r="P178"/>
  <c r="P177"/>
  <c r="BK178"/>
  <c r="BK177"/>
  <c r="J177"/>
  <c r="J178"/>
  <c r="BE178"/>
  <c r="J61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T135"/>
  <c r="R136"/>
  <c r="R135"/>
  <c r="P136"/>
  <c r="P135"/>
  <c r="BK136"/>
  <c r="BK135"/>
  <c r="J135"/>
  <c r="J136"/>
  <c r="BE136"/>
  <c r="J60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T97"/>
  <c r="R98"/>
  <c r="R97"/>
  <c r="P98"/>
  <c r="P97"/>
  <c r="BK98"/>
  <c r="BK97"/>
  <c r="J97"/>
  <c r="J98"/>
  <c r="BE98"/>
  <c r="J59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F34"/>
  <c i="1" r="BD54"/>
  <c i="4" r="BH84"/>
  <c r="F33"/>
  <c i="1" r="BC54"/>
  <c i="4" r="BG84"/>
  <c r="F32"/>
  <c i="1" r="BB54"/>
  <c i="4" r="BF84"/>
  <c r="J31"/>
  <c i="1" r="AW54"/>
  <c i="4" r="F31"/>
  <c i="1" r="BA54"/>
  <c i="4" r="T84"/>
  <c r="T83"/>
  <c r="T82"/>
  <c r="T81"/>
  <c r="R84"/>
  <c r="R83"/>
  <c r="R82"/>
  <c r="R81"/>
  <c r="P84"/>
  <c r="P83"/>
  <c r="P82"/>
  <c r="P81"/>
  <c i="1" r="AU54"/>
  <c i="4" r="BK84"/>
  <c r="BK83"/>
  <c r="J83"/>
  <c r="BK82"/>
  <c r="J82"/>
  <c r="BK81"/>
  <c r="J81"/>
  <c r="J56"/>
  <c r="J27"/>
  <c i="1" r="AG54"/>
  <c i="4" r="J84"/>
  <c r="BE84"/>
  <c r="J30"/>
  <c i="1" r="AV54"/>
  <c i="4" r="F30"/>
  <c i="1" r="AZ54"/>
  <c i="4" r="J58"/>
  <c r="J57"/>
  <c r="J77"/>
  <c r="F77"/>
  <c r="F75"/>
  <c r="E73"/>
  <c r="J51"/>
  <c r="F51"/>
  <c r="F49"/>
  <c r="E47"/>
  <c r="J36"/>
  <c r="J18"/>
  <c r="E18"/>
  <c r="F78"/>
  <c r="F52"/>
  <c r="J17"/>
  <c r="J12"/>
  <c r="J75"/>
  <c r="J49"/>
  <c r="E7"/>
  <c r="E71"/>
  <c r="E45"/>
  <c i="1" r="AY53"/>
  <c r="AX53"/>
  <c i="3" r="BI81"/>
  <c r="F34"/>
  <c i="1" r="BD53"/>
  <c i="3" r="BH81"/>
  <c r="F33"/>
  <c i="1" r="BC53"/>
  <c i="3" r="BG81"/>
  <c r="F32"/>
  <c i="1" r="BB53"/>
  <c i="3" r="BF81"/>
  <c r="J31"/>
  <c i="1" r="AW53"/>
  <c i="3" r="F31"/>
  <c i="1" r="BA53"/>
  <c i="3" r="T81"/>
  <c r="T80"/>
  <c r="T79"/>
  <c r="T78"/>
  <c r="R81"/>
  <c r="R80"/>
  <c r="R79"/>
  <c r="R78"/>
  <c r="P81"/>
  <c r="P80"/>
  <c r="P79"/>
  <c r="P78"/>
  <c i="1" r="AU53"/>
  <c i="3" r="BK81"/>
  <c r="BK80"/>
  <c r="J80"/>
  <c r="BK79"/>
  <c r="J79"/>
  <c r="BK78"/>
  <c r="J78"/>
  <c r="J56"/>
  <c r="J27"/>
  <c i="1" r="AG53"/>
  <c i="3" r="J81"/>
  <c r="BE81"/>
  <c r="J30"/>
  <c i="1" r="AV53"/>
  <c i="3" r="F30"/>
  <c i="1" r="AZ53"/>
  <c i="3" r="J58"/>
  <c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52"/>
  <c r="AX52"/>
  <c i="2" r="BI565"/>
  <c r="BH565"/>
  <c r="BG565"/>
  <c r="BF565"/>
  <c r="T565"/>
  <c r="T564"/>
  <c r="T563"/>
  <c r="R565"/>
  <c r="R564"/>
  <c r="R563"/>
  <c r="P565"/>
  <c r="P564"/>
  <c r="P563"/>
  <c r="BK565"/>
  <c r="BK564"/>
  <c r="J564"/>
  <c r="BK563"/>
  <c r="J563"/>
  <c r="J565"/>
  <c r="BE565"/>
  <c r="J79"/>
  <c r="J78"/>
  <c r="BI561"/>
  <c r="BH561"/>
  <c r="BG561"/>
  <c r="BF561"/>
  <c r="T561"/>
  <c r="R561"/>
  <c r="P561"/>
  <c r="BK561"/>
  <c r="J561"/>
  <c r="BE561"/>
  <c r="BI559"/>
  <c r="BH559"/>
  <c r="BG559"/>
  <c r="BF559"/>
  <c r="T559"/>
  <c r="R559"/>
  <c r="P559"/>
  <c r="BK559"/>
  <c r="J559"/>
  <c r="BE559"/>
  <c r="BI557"/>
  <c r="BH557"/>
  <c r="BG557"/>
  <c r="BF557"/>
  <c r="T557"/>
  <c r="R557"/>
  <c r="P557"/>
  <c r="BK557"/>
  <c r="J557"/>
  <c r="BE557"/>
  <c r="BI555"/>
  <c r="BH555"/>
  <c r="BG555"/>
  <c r="BF555"/>
  <c r="T555"/>
  <c r="T554"/>
  <c r="R555"/>
  <c r="R554"/>
  <c r="P555"/>
  <c r="P554"/>
  <c r="BK555"/>
  <c r="BK554"/>
  <c r="J554"/>
  <c r="J555"/>
  <c r="BE555"/>
  <c r="J77"/>
  <c r="BI553"/>
  <c r="BH553"/>
  <c r="BG553"/>
  <c r="BF553"/>
  <c r="T553"/>
  <c r="R553"/>
  <c r="P553"/>
  <c r="BK553"/>
  <c r="J553"/>
  <c r="BE553"/>
  <c r="BI551"/>
  <c r="BH551"/>
  <c r="BG551"/>
  <c r="BF551"/>
  <c r="T551"/>
  <c r="R551"/>
  <c r="P551"/>
  <c r="BK551"/>
  <c r="J551"/>
  <c r="BE551"/>
  <c r="BI546"/>
  <c r="BH546"/>
  <c r="BG546"/>
  <c r="BF546"/>
  <c r="T546"/>
  <c r="R546"/>
  <c r="P546"/>
  <c r="BK546"/>
  <c r="J546"/>
  <c r="BE546"/>
  <c r="BI544"/>
  <c r="BH544"/>
  <c r="BG544"/>
  <c r="BF544"/>
  <c r="T544"/>
  <c r="R544"/>
  <c r="P544"/>
  <c r="BK544"/>
  <c r="J544"/>
  <c r="BE544"/>
  <c r="BI542"/>
  <c r="BH542"/>
  <c r="BG542"/>
  <c r="BF542"/>
  <c r="T542"/>
  <c r="R542"/>
  <c r="P542"/>
  <c r="BK542"/>
  <c r="J542"/>
  <c r="BE542"/>
  <c r="BI537"/>
  <c r="BH537"/>
  <c r="BG537"/>
  <c r="BF537"/>
  <c r="T537"/>
  <c r="T536"/>
  <c r="R537"/>
  <c r="R536"/>
  <c r="P537"/>
  <c r="P536"/>
  <c r="BK537"/>
  <c r="BK536"/>
  <c r="J536"/>
  <c r="J537"/>
  <c r="BE537"/>
  <c r="J76"/>
  <c r="BI535"/>
  <c r="BH535"/>
  <c r="BG535"/>
  <c r="BF535"/>
  <c r="T535"/>
  <c r="R535"/>
  <c r="P535"/>
  <c r="BK535"/>
  <c r="J535"/>
  <c r="BE535"/>
  <c r="BI533"/>
  <c r="BH533"/>
  <c r="BG533"/>
  <c r="BF533"/>
  <c r="T533"/>
  <c r="R533"/>
  <c r="P533"/>
  <c r="BK533"/>
  <c r="J533"/>
  <c r="BE533"/>
  <c r="BI531"/>
  <c r="BH531"/>
  <c r="BG531"/>
  <c r="BF531"/>
  <c r="T531"/>
  <c r="R531"/>
  <c r="P531"/>
  <c r="BK531"/>
  <c r="J531"/>
  <c r="BE531"/>
  <c r="BI529"/>
  <c r="BH529"/>
  <c r="BG529"/>
  <c r="BF529"/>
  <c r="T529"/>
  <c r="R529"/>
  <c r="P529"/>
  <c r="BK529"/>
  <c r="J529"/>
  <c r="BE529"/>
  <c r="BI527"/>
  <c r="BH527"/>
  <c r="BG527"/>
  <c r="BF527"/>
  <c r="T527"/>
  <c r="R527"/>
  <c r="P527"/>
  <c r="BK527"/>
  <c r="J527"/>
  <c r="BE527"/>
  <c r="BI523"/>
  <c r="BH523"/>
  <c r="BG523"/>
  <c r="BF523"/>
  <c r="T523"/>
  <c r="T522"/>
  <c r="R523"/>
  <c r="R522"/>
  <c r="P523"/>
  <c r="P522"/>
  <c r="BK523"/>
  <c r="BK522"/>
  <c r="J522"/>
  <c r="J523"/>
  <c r="BE523"/>
  <c r="J75"/>
  <c r="BI521"/>
  <c r="BH521"/>
  <c r="BG521"/>
  <c r="BF521"/>
  <c r="T521"/>
  <c r="R521"/>
  <c r="P521"/>
  <c r="BK521"/>
  <c r="J521"/>
  <c r="BE521"/>
  <c r="BI519"/>
  <c r="BH519"/>
  <c r="BG519"/>
  <c r="BF519"/>
  <c r="T519"/>
  <c r="R519"/>
  <c r="P519"/>
  <c r="BK519"/>
  <c r="J519"/>
  <c r="BE519"/>
  <c r="BI516"/>
  <c r="BH516"/>
  <c r="BG516"/>
  <c r="BF516"/>
  <c r="T516"/>
  <c r="R516"/>
  <c r="P516"/>
  <c r="BK516"/>
  <c r="J516"/>
  <c r="BE516"/>
  <c r="BI514"/>
  <c r="BH514"/>
  <c r="BG514"/>
  <c r="BF514"/>
  <c r="T514"/>
  <c r="R514"/>
  <c r="P514"/>
  <c r="BK514"/>
  <c r="J514"/>
  <c r="BE514"/>
  <c r="BI512"/>
  <c r="BH512"/>
  <c r="BG512"/>
  <c r="BF512"/>
  <c r="T512"/>
  <c r="R512"/>
  <c r="P512"/>
  <c r="BK512"/>
  <c r="J512"/>
  <c r="BE512"/>
  <c r="BI510"/>
  <c r="BH510"/>
  <c r="BG510"/>
  <c r="BF510"/>
  <c r="T510"/>
  <c r="R510"/>
  <c r="P510"/>
  <c r="BK510"/>
  <c r="J510"/>
  <c r="BE510"/>
  <c r="BI508"/>
  <c r="BH508"/>
  <c r="BG508"/>
  <c r="BF508"/>
  <c r="T508"/>
  <c r="T507"/>
  <c r="R508"/>
  <c r="R507"/>
  <c r="P508"/>
  <c r="P507"/>
  <c r="BK508"/>
  <c r="BK507"/>
  <c r="J507"/>
  <c r="J508"/>
  <c r="BE508"/>
  <c r="J74"/>
  <c r="BI506"/>
  <c r="BH506"/>
  <c r="BG506"/>
  <c r="BF506"/>
  <c r="T506"/>
  <c r="R506"/>
  <c r="P506"/>
  <c r="BK506"/>
  <c r="J506"/>
  <c r="BE506"/>
  <c r="BI505"/>
  <c r="BH505"/>
  <c r="BG505"/>
  <c r="BF505"/>
  <c r="T505"/>
  <c r="R505"/>
  <c r="P505"/>
  <c r="BK505"/>
  <c r="J505"/>
  <c r="BE505"/>
  <c r="BI503"/>
  <c r="BH503"/>
  <c r="BG503"/>
  <c r="BF503"/>
  <c r="T503"/>
  <c r="R503"/>
  <c r="P503"/>
  <c r="BK503"/>
  <c r="J503"/>
  <c r="BE503"/>
  <c r="BI502"/>
  <c r="BH502"/>
  <c r="BG502"/>
  <c r="BF502"/>
  <c r="T502"/>
  <c r="R502"/>
  <c r="P502"/>
  <c r="BK502"/>
  <c r="J502"/>
  <c r="BE502"/>
  <c r="BI501"/>
  <c r="BH501"/>
  <c r="BG501"/>
  <c r="BF501"/>
  <c r="T501"/>
  <c r="R501"/>
  <c r="P501"/>
  <c r="BK501"/>
  <c r="J501"/>
  <c r="BE501"/>
  <c r="BI499"/>
  <c r="BH499"/>
  <c r="BG499"/>
  <c r="BF499"/>
  <c r="T499"/>
  <c r="R499"/>
  <c r="P499"/>
  <c r="BK499"/>
  <c r="J499"/>
  <c r="BE499"/>
  <c r="BI497"/>
  <c r="BH497"/>
  <c r="BG497"/>
  <c r="BF497"/>
  <c r="T497"/>
  <c r="R497"/>
  <c r="P497"/>
  <c r="BK497"/>
  <c r="J497"/>
  <c r="BE497"/>
  <c r="BI495"/>
  <c r="BH495"/>
  <c r="BG495"/>
  <c r="BF495"/>
  <c r="T495"/>
  <c r="R495"/>
  <c r="P495"/>
  <c r="BK495"/>
  <c r="J495"/>
  <c r="BE495"/>
  <c r="BI493"/>
  <c r="BH493"/>
  <c r="BG493"/>
  <c r="BF493"/>
  <c r="T493"/>
  <c r="T492"/>
  <c r="R493"/>
  <c r="R492"/>
  <c r="P493"/>
  <c r="P492"/>
  <c r="BK493"/>
  <c r="BK492"/>
  <c r="J492"/>
  <c r="J493"/>
  <c r="BE493"/>
  <c r="J73"/>
  <c r="BI491"/>
  <c r="BH491"/>
  <c r="BG491"/>
  <c r="BF491"/>
  <c r="T491"/>
  <c r="R491"/>
  <c r="P491"/>
  <c r="BK491"/>
  <c r="J491"/>
  <c r="BE491"/>
  <c r="BI489"/>
  <c r="BH489"/>
  <c r="BG489"/>
  <c r="BF489"/>
  <c r="T489"/>
  <c r="R489"/>
  <c r="P489"/>
  <c r="BK489"/>
  <c r="J489"/>
  <c r="BE489"/>
  <c r="BI487"/>
  <c r="BH487"/>
  <c r="BG487"/>
  <c r="BF487"/>
  <c r="T487"/>
  <c r="R487"/>
  <c r="P487"/>
  <c r="BK487"/>
  <c r="J487"/>
  <c r="BE487"/>
  <c r="BI485"/>
  <c r="BH485"/>
  <c r="BG485"/>
  <c r="BF485"/>
  <c r="T485"/>
  <c r="R485"/>
  <c r="P485"/>
  <c r="BK485"/>
  <c r="J485"/>
  <c r="BE485"/>
  <c r="BI483"/>
  <c r="BH483"/>
  <c r="BG483"/>
  <c r="BF483"/>
  <c r="T483"/>
  <c r="T482"/>
  <c r="R483"/>
  <c r="R482"/>
  <c r="P483"/>
  <c r="P482"/>
  <c r="BK483"/>
  <c r="BK482"/>
  <c r="J482"/>
  <c r="J483"/>
  <c r="BE483"/>
  <c r="J72"/>
  <c r="BI481"/>
  <c r="BH481"/>
  <c r="BG481"/>
  <c r="BF481"/>
  <c r="T481"/>
  <c r="R481"/>
  <c r="P481"/>
  <c r="BK481"/>
  <c r="J481"/>
  <c r="BE481"/>
  <c r="BI480"/>
  <c r="BH480"/>
  <c r="BG480"/>
  <c r="BF480"/>
  <c r="T480"/>
  <c r="R480"/>
  <c r="P480"/>
  <c r="BK480"/>
  <c r="J480"/>
  <c r="BE480"/>
  <c r="BI479"/>
  <c r="BH479"/>
  <c r="BG479"/>
  <c r="BF479"/>
  <c r="T479"/>
  <c r="R479"/>
  <c r="P479"/>
  <c r="BK479"/>
  <c r="J479"/>
  <c r="BE479"/>
  <c r="BI477"/>
  <c r="BH477"/>
  <c r="BG477"/>
  <c r="BF477"/>
  <c r="T477"/>
  <c r="R477"/>
  <c r="P477"/>
  <c r="BK477"/>
  <c r="J477"/>
  <c r="BE477"/>
  <c r="BI475"/>
  <c r="BH475"/>
  <c r="BG475"/>
  <c r="BF475"/>
  <c r="T475"/>
  <c r="R475"/>
  <c r="P475"/>
  <c r="BK475"/>
  <c r="J475"/>
  <c r="BE475"/>
  <c r="BI472"/>
  <c r="BH472"/>
  <c r="BG472"/>
  <c r="BF472"/>
  <c r="T472"/>
  <c r="R472"/>
  <c r="P472"/>
  <c r="BK472"/>
  <c r="J472"/>
  <c r="BE472"/>
  <c r="BI469"/>
  <c r="BH469"/>
  <c r="BG469"/>
  <c r="BF469"/>
  <c r="T469"/>
  <c r="T468"/>
  <c r="R469"/>
  <c r="R468"/>
  <c r="P469"/>
  <c r="P468"/>
  <c r="BK469"/>
  <c r="BK468"/>
  <c r="J468"/>
  <c r="J469"/>
  <c r="BE469"/>
  <c r="J71"/>
  <c r="BI467"/>
  <c r="BH467"/>
  <c r="BG467"/>
  <c r="BF467"/>
  <c r="T467"/>
  <c r="R467"/>
  <c r="P467"/>
  <c r="BK467"/>
  <c r="J467"/>
  <c r="BE467"/>
  <c r="BI465"/>
  <c r="BH465"/>
  <c r="BG465"/>
  <c r="BF465"/>
  <c r="T465"/>
  <c r="R465"/>
  <c r="P465"/>
  <c r="BK465"/>
  <c r="J465"/>
  <c r="BE465"/>
  <c r="BI461"/>
  <c r="BH461"/>
  <c r="BG461"/>
  <c r="BF461"/>
  <c r="T461"/>
  <c r="R461"/>
  <c r="P461"/>
  <c r="BK461"/>
  <c r="J461"/>
  <c r="BE461"/>
  <c r="BI456"/>
  <c r="BH456"/>
  <c r="BG456"/>
  <c r="BF456"/>
  <c r="T456"/>
  <c r="R456"/>
  <c r="P456"/>
  <c r="BK456"/>
  <c r="J456"/>
  <c r="BE456"/>
  <c r="BI454"/>
  <c r="BH454"/>
  <c r="BG454"/>
  <c r="BF454"/>
  <c r="T454"/>
  <c r="R454"/>
  <c r="P454"/>
  <c r="BK454"/>
  <c r="J454"/>
  <c r="BE454"/>
  <c r="BI450"/>
  <c r="BH450"/>
  <c r="BG450"/>
  <c r="BF450"/>
  <c r="T450"/>
  <c r="R450"/>
  <c r="P450"/>
  <c r="BK450"/>
  <c r="J450"/>
  <c r="BE450"/>
  <c r="BI448"/>
  <c r="BH448"/>
  <c r="BG448"/>
  <c r="BF448"/>
  <c r="T448"/>
  <c r="R448"/>
  <c r="P448"/>
  <c r="BK448"/>
  <c r="J448"/>
  <c r="BE448"/>
  <c r="BI446"/>
  <c r="BH446"/>
  <c r="BG446"/>
  <c r="BF446"/>
  <c r="T446"/>
  <c r="R446"/>
  <c r="P446"/>
  <c r="BK446"/>
  <c r="J446"/>
  <c r="BE446"/>
  <c r="BI441"/>
  <c r="BH441"/>
  <c r="BG441"/>
  <c r="BF441"/>
  <c r="T441"/>
  <c r="T440"/>
  <c r="R441"/>
  <c r="R440"/>
  <c r="P441"/>
  <c r="P440"/>
  <c r="BK441"/>
  <c r="BK440"/>
  <c r="J440"/>
  <c r="J441"/>
  <c r="BE441"/>
  <c r="J70"/>
  <c r="BI439"/>
  <c r="BH439"/>
  <c r="BG439"/>
  <c r="BF439"/>
  <c r="T439"/>
  <c r="R439"/>
  <c r="P439"/>
  <c r="BK439"/>
  <c r="J439"/>
  <c r="BE439"/>
  <c r="BI436"/>
  <c r="BH436"/>
  <c r="BG436"/>
  <c r="BF436"/>
  <c r="T436"/>
  <c r="R436"/>
  <c r="P436"/>
  <c r="BK436"/>
  <c r="J436"/>
  <c r="BE436"/>
  <c r="BI433"/>
  <c r="BH433"/>
  <c r="BG433"/>
  <c r="BF433"/>
  <c r="T433"/>
  <c r="R433"/>
  <c r="P433"/>
  <c r="BK433"/>
  <c r="J433"/>
  <c r="BE433"/>
  <c r="BI431"/>
  <c r="BH431"/>
  <c r="BG431"/>
  <c r="BF431"/>
  <c r="T431"/>
  <c r="R431"/>
  <c r="P431"/>
  <c r="BK431"/>
  <c r="J431"/>
  <c r="BE431"/>
  <c r="BI429"/>
  <c r="BH429"/>
  <c r="BG429"/>
  <c r="BF429"/>
  <c r="T429"/>
  <c r="R429"/>
  <c r="P429"/>
  <c r="BK429"/>
  <c r="J429"/>
  <c r="BE429"/>
  <c r="BI427"/>
  <c r="BH427"/>
  <c r="BG427"/>
  <c r="BF427"/>
  <c r="T427"/>
  <c r="R427"/>
  <c r="P427"/>
  <c r="BK427"/>
  <c r="J427"/>
  <c r="BE427"/>
  <c r="BI425"/>
  <c r="BH425"/>
  <c r="BG425"/>
  <c r="BF425"/>
  <c r="T425"/>
  <c r="T424"/>
  <c r="R425"/>
  <c r="R424"/>
  <c r="P425"/>
  <c r="P424"/>
  <c r="BK425"/>
  <c r="BK424"/>
  <c r="J424"/>
  <c r="J425"/>
  <c r="BE425"/>
  <c r="J69"/>
  <c r="BI423"/>
  <c r="BH423"/>
  <c r="BG423"/>
  <c r="BF423"/>
  <c r="T423"/>
  <c r="R423"/>
  <c r="P423"/>
  <c r="BK423"/>
  <c r="J423"/>
  <c r="BE423"/>
  <c r="BI421"/>
  <c r="BH421"/>
  <c r="BG421"/>
  <c r="BF421"/>
  <c r="T421"/>
  <c r="R421"/>
  <c r="P421"/>
  <c r="BK421"/>
  <c r="J421"/>
  <c r="BE421"/>
  <c r="BI419"/>
  <c r="BH419"/>
  <c r="BG419"/>
  <c r="BF419"/>
  <c r="T419"/>
  <c r="T418"/>
  <c r="T417"/>
  <c r="R419"/>
  <c r="R418"/>
  <c r="R417"/>
  <c r="P419"/>
  <c r="P418"/>
  <c r="P417"/>
  <c r="BK419"/>
  <c r="BK418"/>
  <c r="J418"/>
  <c r="BK417"/>
  <c r="J417"/>
  <c r="J419"/>
  <c r="BE419"/>
  <c r="J68"/>
  <c r="J67"/>
  <c r="BI416"/>
  <c r="BH416"/>
  <c r="BG416"/>
  <c r="BF416"/>
  <c r="T416"/>
  <c r="T415"/>
  <c r="R416"/>
  <c r="R415"/>
  <c r="P416"/>
  <c r="P415"/>
  <c r="BK416"/>
  <c r="BK415"/>
  <c r="J415"/>
  <c r="J416"/>
  <c r="BE416"/>
  <c r="J66"/>
  <c r="BI413"/>
  <c r="BH413"/>
  <c r="BG413"/>
  <c r="BF413"/>
  <c r="T413"/>
  <c r="R413"/>
  <c r="P413"/>
  <c r="BK413"/>
  <c r="J413"/>
  <c r="BE413"/>
  <c r="BI412"/>
  <c r="BH412"/>
  <c r="BG412"/>
  <c r="BF412"/>
  <c r="T412"/>
  <c r="R412"/>
  <c r="P412"/>
  <c r="BK412"/>
  <c r="J412"/>
  <c r="BE412"/>
  <c r="BI411"/>
  <c r="BH411"/>
  <c r="BG411"/>
  <c r="BF411"/>
  <c r="T411"/>
  <c r="R411"/>
  <c r="P411"/>
  <c r="BK411"/>
  <c r="J411"/>
  <c r="BE411"/>
  <c r="BI409"/>
  <c r="BH409"/>
  <c r="BG409"/>
  <c r="BF409"/>
  <c r="T409"/>
  <c r="R409"/>
  <c r="P409"/>
  <c r="BK409"/>
  <c r="J409"/>
  <c r="BE409"/>
  <c r="BI408"/>
  <c r="BH408"/>
  <c r="BG408"/>
  <c r="BF408"/>
  <c r="T408"/>
  <c r="R408"/>
  <c r="P408"/>
  <c r="BK408"/>
  <c r="J408"/>
  <c r="BE408"/>
  <c r="BI407"/>
  <c r="BH407"/>
  <c r="BG407"/>
  <c r="BF407"/>
  <c r="T407"/>
  <c r="T406"/>
  <c r="R407"/>
  <c r="R406"/>
  <c r="P407"/>
  <c r="P406"/>
  <c r="BK407"/>
  <c r="BK406"/>
  <c r="J406"/>
  <c r="J407"/>
  <c r="BE407"/>
  <c r="J65"/>
  <c r="BI404"/>
  <c r="BH404"/>
  <c r="BG404"/>
  <c r="BF404"/>
  <c r="T404"/>
  <c r="R404"/>
  <c r="P404"/>
  <c r="BK404"/>
  <c r="J404"/>
  <c r="BE404"/>
  <c r="BI400"/>
  <c r="BH400"/>
  <c r="BG400"/>
  <c r="BF400"/>
  <c r="T400"/>
  <c r="R400"/>
  <c r="P400"/>
  <c r="BK400"/>
  <c r="J400"/>
  <c r="BE400"/>
  <c r="BI398"/>
  <c r="BH398"/>
  <c r="BG398"/>
  <c r="BF398"/>
  <c r="T398"/>
  <c r="R398"/>
  <c r="P398"/>
  <c r="BK398"/>
  <c r="J398"/>
  <c r="BE398"/>
  <c r="BI396"/>
  <c r="BH396"/>
  <c r="BG396"/>
  <c r="BF396"/>
  <c r="T396"/>
  <c r="R396"/>
  <c r="P396"/>
  <c r="BK396"/>
  <c r="J396"/>
  <c r="BE396"/>
  <c r="BI393"/>
  <c r="BH393"/>
  <c r="BG393"/>
  <c r="BF393"/>
  <c r="T393"/>
  <c r="R393"/>
  <c r="P393"/>
  <c r="BK393"/>
  <c r="J393"/>
  <c r="BE393"/>
  <c r="BI389"/>
  <c r="BH389"/>
  <c r="BG389"/>
  <c r="BF389"/>
  <c r="T389"/>
  <c r="R389"/>
  <c r="P389"/>
  <c r="BK389"/>
  <c r="J389"/>
  <c r="BE389"/>
  <c r="BI387"/>
  <c r="BH387"/>
  <c r="BG387"/>
  <c r="BF387"/>
  <c r="T387"/>
  <c r="R387"/>
  <c r="P387"/>
  <c r="BK387"/>
  <c r="J387"/>
  <c r="BE387"/>
  <c r="BI385"/>
  <c r="BH385"/>
  <c r="BG385"/>
  <c r="BF385"/>
  <c r="T385"/>
  <c r="R385"/>
  <c r="P385"/>
  <c r="BK385"/>
  <c r="J385"/>
  <c r="BE385"/>
  <c r="BI381"/>
  <c r="BH381"/>
  <c r="BG381"/>
  <c r="BF381"/>
  <c r="T381"/>
  <c r="R381"/>
  <c r="P381"/>
  <c r="BK381"/>
  <c r="J381"/>
  <c r="BE381"/>
  <c r="BI376"/>
  <c r="BH376"/>
  <c r="BG376"/>
  <c r="BF376"/>
  <c r="T376"/>
  <c r="R376"/>
  <c r="P376"/>
  <c r="BK376"/>
  <c r="J376"/>
  <c r="BE376"/>
  <c r="BI372"/>
  <c r="BH372"/>
  <c r="BG372"/>
  <c r="BF372"/>
  <c r="T372"/>
  <c r="R372"/>
  <c r="P372"/>
  <c r="BK372"/>
  <c r="J372"/>
  <c r="BE372"/>
  <c r="BI370"/>
  <c r="BH370"/>
  <c r="BG370"/>
  <c r="BF370"/>
  <c r="T370"/>
  <c r="R370"/>
  <c r="P370"/>
  <c r="BK370"/>
  <c r="J370"/>
  <c r="BE370"/>
  <c r="BI368"/>
  <c r="BH368"/>
  <c r="BG368"/>
  <c r="BF368"/>
  <c r="T368"/>
  <c r="R368"/>
  <c r="P368"/>
  <c r="BK368"/>
  <c r="J368"/>
  <c r="BE368"/>
  <c r="BI358"/>
  <c r="BH358"/>
  <c r="BG358"/>
  <c r="BF358"/>
  <c r="T358"/>
  <c r="R358"/>
  <c r="P358"/>
  <c r="BK358"/>
  <c r="J358"/>
  <c r="BE358"/>
  <c r="BI356"/>
  <c r="BH356"/>
  <c r="BG356"/>
  <c r="BF356"/>
  <c r="T356"/>
  <c r="R356"/>
  <c r="P356"/>
  <c r="BK356"/>
  <c r="J356"/>
  <c r="BE356"/>
  <c r="BI354"/>
  <c r="BH354"/>
  <c r="BG354"/>
  <c r="BF354"/>
  <c r="T354"/>
  <c r="R354"/>
  <c r="P354"/>
  <c r="BK354"/>
  <c r="J354"/>
  <c r="BE354"/>
  <c r="BI351"/>
  <c r="BH351"/>
  <c r="BG351"/>
  <c r="BF351"/>
  <c r="T351"/>
  <c r="T350"/>
  <c r="R351"/>
  <c r="R350"/>
  <c r="P351"/>
  <c r="P350"/>
  <c r="BK351"/>
  <c r="BK350"/>
  <c r="J350"/>
  <c r="J351"/>
  <c r="BE351"/>
  <c r="J64"/>
  <c r="BI348"/>
  <c r="BH348"/>
  <c r="BG348"/>
  <c r="BF348"/>
  <c r="T348"/>
  <c r="T347"/>
  <c r="R348"/>
  <c r="R347"/>
  <c r="P348"/>
  <c r="P347"/>
  <c r="BK348"/>
  <c r="BK347"/>
  <c r="J347"/>
  <c r="J348"/>
  <c r="BE348"/>
  <c r="J63"/>
  <c r="BI346"/>
  <c r="BH346"/>
  <c r="BG346"/>
  <c r="BF346"/>
  <c r="T346"/>
  <c r="R346"/>
  <c r="P346"/>
  <c r="BK346"/>
  <c r="J346"/>
  <c r="BE346"/>
  <c r="BI345"/>
  <c r="BH345"/>
  <c r="BG345"/>
  <c r="BF345"/>
  <c r="T345"/>
  <c r="R345"/>
  <c r="P345"/>
  <c r="BK345"/>
  <c r="J345"/>
  <c r="BE345"/>
  <c r="BI343"/>
  <c r="BH343"/>
  <c r="BG343"/>
  <c r="BF343"/>
  <c r="T343"/>
  <c r="R343"/>
  <c r="P343"/>
  <c r="BK343"/>
  <c r="J343"/>
  <c r="BE343"/>
  <c r="BI338"/>
  <c r="BH338"/>
  <c r="BG338"/>
  <c r="BF338"/>
  <c r="T338"/>
  <c r="R338"/>
  <c r="P338"/>
  <c r="BK338"/>
  <c r="J338"/>
  <c r="BE338"/>
  <c r="BI333"/>
  <c r="BH333"/>
  <c r="BG333"/>
  <c r="BF333"/>
  <c r="T333"/>
  <c r="R333"/>
  <c r="P333"/>
  <c r="BK333"/>
  <c r="J333"/>
  <c r="BE333"/>
  <c r="BI328"/>
  <c r="BH328"/>
  <c r="BG328"/>
  <c r="BF328"/>
  <c r="T328"/>
  <c r="R328"/>
  <c r="P328"/>
  <c r="BK328"/>
  <c r="J328"/>
  <c r="BE328"/>
  <c r="BI326"/>
  <c r="BH326"/>
  <c r="BG326"/>
  <c r="BF326"/>
  <c r="T326"/>
  <c r="R326"/>
  <c r="P326"/>
  <c r="BK326"/>
  <c r="J326"/>
  <c r="BE326"/>
  <c r="BI324"/>
  <c r="BH324"/>
  <c r="BG324"/>
  <c r="BF324"/>
  <c r="T324"/>
  <c r="R324"/>
  <c r="P324"/>
  <c r="BK324"/>
  <c r="J324"/>
  <c r="BE324"/>
  <c r="BI320"/>
  <c r="BH320"/>
  <c r="BG320"/>
  <c r="BF320"/>
  <c r="T320"/>
  <c r="R320"/>
  <c r="P320"/>
  <c r="BK320"/>
  <c r="J320"/>
  <c r="BE320"/>
  <c r="BI318"/>
  <c r="BH318"/>
  <c r="BG318"/>
  <c r="BF318"/>
  <c r="T318"/>
  <c r="R318"/>
  <c r="P318"/>
  <c r="BK318"/>
  <c r="J318"/>
  <c r="BE318"/>
  <c r="BI316"/>
  <c r="BH316"/>
  <c r="BG316"/>
  <c r="BF316"/>
  <c r="T316"/>
  <c r="R316"/>
  <c r="P316"/>
  <c r="BK316"/>
  <c r="J316"/>
  <c r="BE316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7"/>
  <c r="BH307"/>
  <c r="BG307"/>
  <c r="BF307"/>
  <c r="T307"/>
  <c r="R307"/>
  <c r="P307"/>
  <c r="BK307"/>
  <c r="J307"/>
  <c r="BE307"/>
  <c r="BI305"/>
  <c r="BH305"/>
  <c r="BG305"/>
  <c r="BF305"/>
  <c r="T305"/>
  <c r="R305"/>
  <c r="P305"/>
  <c r="BK305"/>
  <c r="J305"/>
  <c r="BE305"/>
  <c r="BI303"/>
  <c r="BH303"/>
  <c r="BG303"/>
  <c r="BF303"/>
  <c r="T303"/>
  <c r="R303"/>
  <c r="P303"/>
  <c r="BK303"/>
  <c r="J303"/>
  <c r="BE303"/>
  <c r="BI292"/>
  <c r="BH292"/>
  <c r="BG292"/>
  <c r="BF292"/>
  <c r="T292"/>
  <c r="R292"/>
  <c r="P292"/>
  <c r="BK292"/>
  <c r="J292"/>
  <c r="BE292"/>
  <c r="BI290"/>
  <c r="BH290"/>
  <c r="BG290"/>
  <c r="BF290"/>
  <c r="T290"/>
  <c r="R290"/>
  <c r="P290"/>
  <c r="BK290"/>
  <c r="J290"/>
  <c r="BE290"/>
  <c r="BI286"/>
  <c r="BH286"/>
  <c r="BG286"/>
  <c r="BF286"/>
  <c r="T286"/>
  <c r="R286"/>
  <c r="P286"/>
  <c r="BK286"/>
  <c r="J286"/>
  <c r="BE286"/>
  <c r="BI284"/>
  <c r="BH284"/>
  <c r="BG284"/>
  <c r="BF284"/>
  <c r="T284"/>
  <c r="R284"/>
  <c r="P284"/>
  <c r="BK284"/>
  <c r="J284"/>
  <c r="BE284"/>
  <c r="BI282"/>
  <c r="BH282"/>
  <c r="BG282"/>
  <c r="BF282"/>
  <c r="T282"/>
  <c r="R282"/>
  <c r="P282"/>
  <c r="BK282"/>
  <c r="J282"/>
  <c r="BE282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72"/>
  <c r="BH272"/>
  <c r="BG272"/>
  <c r="BF272"/>
  <c r="T272"/>
  <c r="R272"/>
  <c r="P272"/>
  <c r="BK272"/>
  <c r="J272"/>
  <c r="BE272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41"/>
  <c r="BH241"/>
  <c r="BG241"/>
  <c r="BF241"/>
  <c r="T241"/>
  <c r="T240"/>
  <c r="R241"/>
  <c r="R240"/>
  <c r="P241"/>
  <c r="P240"/>
  <c r="BK241"/>
  <c r="BK240"/>
  <c r="J240"/>
  <c r="J241"/>
  <c r="BE241"/>
  <c r="J62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22"/>
  <c r="BH222"/>
  <c r="BG222"/>
  <c r="BF222"/>
  <c r="T222"/>
  <c r="R222"/>
  <c r="P222"/>
  <c r="BK222"/>
  <c r="J222"/>
  <c r="BE22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2"/>
  <c r="BH202"/>
  <c r="BG202"/>
  <c r="BF202"/>
  <c r="T202"/>
  <c r="R202"/>
  <c r="P202"/>
  <c r="BK202"/>
  <c r="J202"/>
  <c r="BE202"/>
  <c r="BI199"/>
  <c r="BH199"/>
  <c r="BG199"/>
  <c r="BF199"/>
  <c r="T199"/>
  <c r="T198"/>
  <c r="R199"/>
  <c r="R198"/>
  <c r="P199"/>
  <c r="P198"/>
  <c r="BK199"/>
  <c r="BK198"/>
  <c r="J198"/>
  <c r="J199"/>
  <c r="BE199"/>
  <c r="J61"/>
  <c r="BI194"/>
  <c r="BH194"/>
  <c r="BG194"/>
  <c r="BF194"/>
  <c r="T194"/>
  <c r="R194"/>
  <c r="P194"/>
  <c r="BK194"/>
  <c r="J194"/>
  <c r="BE194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1"/>
  <c r="BH171"/>
  <c r="BG171"/>
  <c r="BF171"/>
  <c r="T171"/>
  <c r="T170"/>
  <c r="R171"/>
  <c r="R170"/>
  <c r="P171"/>
  <c r="P170"/>
  <c r="BK171"/>
  <c r="BK170"/>
  <c r="J170"/>
  <c r="J171"/>
  <c r="BE171"/>
  <c r="J60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3"/>
  <c r="BH163"/>
  <c r="BG163"/>
  <c r="BF163"/>
  <c r="T163"/>
  <c r="R163"/>
  <c r="P163"/>
  <c r="BK163"/>
  <c r="J163"/>
  <c r="BE163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3"/>
  <c r="BH143"/>
  <c r="BG143"/>
  <c r="BF143"/>
  <c r="T143"/>
  <c r="T142"/>
  <c r="R143"/>
  <c r="R142"/>
  <c r="P143"/>
  <c r="P142"/>
  <c r="BK143"/>
  <c r="BK142"/>
  <c r="J142"/>
  <c r="J143"/>
  <c r="BE143"/>
  <c r="J59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27"/>
  <c r="BH127"/>
  <c r="BG127"/>
  <c r="BF127"/>
  <c r="T127"/>
  <c r="R127"/>
  <c r="P127"/>
  <c r="BK127"/>
  <c r="J127"/>
  <c r="BE127"/>
  <c r="BI122"/>
  <c r="BH122"/>
  <c r="BG122"/>
  <c r="BF122"/>
  <c r="T122"/>
  <c r="R122"/>
  <c r="P122"/>
  <c r="BK122"/>
  <c r="J122"/>
  <c r="BE122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2"/>
  <c r="F34"/>
  <c i="1" r="BD52"/>
  <c i="2" r="BH102"/>
  <c r="F33"/>
  <c i="1" r="BC52"/>
  <c i="2" r="BG102"/>
  <c r="F32"/>
  <c i="1" r="BB52"/>
  <c i="2" r="BF102"/>
  <c r="J31"/>
  <c i="1" r="AW52"/>
  <c i="2" r="F31"/>
  <c i="1" r="BA52"/>
  <c i="2" r="T102"/>
  <c r="T101"/>
  <c r="T100"/>
  <c r="T99"/>
  <c r="R102"/>
  <c r="R101"/>
  <c r="R100"/>
  <c r="R99"/>
  <c r="P102"/>
  <c r="P101"/>
  <c r="P100"/>
  <c r="P99"/>
  <c i="1" r="AU52"/>
  <c i="2" r="BK102"/>
  <c r="BK101"/>
  <c r="J101"/>
  <c r="BK100"/>
  <c r="J100"/>
  <c r="BK99"/>
  <c r="J99"/>
  <c r="J56"/>
  <c r="J27"/>
  <c i="1" r="AG52"/>
  <c i="2" r="J102"/>
  <c r="BE102"/>
  <c r="J30"/>
  <c i="1" r="AV52"/>
  <c i="2" r="F30"/>
  <c i="1" r="AZ52"/>
  <c i="2" r="J58"/>
  <c r="J57"/>
  <c r="J95"/>
  <c r="F95"/>
  <c r="F93"/>
  <c r="E91"/>
  <c r="J51"/>
  <c r="F51"/>
  <c r="F49"/>
  <c r="E47"/>
  <c r="J36"/>
  <c r="J18"/>
  <c r="E18"/>
  <c r="F96"/>
  <c r="F52"/>
  <c r="J17"/>
  <c r="J12"/>
  <c r="J93"/>
  <c r="J49"/>
  <c r="E7"/>
  <c r="E89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8"/>
  <c r="AN58"/>
  <c r="AT57"/>
  <c r="AN57"/>
  <c r="AT56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<sst xmlns="http://schemas.openxmlformats.org/spreadsheetml/2006/main">
  <si>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</si>
  <si>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</si>
  <si>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</si>
  <si>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</si>
  <si>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</si>
  <si>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</si>
  <si>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</si>
  <si>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{bc6e6655-9010-42bf-9e94-85b95c9f9e22}</t>
  </si>
  <si>
    <t xml:space="preserve">&gt;&gt;  skryté sloupce  &lt;&lt;</t>
  </si>
  <si>
    <t>0,1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</si>
  <si>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</si>
  <si>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</si>
  <si>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</si>
  <si>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</si>
  <si>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</si>
  <si>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</si>
  <si>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</si>
  <si>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</si>
  <si>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ADIP98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</si>
  <si>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</si>
  <si>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</si>
  <si>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Přístavba výtahu 2.ZŠ Husitská, pavilon U12</t>
  </si>
  <si>
    <t>KSO:</t>
  </si>
  <si>
    <t>CC-CZ:</t>
  </si>
  <si>
    <t>Místo:</t>
  </si>
  <si>
    <t>Nová Paka</t>
  </si>
  <si>
    <t>Datum:</t>
  </si>
  <si>
    <t>31. 1. 2017</t>
  </si>
  <si>
    <t>10</t>
  </si>
  <si>
    <t>100</t>
  </si>
  <si>
    <t>Zadavatel:</t>
  </si>
  <si>
    <t>IČ:</t>
  </si>
  <si>
    <t>ZŠ Nová Paka, Husitská 1695</t>
  </si>
  <si>
    <t>DIČ:</t>
  </si>
  <si>
    <t>Uchazeč:</t>
  </si>
  <si>
    <t>Vyplň údaj</t>
  </si>
  <si>
    <t>Projektant:</t>
  </si>
  <si>
    <t>Ateliér ADIP, Střelecká 437, Hradec Králové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</si>
  <si>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</si>
  <si>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</si>
  <si>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</si>
  <si>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</si>
  <si>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</si>
  <si>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</si>
  <si>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</si>
  <si>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</si>
  <si>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</si>
  <si>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</si>
  <si>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</si>
  <si>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</si>
  <si>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</si>
  <si>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</si>
  <si>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</si>
  <si>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</si>
  <si>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</si>
  <si>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</si>
  <si>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</si>
  <si>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</si>
  <si>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</si>
  <si>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</si>
  <si>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</si>
  <si>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</si>
  <si>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</si>
  <si>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</si>
  <si>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</si>
  <si>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</si>
  <si>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</si>
  <si>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</si>
  <si>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</si>
  <si>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</si>
  <si>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</si>
  <si>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</si>
  <si>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</si>
  <si>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</si>
  <si>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</si>
  <si>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</si>
  <si>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</si>
  <si>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</si>
  <si>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</si>
  <si>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Přístavba výtahu</t>
  </si>
  <si>
    <t>STA</t>
  </si>
  <si>
    <t>{f103a893-3960-4727-8173-a599474a1624}</t>
  </si>
  <si>
    <t>2</t>
  </si>
  <si>
    <t>Vegetační úpravy</t>
  </si>
  <si>
    <t>{d2a78d72-e4a4-467e-9d62-14bbb7a1c970}</t>
  </si>
  <si>
    <t>3</t>
  </si>
  <si>
    <t xml:space="preserve">ZTI </t>
  </si>
  <si>
    <t>{29242ea4-d2c4-4c99-920a-28c07517f651}</t>
  </si>
  <si>
    <t>4</t>
  </si>
  <si>
    <t>ÚT</t>
  </si>
  <si>
    <t>{6c250552-7250-4521-b2f1-83a45e091903}</t>
  </si>
  <si>
    <t>5</t>
  </si>
  <si>
    <t>EL silnoproud</t>
  </si>
  <si>
    <t>{5d064186-bb34-47bb-bb22-8f5315657d6f}</t>
  </si>
  <si>
    <t>6</t>
  </si>
  <si>
    <t>EL slaboproud</t>
  </si>
  <si>
    <t>{bdba94d9-26e3-4ba6-935d-2fdb2d9f9067}</t>
  </si>
  <si>
    <t>7</t>
  </si>
  <si>
    <t>Vedlejší náklady</t>
  </si>
  <si>
    <t>{b7abc132-b525-435b-9d79-16c1ee18e57d}</t>
  </si>
  <si>
    <t>1) Krycí list soupisu</t>
  </si>
  <si>
    <t>2) Rekapitulace</t>
  </si>
  <si>
    <t>3) Soupis prací</t>
  </si>
  <si>
    <t>Zpět na list:</t>
  </si>
  <si>
    <t>Rekapitulace stavby</t>
  </si>
  <si>
    <t>fig1</t>
  </si>
  <si>
    <t>výkop pro základy</t>
  </si>
  <si>
    <t>42,35</t>
  </si>
  <si>
    <t>fig11</t>
  </si>
  <si>
    <t>KZS XPS 60 mm pod terénem</t>
  </si>
  <si>
    <t>14,22</t>
  </si>
  <si>
    <t>KRYCÍ LIST SOUPISU</t>
  </si>
  <si>
    <t>fig12</t>
  </si>
  <si>
    <t>KZS XPS 60 mm nad terénem</t>
  </si>
  <si>
    <t>fig13</t>
  </si>
  <si>
    <t>KZS EPS 80 mm</t>
  </si>
  <si>
    <t>116,13</t>
  </si>
  <si>
    <t>fig17</t>
  </si>
  <si>
    <t>KZS ostění hl. do 200 mm EPS 40 mm</t>
  </si>
  <si>
    <t>31,12</t>
  </si>
  <si>
    <t>fig2</t>
  </si>
  <si>
    <t>výkop pro drenáž</t>
  </si>
  <si>
    <t>27,31</t>
  </si>
  <si>
    <t>Objekt:</t>
  </si>
  <si>
    <t>fig21</t>
  </si>
  <si>
    <t>soklová lišta 80 mm</t>
  </si>
  <si>
    <t>7,35</t>
  </si>
  <si>
    <t>1 - Přístavba výtahu</t>
  </si>
  <si>
    <t>fig23</t>
  </si>
  <si>
    <t>rohové lišty</t>
  </si>
  <si>
    <t>34</t>
  </si>
  <si>
    <t>fig24</t>
  </si>
  <si>
    <t>okenní lišty</t>
  </si>
  <si>
    <t>28,66</t>
  </si>
  <si>
    <t>fig25</t>
  </si>
  <si>
    <t>parapetní lišty</t>
  </si>
  <si>
    <t>2,46</t>
  </si>
  <si>
    <t>fig26</t>
  </si>
  <si>
    <t>dilatační lišty</t>
  </si>
  <si>
    <t>33,2</t>
  </si>
  <si>
    <t>fig3</t>
  </si>
  <si>
    <t>zpětný zásyp kolem výtahu</t>
  </si>
  <si>
    <t>24,785</t>
  </si>
  <si>
    <t>fig31</t>
  </si>
  <si>
    <t>60/140</t>
  </si>
  <si>
    <t>7,5</t>
  </si>
  <si>
    <t>fig32</t>
  </si>
  <si>
    <t>100/100</t>
  </si>
  <si>
    <t>4,95</t>
  </si>
  <si>
    <t>fig33</t>
  </si>
  <si>
    <t>24 mm bednění</t>
  </si>
  <si>
    <t>4,125</t>
  </si>
  <si>
    <t>fig41</t>
  </si>
  <si>
    <t>keramická dlažba</t>
  </si>
  <si>
    <t>18,5</t>
  </si>
  <si>
    <t>fig42</t>
  </si>
  <si>
    <t>keramický obklad</t>
  </si>
  <si>
    <t>40,72</t>
  </si>
  <si>
    <t>fig7</t>
  </si>
  <si>
    <t>vnitřní štuková omítka stěn</t>
  </si>
  <si>
    <t>25,817</t>
  </si>
  <si>
    <t>fig8</t>
  </si>
  <si>
    <t>vnitřní štuková omítka stěn výtahu</t>
  </si>
  <si>
    <t>102,933</t>
  </si>
  <si>
    <t>fig9</t>
  </si>
  <si>
    <t>vnější omítka stěn</t>
  </si>
  <si>
    <t>7,128</t>
  </si>
  <si>
    <t>fig99</t>
  </si>
  <si>
    <t>fasádní lešení</t>
  </si>
  <si>
    <t>196,8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</si>
  <si>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</si>
  <si>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</si>
  <si>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</si>
  <si>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</si>
  <si>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</si>
  <si>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</si>
  <si>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</si>
  <si>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</si>
  <si>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</si>
  <si>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</si>
  <si>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</si>
  <si>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</si>
  <si>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</si>
  <si>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</si>
  <si>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</si>
  <si>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</si>
  <si>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</si>
  <si>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</si>
  <si>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</si>
  <si>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</si>
  <si>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</si>
  <si>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</si>
  <si>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</si>
  <si>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</si>
  <si>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</si>
  <si>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</si>
  <si>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M - Práce a dodávky M</t>
  </si>
  <si>
    <t xml:space="preserve">    33-M - Montáže dopr.zaříz.,sklad. zař. a váh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</si>
  <si>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</si>
  <si>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</si>
  <si>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</si>
  <si>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</si>
  <si>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</si>
  <si>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</si>
  <si>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</si>
  <si>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</si>
  <si>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</si>
  <si>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</si>
  <si>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</si>
  <si>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</si>
  <si>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</si>
  <si>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</si>
  <si>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</si>
  <si>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</si>
  <si>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</si>
  <si>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</si>
  <si>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</si>
  <si>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131201201</t>
  </si>
  <si>
    <t>Hloubení jam zapažených v hornině tř. 3 objemu do 100 m3</t>
  </si>
  <si>
    <t>m3</t>
  </si>
  <si>
    <t>CS ÚRS 2016 02</t>
  </si>
  <si>
    <t>-1645910711</t>
  </si>
  <si>
    <t>VV</t>
  </si>
  <si>
    <t>3,5*5,5*2,2</t>
  </si>
  <si>
    <t>Mezisoučet</t>
  </si>
  <si>
    <t>131201209</t>
  </si>
  <si>
    <t>Příplatek za lepivost u hloubení jam zapažených v hornině tř. 3</t>
  </si>
  <si>
    <t>-1051263877</t>
  </si>
  <si>
    <t>132201101</t>
  </si>
  <si>
    <t>Hloubení rýh š do 600 mm v hornině tř. 3 objemu do 100 m3</t>
  </si>
  <si>
    <t>1002162261</t>
  </si>
  <si>
    <t xml:space="preserve">(2,0+14,0+2,0)*0,6*2,0          "výkop pro drenáž"</t>
  </si>
  <si>
    <t xml:space="preserve">(1,3+6,82+1,2+2,0+0,1)*0,5*1,0        "výkop pro rampu a schodiště"</t>
  </si>
  <si>
    <t>161101101</t>
  </si>
  <si>
    <t>Svislé přemístění výkopku z horniny tř. 1 až 4 hl výkopu do 2,5 m</t>
  </si>
  <si>
    <t>1602657016</t>
  </si>
  <si>
    <t>162301101</t>
  </si>
  <si>
    <t>Vodorovné přemístění do 500 m výkopku/sypaniny z horniny tř. 1 až 4</t>
  </si>
  <si>
    <t>706026146</t>
  </si>
  <si>
    <t>162701105</t>
  </si>
  <si>
    <t>Vodorovné přemístění do 10000 m výkopku/sypaniny z horniny tř. 1 až 4</t>
  </si>
  <si>
    <t>328143009</t>
  </si>
  <si>
    <t>-fig3</t>
  </si>
  <si>
    <t>171201201</t>
  </si>
  <si>
    <t>Uložení sypaniny na skládky</t>
  </si>
  <si>
    <t>199244930</t>
  </si>
  <si>
    <t>8</t>
  </si>
  <si>
    <t>171201211</t>
  </si>
  <si>
    <t>Poplatek za uložení odpadu ze sypaniny na skládce (skládkovné)</t>
  </si>
  <si>
    <t>t</t>
  </si>
  <si>
    <t>2070002784</t>
  </si>
  <si>
    <t>fig1*1,800</t>
  </si>
  <si>
    <t>fig2*1,800</t>
  </si>
  <si>
    <t>-fig3*1,800</t>
  </si>
  <si>
    <t>9</t>
  </si>
  <si>
    <t>167101101</t>
  </si>
  <si>
    <t>Nakládání výkopku z hornin tř. 1 až 4 do 100 m3</t>
  </si>
  <si>
    <t>-1464357737</t>
  </si>
  <si>
    <t>-467900354</t>
  </si>
  <si>
    <t>11</t>
  </si>
  <si>
    <t>174101101</t>
  </si>
  <si>
    <t>Zásyp jam, šachet rýh nebo kolem objektů sypaninou se zhutněním</t>
  </si>
  <si>
    <t>170736574</t>
  </si>
  <si>
    <t xml:space="preserve">-3,5*5,5*0,2                                                   "podsyp"</t>
  </si>
  <si>
    <t xml:space="preserve">-3,45*2,41*1,0                                            "podkladní blok"</t>
  </si>
  <si>
    <t xml:space="preserve">-2,4*2,25*1,0                                             "dno výtahové šachty"</t>
  </si>
  <si>
    <t>Zakládání</t>
  </si>
  <si>
    <t>12</t>
  </si>
  <si>
    <t>212752212</t>
  </si>
  <si>
    <t>Trativod z drenážních trubek plastových flexibilních D do 100 mm včetně lože otevřený výkop</t>
  </si>
  <si>
    <t>m</t>
  </si>
  <si>
    <t>-1992420565</t>
  </si>
  <si>
    <t xml:space="preserve">2,0+14,0+2,0                       "přemístěná drenáž"</t>
  </si>
  <si>
    <t>13</t>
  </si>
  <si>
    <t>271532212</t>
  </si>
  <si>
    <t>Podsyp pod základové konstrukce se zhutněním z hrubého kameniva frakce 16 až 32 mm</t>
  </si>
  <si>
    <t>667454573</t>
  </si>
  <si>
    <t>3,5*5,5*0,2</t>
  </si>
  <si>
    <t>14</t>
  </si>
  <si>
    <t>274313611</t>
  </si>
  <si>
    <t>Základové pásy z betonu tř. C 16/20</t>
  </si>
  <si>
    <t>841603931</t>
  </si>
  <si>
    <t xml:space="preserve">(1,3+6,82+1,2+2,0+0,1)*0,5*1,0        "základ pro rampu a schodiště"</t>
  </si>
  <si>
    <t>275313311</t>
  </si>
  <si>
    <t>Základové patky z betonu tř. C 8/10</t>
  </si>
  <si>
    <t>634421741</t>
  </si>
  <si>
    <t>3,45*2,41*1,0</t>
  </si>
  <si>
    <t xml:space="preserve">Mezisoučet                              "podkladní blok"</t>
  </si>
  <si>
    <t>16</t>
  </si>
  <si>
    <t>275351215</t>
  </si>
  <si>
    <t>Zřízení bednění stěn základových patek</t>
  </si>
  <si>
    <t>m2</t>
  </si>
  <si>
    <t>-558791099</t>
  </si>
  <si>
    <t>(2,41+3,45+2,41)*1,0</t>
  </si>
  <si>
    <t>17</t>
  </si>
  <si>
    <t>275351216</t>
  </si>
  <si>
    <t>Odstranění bednění stěn základových patek</t>
  </si>
  <si>
    <t>-26276638</t>
  </si>
  <si>
    <t>18</t>
  </si>
  <si>
    <t>279113134</t>
  </si>
  <si>
    <t>Základová zeď tl do 300 mm z tvárnic ztraceného bednění včetně výplně z betonu tř. C 16/20</t>
  </si>
  <si>
    <t>-1409192657</t>
  </si>
  <si>
    <t xml:space="preserve">(1,3+6,82+1,2+2,0+0,1)*0,6        "zdivo pro rampu a schodiště"</t>
  </si>
  <si>
    <t>19</t>
  </si>
  <si>
    <t>279321346</t>
  </si>
  <si>
    <t>Základová zeď ze ŽB tř. C 20/25 bez výztuže</t>
  </si>
  <si>
    <t>-1012881888</t>
  </si>
  <si>
    <t>2,4*2,25*0,35</t>
  </si>
  <si>
    <t>(2,4+1,69)*2*0,28*1,15</t>
  </si>
  <si>
    <t xml:space="preserve">Mezisoučet                                                                    "DV1"</t>
  </si>
  <si>
    <t>20</t>
  </si>
  <si>
    <t>279351105</t>
  </si>
  <si>
    <t>Zřízení bednění základových zdí oboustranné</t>
  </si>
  <si>
    <t>-1368213067</t>
  </si>
  <si>
    <t>(2,4+2,25)*2*0,35</t>
  </si>
  <si>
    <t>(2,4+1,69)*2*2*1,15</t>
  </si>
  <si>
    <t xml:space="preserve">Mezisoučet                                                                 "DV1"</t>
  </si>
  <si>
    <t>279351106</t>
  </si>
  <si>
    <t>Odstranění bednění základových zdí oboustranné</t>
  </si>
  <si>
    <t>-545848058</t>
  </si>
  <si>
    <t>22</t>
  </si>
  <si>
    <t>279361821</t>
  </si>
  <si>
    <t>Výztuž základových zdí nosných betonářskou ocelí 10 505</t>
  </si>
  <si>
    <t>245258816</t>
  </si>
  <si>
    <t xml:space="preserve">286,13*0,001                            "ST.04"</t>
  </si>
  <si>
    <t>Svislé a kompletní konstrukce</t>
  </si>
  <si>
    <t>23</t>
  </si>
  <si>
    <t>311238116</t>
  </si>
  <si>
    <t xml:space="preserve">Zdivo nosné vnitřní  tl 300 mm pevnosti P 15 na MVC</t>
  </si>
  <si>
    <t>-1942900572</t>
  </si>
  <si>
    <t>(2,4+1,65)*2*(3,5+3,0+3,5+3,15+1,0)</t>
  </si>
  <si>
    <t>-1,25*2,25*4</t>
  </si>
  <si>
    <t>1,25*(0,75+0,75+0,75+0,75+1,0)</t>
  </si>
  <si>
    <t>0,82*(0,75+0,5+0,5+1,5)</t>
  </si>
  <si>
    <t>24</t>
  </si>
  <si>
    <t>317121102</t>
  </si>
  <si>
    <t>Montáž prefabrikovaných překladů pro světlost otvoru do 1800 mm</t>
  </si>
  <si>
    <t>kus</t>
  </si>
  <si>
    <t>-890417386</t>
  </si>
  <si>
    <t>8+8</t>
  </si>
  <si>
    <t>25</t>
  </si>
  <si>
    <t>M</t>
  </si>
  <si>
    <t>593211010</t>
  </si>
  <si>
    <t>překlad železobetonový RZP 2/10 149x14x14 cm</t>
  </si>
  <si>
    <t>1352343598</t>
  </si>
  <si>
    <t>26</t>
  </si>
  <si>
    <t>593211020</t>
  </si>
  <si>
    <t>překlad železobetonový RZP 3/10 179x14x14 cm</t>
  </si>
  <si>
    <t>-2144454895</t>
  </si>
  <si>
    <t>27</t>
  </si>
  <si>
    <t>331231118</t>
  </si>
  <si>
    <t>Zdivo pilířů z cihel dl 290 mm pevnosti P 15 na MC 15</t>
  </si>
  <si>
    <t>-1907069406</t>
  </si>
  <si>
    <t>0,3*0,3*2,35*4</t>
  </si>
  <si>
    <t>28</t>
  </si>
  <si>
    <t>389361001</t>
  </si>
  <si>
    <t>Doplňující výztuž prefabrikovaných konstrukcí z betonářské oceli</t>
  </si>
  <si>
    <t>-585076555</t>
  </si>
  <si>
    <t xml:space="preserve">23,35*0,001                             "ST.05"</t>
  </si>
  <si>
    <t>29</t>
  </si>
  <si>
    <t>389381001</t>
  </si>
  <si>
    <t>Dobetonování prefabrikovaných konstrukcí</t>
  </si>
  <si>
    <t>462852615</t>
  </si>
  <si>
    <t>(0,3+0,4+0,2)*0,16*0,16*8</t>
  </si>
  <si>
    <t>30</t>
  </si>
  <si>
    <t>389941023</t>
  </si>
  <si>
    <t xml:space="preserve">Montáž kovových doplňkových konstrukcí  do 30 kg pro montáž prefabrikovaných dílců</t>
  </si>
  <si>
    <t>kg</t>
  </si>
  <si>
    <t>-2050101130</t>
  </si>
  <si>
    <t xml:space="preserve">196,3                                    "OS1 a P1"</t>
  </si>
  <si>
    <t xml:space="preserve">27,7                                        "OK1"</t>
  </si>
  <si>
    <t>31</t>
  </si>
  <si>
    <t>553960011</t>
  </si>
  <si>
    <t>Atypická ocelová konstrukce - materiál a zpracování</t>
  </si>
  <si>
    <t>1490770850</t>
  </si>
  <si>
    <t>Vodorovné konstrukce</t>
  </si>
  <si>
    <t>32</t>
  </si>
  <si>
    <t>411321515</t>
  </si>
  <si>
    <t>Stropy deskové ze ŽB tř. C 20/25</t>
  </si>
  <si>
    <t>1799411637</t>
  </si>
  <si>
    <t xml:space="preserve">2,25*2,4*0,15                             "D1"</t>
  </si>
  <si>
    <t>33</t>
  </si>
  <si>
    <t>411351101</t>
  </si>
  <si>
    <t>Zřízení bednění stropů deskových</t>
  </si>
  <si>
    <t>1974750516</t>
  </si>
  <si>
    <t xml:space="preserve">1,65*1,8                                            "D1"</t>
  </si>
  <si>
    <t xml:space="preserve">(2,25+2,4)*2*0,15                         "D1"</t>
  </si>
  <si>
    <t>411351102</t>
  </si>
  <si>
    <t>Odstranění bednění stropů deskových</t>
  </si>
  <si>
    <t>-632980227</t>
  </si>
  <si>
    <t>35</t>
  </si>
  <si>
    <t>411354171</t>
  </si>
  <si>
    <t>Zřízení podpěrné konstrukce stropů v do 4 m pro zatížení do 5 kPa</t>
  </si>
  <si>
    <t>732197332</t>
  </si>
  <si>
    <t>36</t>
  </si>
  <si>
    <t>411354172</t>
  </si>
  <si>
    <t>Odstranění podpěrné konstrukce stropů v do 4 m pro zatížení do 5 kPa</t>
  </si>
  <si>
    <t>441184733</t>
  </si>
  <si>
    <t>37</t>
  </si>
  <si>
    <t>417321414</t>
  </si>
  <si>
    <t>Ztužující pásy a věnce ze ŽB tř. C 20/25</t>
  </si>
  <si>
    <t>-349075340</t>
  </si>
  <si>
    <t xml:space="preserve">(2,25+0,5)*2*0,3*0,4                         "V1"</t>
  </si>
  <si>
    <t xml:space="preserve">1,3*2*0,3*0,65                                    "V1"</t>
  </si>
  <si>
    <t xml:space="preserve">(2,25+1,8)*2*0,3*0,35                      "V2"</t>
  </si>
  <si>
    <t xml:space="preserve">(2,25+0,5)*2*0,3*0,35                      "V3"</t>
  </si>
  <si>
    <t xml:space="preserve">1,3*2*0,3*0,6                                      "V3"</t>
  </si>
  <si>
    <t xml:space="preserve">(2,25+1,8)*2*0,3*0,25                      "V4"</t>
  </si>
  <si>
    <t xml:space="preserve">(1,3+2,25+1,3)*0,3*0,25*5             "BL1"</t>
  </si>
  <si>
    <t xml:space="preserve">2,4*3*0,2*0,4                                      "V21"</t>
  </si>
  <si>
    <t xml:space="preserve">2,8*0,2*0,4                                          "V22"</t>
  </si>
  <si>
    <t>38</t>
  </si>
  <si>
    <t>417351115</t>
  </si>
  <si>
    <t>Zřízení bednění ztužujících věnců</t>
  </si>
  <si>
    <t>-591168627</t>
  </si>
  <si>
    <t xml:space="preserve">(2,25+0,5)*2*2*0,4                         "V1"</t>
  </si>
  <si>
    <t xml:space="preserve">1,3*2*2*0,65                                    "V1"</t>
  </si>
  <si>
    <t xml:space="preserve">(2,25+1,8)*2*2*0,35                      "V2"</t>
  </si>
  <si>
    <t xml:space="preserve">(2,25+0,5)*2*2*0,35                      "V3"</t>
  </si>
  <si>
    <t xml:space="preserve">1,3*2*2*0,6                                      "V3"</t>
  </si>
  <si>
    <t xml:space="preserve">(2,25+1,8)*2*2*0,25                      "V4"</t>
  </si>
  <si>
    <t xml:space="preserve">(1,3+2,25+1,3)*2*0,25*5             "BL1"</t>
  </si>
  <si>
    <t xml:space="preserve">2,4*3*2*0,4                                      "V21"</t>
  </si>
  <si>
    <t xml:space="preserve">2,8*2*0,4                                          "V22"</t>
  </si>
  <si>
    <t>39</t>
  </si>
  <si>
    <t>417351116</t>
  </si>
  <si>
    <t>Odstranění bednění ztužujících věnců</t>
  </si>
  <si>
    <t>-1427070231</t>
  </si>
  <si>
    <t>40</t>
  </si>
  <si>
    <t>417361821</t>
  </si>
  <si>
    <t>Výztuž ztužujících pásů a věnců betonářskou ocelí 10 505</t>
  </si>
  <si>
    <t>-379308856</t>
  </si>
  <si>
    <t xml:space="preserve">(229,85-23,35)*0,001                                "ST.05"</t>
  </si>
  <si>
    <t>41</t>
  </si>
  <si>
    <t>434121425</t>
  </si>
  <si>
    <t>Osazení ŽB schodišťových stupňů broušených nebo leštěných na desku</t>
  </si>
  <si>
    <t>-434896499</t>
  </si>
  <si>
    <t>2,0*4</t>
  </si>
  <si>
    <t>42</t>
  </si>
  <si>
    <t>593960011</t>
  </si>
  <si>
    <t>Schodišťový stupeň přímý 1000/350/150 přírodní tryskaný</t>
  </si>
  <si>
    <t>2124120727</t>
  </si>
  <si>
    <t>Úpravy povrchů, podlahy a osazování výplní</t>
  </si>
  <si>
    <t>43</t>
  </si>
  <si>
    <t>612321141</t>
  </si>
  <si>
    <t>Vápenocementová omítka štuková dvouvrstvá vnitřních stěn nanášená ručně</t>
  </si>
  <si>
    <t>-2060178880</t>
  </si>
  <si>
    <t xml:space="preserve">(1,26+0,32+1,2)*3,3                                           "1.n.p."</t>
  </si>
  <si>
    <t>-1,26*2,225*1</t>
  </si>
  <si>
    <t>(1,26+2*2,225)*0,3*1</t>
  </si>
  <si>
    <t>-1,2*2,9*1</t>
  </si>
  <si>
    <t>(1,2+2*2,9)*0,3</t>
  </si>
  <si>
    <t xml:space="preserve">(1,26+0,32+0,82)*3,3*3                                 "2,3,4. n.p."</t>
  </si>
  <si>
    <t>-1,26*2,225*3</t>
  </si>
  <si>
    <t>(1,26+2*2,225)*0,3*3</t>
  </si>
  <si>
    <t>-0,82*3,2*3</t>
  </si>
  <si>
    <t>(0,82+2*3,2)*0,3*3</t>
  </si>
  <si>
    <t>44</t>
  </si>
  <si>
    <t>612321191</t>
  </si>
  <si>
    <t>Příplatek k vápenocementové omítce vnitřních stěn za každých dalších 5 mm tloušťky ručně</t>
  </si>
  <si>
    <t>2109466346</t>
  </si>
  <si>
    <t>45</t>
  </si>
  <si>
    <t>617321141</t>
  </si>
  <si>
    <t>Vápenocementová omítka štuková dvouvrstvá světlíků nebo výtahových šachet nanášená ručně</t>
  </si>
  <si>
    <t>-1546277319</t>
  </si>
  <si>
    <t>(1,8+1,65)*2*(1,15+10,8+3,6)</t>
  </si>
  <si>
    <t>-1,26*2,225*4</t>
  </si>
  <si>
    <t>(1,26+2*2,225)*0,3*4</t>
  </si>
  <si>
    <t>46</t>
  </si>
  <si>
    <t>617321191</t>
  </si>
  <si>
    <t>Příplatek k vápenocementové omítce světlíků nebo šachet za každých dalších 5 mm tloušťky ručně</t>
  </si>
  <si>
    <t>-377392497</t>
  </si>
  <si>
    <t>47</t>
  </si>
  <si>
    <t>622211011</t>
  </si>
  <si>
    <t>Montáž kontaktního zateplení vnějších stěn z polystyrénových desek tl do 80 mm</t>
  </si>
  <si>
    <t>-547851952</t>
  </si>
  <si>
    <t>(2,55+2,25+2,55)*0,6</t>
  </si>
  <si>
    <t>(18,6-2,25)*0,6</t>
  </si>
  <si>
    <t xml:space="preserve">Mezisoučet                                 "XPS 60 mm pod terénem"</t>
  </si>
  <si>
    <t xml:space="preserve">Mezisoučet                                 "XPS 60 mm nad terénem"</t>
  </si>
  <si>
    <t>(2,55+2,25+2,55)*15,8</t>
  </si>
  <si>
    <t xml:space="preserve">Mezisoučet                                 "EPS 80 mm"</t>
  </si>
  <si>
    <t>Součet</t>
  </si>
  <si>
    <t>48</t>
  </si>
  <si>
    <t>283764410</t>
  </si>
  <si>
    <t xml:space="preserve">deska z extrudovaného polystyrénu  XPS 300 G 60 mm</t>
  </si>
  <si>
    <t>397259342</t>
  </si>
  <si>
    <t>fig11*1,05</t>
  </si>
  <si>
    <t>fig12*1,05</t>
  </si>
  <si>
    <t>49</t>
  </si>
  <si>
    <t>283759360</t>
  </si>
  <si>
    <t>deska fasádní polystyrénová EPS 70 F 1000 x 500 x 80 mm</t>
  </si>
  <si>
    <t>-1973258010</t>
  </si>
  <si>
    <t>fig13*1,05</t>
  </si>
  <si>
    <t>50</t>
  </si>
  <si>
    <t>622212001</t>
  </si>
  <si>
    <t>Montáž kontaktního zateplení vnějšího ostění hl. špalety do 200 mm z polystyrenu tl do 40 mm</t>
  </si>
  <si>
    <t>1013182880</t>
  </si>
  <si>
    <t>1,2+2*2,9</t>
  </si>
  <si>
    <t>(0,82+3,2)*2*3</t>
  </si>
  <si>
    <t>51</t>
  </si>
  <si>
    <t>283759320</t>
  </si>
  <si>
    <t>deska fasádní polystyrénová EPS 70 F 1000 x 500 x 40 mm</t>
  </si>
  <si>
    <t>-668186828</t>
  </si>
  <si>
    <t>fig17*0,20</t>
  </si>
  <si>
    <t>52</t>
  </si>
  <si>
    <t>622251021</t>
  </si>
  <si>
    <t>Příplatek k cenám kontaktního zateplení vnějších stěn za upevnění izolace tl do 80 mm přes 22,5m</t>
  </si>
  <si>
    <t>129797021</t>
  </si>
  <si>
    <t>53</t>
  </si>
  <si>
    <t>622252001</t>
  </si>
  <si>
    <t>Montáž zakládacích soklových lišt kontaktního zateplení</t>
  </si>
  <si>
    <t>1621117829</t>
  </si>
  <si>
    <t>(2,55+2,25+2,55)</t>
  </si>
  <si>
    <t>54</t>
  </si>
  <si>
    <t>590514120</t>
  </si>
  <si>
    <t>lišta zakládací LO 83 mm tl 1,0 mm</t>
  </si>
  <si>
    <t>335752244</t>
  </si>
  <si>
    <t>fig21*1,05</t>
  </si>
  <si>
    <t>55</t>
  </si>
  <si>
    <t>622252002</t>
  </si>
  <si>
    <t>Montáž ostatních lišt kontaktního zateplení</t>
  </si>
  <si>
    <t>1480435803</t>
  </si>
  <si>
    <t>(15,8+1,2)*2</t>
  </si>
  <si>
    <t xml:space="preserve">Mezisoučet                                      "rohové lišty"</t>
  </si>
  <si>
    <t>(0,82+3,2*2)*3</t>
  </si>
  <si>
    <t xml:space="preserve">Mezisoučet                                      "okenní lišty"</t>
  </si>
  <si>
    <t>0,82*3</t>
  </si>
  <si>
    <t xml:space="preserve">Mezisoučet                                    "parapetní lišty"</t>
  </si>
  <si>
    <t>(15,4+1,2)*2</t>
  </si>
  <si>
    <t xml:space="preserve">Mezisoučet                                    "dilatační lišty"</t>
  </si>
  <si>
    <t>56</t>
  </si>
  <si>
    <t>590514800</t>
  </si>
  <si>
    <t>lišta rohová Al 10/10 cm s tkaninou bal. 2,5 m</t>
  </si>
  <si>
    <t>357934077</t>
  </si>
  <si>
    <t>fig23*1,05</t>
  </si>
  <si>
    <t>57</t>
  </si>
  <si>
    <t>590514760</t>
  </si>
  <si>
    <t>profil okenní začišťovací s tkaninou -Thermospoj 9 mm/2,4 m</t>
  </si>
  <si>
    <t>-1398332579</t>
  </si>
  <si>
    <t>fig24*1,02</t>
  </si>
  <si>
    <t>58</t>
  </si>
  <si>
    <t>590515120</t>
  </si>
  <si>
    <t>profil parapetní - Thermospoj LPE plast 2 m</t>
  </si>
  <si>
    <t>1235007848</t>
  </si>
  <si>
    <t>fig25*1,05</t>
  </si>
  <si>
    <t>59</t>
  </si>
  <si>
    <t>590515020</t>
  </si>
  <si>
    <t>profil dilatační rohový , dl. 2,5 m</t>
  </si>
  <si>
    <t>138874363</t>
  </si>
  <si>
    <t>fig26*1,05</t>
  </si>
  <si>
    <t>60</t>
  </si>
  <si>
    <t>622321141</t>
  </si>
  <si>
    <t>Vápenocementová omítka štuková dvouvrstvá vnějších stěn nanášená ručně</t>
  </si>
  <si>
    <t>1072725442</t>
  </si>
  <si>
    <t>1,2*15,4</t>
  </si>
  <si>
    <t>-1,2*2,9</t>
  </si>
  <si>
    <t xml:space="preserve">Mezisoučet                                             </t>
  </si>
  <si>
    <t>61</t>
  </si>
  <si>
    <t>622321191</t>
  </si>
  <si>
    <t>Příplatek k vápenocementové omítce vnějších stěn za každých dalších 5 mm tloušťky ručně</t>
  </si>
  <si>
    <t>1883783113</t>
  </si>
  <si>
    <t>62</t>
  </si>
  <si>
    <t>622511111</t>
  </si>
  <si>
    <t>Tenkovrstvá akrylátová mozaiková střednězrnná omítka včetně penetrace vnějších stěn</t>
  </si>
  <si>
    <t>1937666801</t>
  </si>
  <si>
    <t>63</t>
  </si>
  <si>
    <t>622531011</t>
  </si>
  <si>
    <t>Tenkovrstvá silikonová zrnitá omítka tl. 1,5 mm včetně penetrace vnějších stěn</t>
  </si>
  <si>
    <t>25734696</t>
  </si>
  <si>
    <t>fig17*0,2</t>
  </si>
  <si>
    <t>64</t>
  </si>
  <si>
    <t>631311124</t>
  </si>
  <si>
    <t>Mazanina tl do 120 mm z betonu prostého bez zvýšených nároků na prostředí tř. C 16/20</t>
  </si>
  <si>
    <t>958263573</t>
  </si>
  <si>
    <t xml:space="preserve">1,84*1,69*0,10                         "dno výtahu"</t>
  </si>
  <si>
    <t>65</t>
  </si>
  <si>
    <t>631311131</t>
  </si>
  <si>
    <t>Doplnění dosavadních mazanin betonem prostým plochy do 1 m2 tloušťky přes 80 mm</t>
  </si>
  <si>
    <t>1518555038</t>
  </si>
  <si>
    <t xml:space="preserve">1,9*0,9*0,08*4                  "podlaha v 1,2,3,4. n.p."</t>
  </si>
  <si>
    <t>66</t>
  </si>
  <si>
    <t>631311134</t>
  </si>
  <si>
    <t>Mazanina tl do 240 mm z betonu prostého bez zvýšených nároků na prostředí tř. C 16/20</t>
  </si>
  <si>
    <t>-452577583</t>
  </si>
  <si>
    <t xml:space="preserve">1,0*7,0*0,15                                  "rampa"</t>
  </si>
  <si>
    <t xml:space="preserve">(1,0*2,0+0,3*1,7)*0,15             "podesta"</t>
  </si>
  <si>
    <t xml:space="preserve">1,7*1,2*0,15                               "schodiště" </t>
  </si>
  <si>
    <t>67</t>
  </si>
  <si>
    <t>631319013</t>
  </si>
  <si>
    <t>Příplatek k mazanině tl do 240 mm za přehlazení povrchu</t>
  </si>
  <si>
    <t>-1999486322</t>
  </si>
  <si>
    <t>68</t>
  </si>
  <si>
    <t>631362021</t>
  </si>
  <si>
    <t>Výztuž mazanin svařovanými sítěmi Kari</t>
  </si>
  <si>
    <t>-1956701807</t>
  </si>
  <si>
    <t xml:space="preserve">1,0*7,0*4,44*0,001*1,20                             "rampa"</t>
  </si>
  <si>
    <t xml:space="preserve">(1,0*2,0+0,3*1,7)*4,44*0,001*1,20       "podesta"</t>
  </si>
  <si>
    <t xml:space="preserve">1,7*1,2*4,44*0,001*1,20                          "schodiště" </t>
  </si>
  <si>
    <t xml:space="preserve">Mezisoučet                                    "6/100 x 6/100"</t>
  </si>
  <si>
    <t>69</t>
  </si>
  <si>
    <t>632450131</t>
  </si>
  <si>
    <t>Vyrovnávací cementový potěr tl do 20 mm ze suchých směsí provedený v ploše</t>
  </si>
  <si>
    <t>-1447310941</t>
  </si>
  <si>
    <t xml:space="preserve">2,8*1,8+2,73*2,0                "WC učitelé"</t>
  </si>
  <si>
    <t>70</t>
  </si>
  <si>
    <t>642944121</t>
  </si>
  <si>
    <t>Osazování ocelových zárubní dodatečné pl do 2,5 m2</t>
  </si>
  <si>
    <t>-405615944</t>
  </si>
  <si>
    <t>71</t>
  </si>
  <si>
    <t>553311170</t>
  </si>
  <si>
    <t>zárubeň ocelová pro běžné zdění H 110 800 L/P</t>
  </si>
  <si>
    <t>1267463038</t>
  </si>
  <si>
    <t>Trubní vedení</t>
  </si>
  <si>
    <t>72</t>
  </si>
  <si>
    <t>894811135</t>
  </si>
  <si>
    <t>Revizní šachta z PVC systém RV typ přímý, DN 400/160 tlak 12,5 t hl od 1860 do 2230 mm</t>
  </si>
  <si>
    <t>181992113</t>
  </si>
  <si>
    <t>Ostatní konstrukce a práce, bourání</t>
  </si>
  <si>
    <t>73</t>
  </si>
  <si>
    <t>941111132</t>
  </si>
  <si>
    <t>Montáž lešení řadového trubkového lehkého s podlahami zatížení do 200 kg/m2 š do 1,5 m v do 25 m</t>
  </si>
  <si>
    <t>1689419186</t>
  </si>
  <si>
    <t>(1,2+2,55*2+1,5*2*2)*16,0</t>
  </si>
  <si>
    <t>74</t>
  </si>
  <si>
    <t>941111232</t>
  </si>
  <si>
    <t>Příplatek k lešení řadovému trubkovému lehkému s podlahami š 1,5 m v 25 m za první a ZKD den použití</t>
  </si>
  <si>
    <t>-2046803889</t>
  </si>
  <si>
    <t>fig99*30*2</t>
  </si>
  <si>
    <t>75</t>
  </si>
  <si>
    <t>941111832</t>
  </si>
  <si>
    <t>Demontáž lešení řadového trubkového lehkého s podlahami zatížení do 200 kg/m2 š do 1,5 m v do 25 m</t>
  </si>
  <si>
    <t>14373202</t>
  </si>
  <si>
    <t>76</t>
  </si>
  <si>
    <t>949111132</t>
  </si>
  <si>
    <t>Montáž lešení lehkého kozového trubkového ve světlíku nebo šachtě v do 3,5 m</t>
  </si>
  <si>
    <t>sada</t>
  </si>
  <si>
    <t>218164413</t>
  </si>
  <si>
    <t xml:space="preserve">1,8*1,65                                       "půdorysná plocha šachty" </t>
  </si>
  <si>
    <t xml:space="preserve">(1,15+10,8+3,6)                         "vzdálenost mezi stropem a dnem šachty"</t>
  </si>
  <si>
    <t xml:space="preserve">15,55/4,0                                     "počet podlah"</t>
  </si>
  <si>
    <t xml:space="preserve">6,0                                                 "půdorysná plocha sady kozového lešení"</t>
  </si>
  <si>
    <t>15,55/4,0/(6,0/(1,8*1,65))</t>
  </si>
  <si>
    <t xml:space="preserve">2                                                      "počet sad" </t>
  </si>
  <si>
    <t>77</t>
  </si>
  <si>
    <t>949111232</t>
  </si>
  <si>
    <t>Příplatek k lešení lehkému kozovému trubkovému ve světlíku v do 3,5 m za první a ZKD den použití</t>
  </si>
  <si>
    <t>1449605457</t>
  </si>
  <si>
    <t>2*30*2</t>
  </si>
  <si>
    <t>78</t>
  </si>
  <si>
    <t>949111832</t>
  </si>
  <si>
    <t>Demontáž lešení lehkého kozového trubkového ve světlíku nebo šachtě v do 3,5 m</t>
  </si>
  <si>
    <t>1738887136</t>
  </si>
  <si>
    <t>79</t>
  </si>
  <si>
    <t>952901111</t>
  </si>
  <si>
    <t>Vyčištění budov bytové a občanské výstavby při výšce podlaží do 4 m</t>
  </si>
  <si>
    <t>2140823696</t>
  </si>
  <si>
    <t xml:space="preserve">2,4*2,25*4                            "výtahová šachta"</t>
  </si>
  <si>
    <t xml:space="preserve">6,0*6,0*4                             "před výtahovou šachtou"</t>
  </si>
  <si>
    <t>80</t>
  </si>
  <si>
    <t>953312115</t>
  </si>
  <si>
    <t>Vložky do svislých dilatačních spár z fasádních polystyrénových desek tl 50 mm</t>
  </si>
  <si>
    <t>-800560580</t>
  </si>
  <si>
    <t>3,45*1,0</t>
  </si>
  <si>
    <t>2,25*15,4-1,26*2,225*4</t>
  </si>
  <si>
    <t>2,25*0,3</t>
  </si>
  <si>
    <t>81</t>
  </si>
  <si>
    <t>962031132</t>
  </si>
  <si>
    <t>Bourání příček z cihel pálených na MVC tl do 100 mm</t>
  </si>
  <si>
    <t>-2050602766</t>
  </si>
  <si>
    <t xml:space="preserve">0,85*2,1                                        "WC dívky"</t>
  </si>
  <si>
    <t xml:space="preserve">(2,73+1,9)*3,25                         "WC učitelé"</t>
  </si>
  <si>
    <t>82</t>
  </si>
  <si>
    <t>965043321</t>
  </si>
  <si>
    <t>Bourání podkladů pod dlažby betonových s potěrem nebo teracem tl do 100 mm pl do 1 m2</t>
  </si>
  <si>
    <t>-1817102142</t>
  </si>
  <si>
    <t xml:space="preserve">1,9*0,9*0,1*4                  "podlaha v 1,2,3,4. n.p."</t>
  </si>
  <si>
    <t>83</t>
  </si>
  <si>
    <t>965081223</t>
  </si>
  <si>
    <t>Bourání podlah z dlaždic keramických nebo xylolitových tl přes 10 mm plochy přes 1 m2</t>
  </si>
  <si>
    <t>33118403</t>
  </si>
  <si>
    <t>84</t>
  </si>
  <si>
    <t>968072455</t>
  </si>
  <si>
    <t>Vybourání kovových dveřních zárubní pl do 2 m2</t>
  </si>
  <si>
    <t>-1102354459</t>
  </si>
  <si>
    <t>0,6*1,97*1</t>
  </si>
  <si>
    <t>0,8*1,97*2</t>
  </si>
  <si>
    <t>85</t>
  </si>
  <si>
    <t>971042551</t>
  </si>
  <si>
    <t>Vybourání otvorů v betonových příčkách a zdech pl do 1 m2</t>
  </si>
  <si>
    <t>-1253906318</t>
  </si>
  <si>
    <t xml:space="preserve">0,38*3,5*0,3           "odbourání štítového dílce"</t>
  </si>
  <si>
    <t>86</t>
  </si>
  <si>
    <t>972055231</t>
  </si>
  <si>
    <t>Vybourání otvorů ve stropech z ŽB prefabrikátů pl do 0,09 m2 tl do 120 mm</t>
  </si>
  <si>
    <t>1736489224</t>
  </si>
  <si>
    <t xml:space="preserve">8                                     "otvor do dutiny stropního dílce"</t>
  </si>
  <si>
    <t>87</t>
  </si>
  <si>
    <t>975043121</t>
  </si>
  <si>
    <t>Jednořadové podchycení stropů pro osazení nosníků v do 3,5 m pro zatížení do 1000 kg/m</t>
  </si>
  <si>
    <t>462847848</t>
  </si>
  <si>
    <t xml:space="preserve">3,0                                       "1.n.p."</t>
  </si>
  <si>
    <t>88</t>
  </si>
  <si>
    <t>978059541</t>
  </si>
  <si>
    <t>Odsekání a odebrání obkladů stěn z vnitřních obkládaček plochy přes 1 m2</t>
  </si>
  <si>
    <t>2075457228</t>
  </si>
  <si>
    <t xml:space="preserve">(2,8+1,8)*2*2,0                       "úklid"</t>
  </si>
  <si>
    <t xml:space="preserve">(2,73+1,8)*2*2,0                 "WC učitelé"</t>
  </si>
  <si>
    <t xml:space="preserve">Mezisoučet                    </t>
  </si>
  <si>
    <t>89</t>
  </si>
  <si>
    <t>985311118</t>
  </si>
  <si>
    <t>Reprofilace stěn cementovými sanačními maltami tl 80 mm</t>
  </si>
  <si>
    <t>1947488711</t>
  </si>
  <si>
    <t xml:space="preserve">0,3*3,2                                   "BB1"</t>
  </si>
  <si>
    <t>997</t>
  </si>
  <si>
    <t>Přesun sutě</t>
  </si>
  <si>
    <t>90</t>
  </si>
  <si>
    <t>997013155</t>
  </si>
  <si>
    <t>Vnitrostaveništní doprava suti a vybouraných hmot pro budovy v do 18 m s omezením mechanizace</t>
  </si>
  <si>
    <t>411106587</t>
  </si>
  <si>
    <t>91</t>
  </si>
  <si>
    <t>997013501</t>
  </si>
  <si>
    <t>Odvoz suti a vybouraných hmot na skládku nebo meziskládku do 1 km se složením</t>
  </si>
  <si>
    <t>948431557</t>
  </si>
  <si>
    <t>92</t>
  </si>
  <si>
    <t>997013509</t>
  </si>
  <si>
    <t>Příplatek k odvozu suti a vybouraných hmot na skládku ZKD 1 km přes 1 km</t>
  </si>
  <si>
    <t>1512496481</t>
  </si>
  <si>
    <t>8,828*9 'Přepočtené koeficientem množství</t>
  </si>
  <si>
    <t>93</t>
  </si>
  <si>
    <t>997013801</t>
  </si>
  <si>
    <t>Poplatek za uložení stavebního betonového odpadu na skládce (skládkovné)</t>
  </si>
  <si>
    <t>1327628765</t>
  </si>
  <si>
    <t>94</t>
  </si>
  <si>
    <t>997013805</t>
  </si>
  <si>
    <t>Poplatek za uložení stavebního odpadu z kovu na skládce (skládkovné)</t>
  </si>
  <si>
    <t>-37921693</t>
  </si>
  <si>
    <t>95</t>
  </si>
  <si>
    <t>997013821</t>
  </si>
  <si>
    <t>Poplatek za uložení stavebního odpadu s azbestem na skládce (skládkovné)</t>
  </si>
  <si>
    <t>971769207</t>
  </si>
  <si>
    <t>18,0*0,010</t>
  </si>
  <si>
    <t>998</t>
  </si>
  <si>
    <t>Přesun hmot</t>
  </si>
  <si>
    <t>96</t>
  </si>
  <si>
    <t>998017003</t>
  </si>
  <si>
    <t>Přesun hmot s omezením mechanizace pro budovy v do 24 m</t>
  </si>
  <si>
    <t>-601107478</t>
  </si>
  <si>
    <t>PSV</t>
  </si>
  <si>
    <t>Práce a dodávky PSV</t>
  </si>
  <si>
    <t>711</t>
  </si>
  <si>
    <t>Izolace proti vodě, vlhkosti a plynům</t>
  </si>
  <si>
    <t>97</t>
  </si>
  <si>
    <t>711193121</t>
  </si>
  <si>
    <t xml:space="preserve">Izolace proti zemní vlhkosti na vodorovné ploše těsnicí kaší </t>
  </si>
  <si>
    <t>955286672</t>
  </si>
  <si>
    <t xml:space="preserve">1,8*1,65                                                     "dno šachty" </t>
  </si>
  <si>
    <t>98</t>
  </si>
  <si>
    <t>711193131</t>
  </si>
  <si>
    <t xml:space="preserve">Izolace proti zemní vlhkosti na svislé ploše těsnicí kaší </t>
  </si>
  <si>
    <t>-1131915930</t>
  </si>
  <si>
    <t xml:space="preserve">(1,8+1,65)*2*1,15                            "stěny dna šachty"</t>
  </si>
  <si>
    <t>99</t>
  </si>
  <si>
    <t>998711103</t>
  </si>
  <si>
    <t>Přesun hmot tonážní pro izolace proti vodě, vlhkosti a plynům v objektech výšky do 60 m</t>
  </si>
  <si>
    <t>-416770049</t>
  </si>
  <si>
    <t>713</t>
  </si>
  <si>
    <t>Izolace tepelné</t>
  </si>
  <si>
    <t>713111111</t>
  </si>
  <si>
    <t>Montáž izolace tepelné vrchem stropů volně kladenými rohožemi, pásy, dílci, deskami</t>
  </si>
  <si>
    <t>1920583187</t>
  </si>
  <si>
    <t xml:space="preserve">1,8*1,65                          "strop na výtahem"</t>
  </si>
  <si>
    <t>101</t>
  </si>
  <si>
    <t>631480100</t>
  </si>
  <si>
    <t xml:space="preserve">deska minerální střešní izolační  600x1200 mm tl. 180 mm</t>
  </si>
  <si>
    <t>-192235999</t>
  </si>
  <si>
    <t xml:space="preserve">1,8*1,65*1,02                          "strop na výtahem"</t>
  </si>
  <si>
    <t>102</t>
  </si>
  <si>
    <t>713121111</t>
  </si>
  <si>
    <t>Montáž izolace tepelné podlah volně kladenými rohožemi, pásy, dílci, deskami 1 vrstva</t>
  </si>
  <si>
    <t>-1200670097</t>
  </si>
  <si>
    <t xml:space="preserve">1,9*0,9*4                  "podlaha v 1,2,3,4. n.p."</t>
  </si>
  <si>
    <t>103</t>
  </si>
  <si>
    <t>631526980</t>
  </si>
  <si>
    <t xml:space="preserve">deska minerální izolační tuhá  T-P tl.40 mm</t>
  </si>
  <si>
    <t>2031569930</t>
  </si>
  <si>
    <t xml:space="preserve">1,9*0,9*4*1,02                  "podlaha v 1,2,3,4. n.p."</t>
  </si>
  <si>
    <t>104</t>
  </si>
  <si>
    <t>713131141</t>
  </si>
  <si>
    <t>Montáž izolace tepelné stěn a základů lepením celoplošně rohoží, pásů, dílců, desek</t>
  </si>
  <si>
    <t>-542507295</t>
  </si>
  <si>
    <t xml:space="preserve">(1,8+1,65)*2*1,0            "vnitřní stěny nad stropem výtahu"</t>
  </si>
  <si>
    <t>105</t>
  </si>
  <si>
    <t>631515270</t>
  </si>
  <si>
    <t xml:space="preserve">deska minerální izolační  TF PROFI tl. 100 mm</t>
  </si>
  <si>
    <t>-911686834</t>
  </si>
  <si>
    <t xml:space="preserve">(1,8+1,65)*2*1,0*1,02            "vnitřní stěny nad stropem výtahu"</t>
  </si>
  <si>
    <t>106</t>
  </si>
  <si>
    <t>998713103</t>
  </si>
  <si>
    <t>Přesun hmot tonážní pro izolace tepelné v objektech v do 24 m</t>
  </si>
  <si>
    <t>438770616</t>
  </si>
  <si>
    <t>762</t>
  </si>
  <si>
    <t>Konstrukce tesařské</t>
  </si>
  <si>
    <t>107</t>
  </si>
  <si>
    <t>762083122</t>
  </si>
  <si>
    <t>Impregnace řeziva proti dřevokaznému hmyzu, houbám a plísním máčením třída ohrožení 3 a 4</t>
  </si>
  <si>
    <t>683683536</t>
  </si>
  <si>
    <t>fig31*0,06*0,14</t>
  </si>
  <si>
    <t>fig32*0,10*0,10</t>
  </si>
  <si>
    <t>fig33*0,024</t>
  </si>
  <si>
    <t>108</t>
  </si>
  <si>
    <t>762085103</t>
  </si>
  <si>
    <t>Montáž kotevních želez, příložek, patek nebo táhel</t>
  </si>
  <si>
    <t>-404153011</t>
  </si>
  <si>
    <t>2*2</t>
  </si>
  <si>
    <t>109</t>
  </si>
  <si>
    <t>553960001</t>
  </si>
  <si>
    <t>Kotevní železa</t>
  </si>
  <si>
    <t>-1352423894</t>
  </si>
  <si>
    <t>110</t>
  </si>
  <si>
    <t>762332131</t>
  </si>
  <si>
    <t>Montáž vázaných kcí krovů pravidelných z hraněného řeziva průřezové plochy do 120 cm2</t>
  </si>
  <si>
    <t>1059034494</t>
  </si>
  <si>
    <t xml:space="preserve">2,5*3                                          "60/140"</t>
  </si>
  <si>
    <t xml:space="preserve">1,65*3                                      "100/100"</t>
  </si>
  <si>
    <t>111</t>
  </si>
  <si>
    <t>762341210</t>
  </si>
  <si>
    <t>Montáž bednění střech rovných a šikmých sklonu do 60° z hrubých prken na sraz</t>
  </si>
  <si>
    <t>1225970743</t>
  </si>
  <si>
    <t xml:space="preserve">1,65*2,5                                     "24 mm"</t>
  </si>
  <si>
    <t>112</t>
  </si>
  <si>
    <t>762395000</t>
  </si>
  <si>
    <t>Spojovací prostředky pro montáž krovu, bednění, laťování, světlíky, klíny</t>
  </si>
  <si>
    <t>951934264</t>
  </si>
  <si>
    <t>113</t>
  </si>
  <si>
    <t>605121210</t>
  </si>
  <si>
    <t>řezivo jehličnaté hranol jakost I-II délka 4 - 5 m</t>
  </si>
  <si>
    <t>-1669161902</t>
  </si>
  <si>
    <t>fig31*0,06*0,14*1,1</t>
  </si>
  <si>
    <t>fig32*0,10*0,10*1,1</t>
  </si>
  <si>
    <t>114</t>
  </si>
  <si>
    <t>605111180</t>
  </si>
  <si>
    <t>řezivo jehličnaté SM/BO 4 m tl. 24 mm, šířka 80, 100 (šířkově tříděná) jakost II-III</t>
  </si>
  <si>
    <t>1584687226</t>
  </si>
  <si>
    <t>fig33*0,024*1,1</t>
  </si>
  <si>
    <t>115</t>
  </si>
  <si>
    <t>998762103</t>
  </si>
  <si>
    <t>Přesun hmot tonážní pro kce tesařské v objektech v do 24 m</t>
  </si>
  <si>
    <t>1424690813</t>
  </si>
  <si>
    <t>763</t>
  </si>
  <si>
    <t>Konstrukce suché výstavby</t>
  </si>
  <si>
    <t>116</t>
  </si>
  <si>
    <t>763111335</t>
  </si>
  <si>
    <t>SDK příčka tl 125 mm profil CW+UW 75 desky 1xH2 12,5 bez TI EI 15 Rw 41 DB</t>
  </si>
  <si>
    <t>-121045363</t>
  </si>
  <si>
    <t>(2,8+2,73+2,73+1,25+1,9)*3,25</t>
  </si>
  <si>
    <t>117</t>
  </si>
  <si>
    <t>763111717</t>
  </si>
  <si>
    <t>SDK příčka základní penetrační nátěr</t>
  </si>
  <si>
    <t>1649498781</t>
  </si>
  <si>
    <t>118</t>
  </si>
  <si>
    <t>763121429</t>
  </si>
  <si>
    <t>SDK stěna předsazená tl 112,5 mm profil CW+UW 100 deska 1xH2 12,5 bez TI EI 15</t>
  </si>
  <si>
    <t>-898103281</t>
  </si>
  <si>
    <t xml:space="preserve">1,63*2,75                            "WC imobilní"</t>
  </si>
  <si>
    <t>119</t>
  </si>
  <si>
    <t>763121714</t>
  </si>
  <si>
    <t>SDK stěna předsazená základní penetrační nátěr</t>
  </si>
  <si>
    <t>-2131967447</t>
  </si>
  <si>
    <t>120</t>
  </si>
  <si>
    <t>763181311</t>
  </si>
  <si>
    <t>Montáž jednokřídlové kovové zárubně v do 2,75 m SDK příčka</t>
  </si>
  <si>
    <t>1299446647</t>
  </si>
  <si>
    <t>121</t>
  </si>
  <si>
    <t>553315310</t>
  </si>
  <si>
    <t>zárubeň ocelová pro sádrokarton S 125 700 L/P</t>
  </si>
  <si>
    <t>87232259</t>
  </si>
  <si>
    <t>122</t>
  </si>
  <si>
    <t>998763303</t>
  </si>
  <si>
    <t>Přesun hmot tonážní pro sádrokartonové konstrukce v objektech v do 24 m</t>
  </si>
  <si>
    <t>-903262927</t>
  </si>
  <si>
    <t>764</t>
  </si>
  <si>
    <t>Konstrukce klempířské</t>
  </si>
  <si>
    <t>123</t>
  </si>
  <si>
    <t>764111641</t>
  </si>
  <si>
    <t>Krytina střechy rovné drážkováním ze svitků z Pz plechu s povrchovou úpravou rš 670 mm sklonu do 30°</t>
  </si>
  <si>
    <t>-677046206</t>
  </si>
  <si>
    <t>2,65*2,45</t>
  </si>
  <si>
    <t>124</t>
  </si>
  <si>
    <t>764212633</t>
  </si>
  <si>
    <t>Oplechování štítu závětrnou lištou z Pz s povrchovou úpravou rš 250 mm</t>
  </si>
  <si>
    <t>285690128</t>
  </si>
  <si>
    <t>2,65+2,45+2,65</t>
  </si>
  <si>
    <t>125</t>
  </si>
  <si>
    <t>764212663</t>
  </si>
  <si>
    <t>Oplechování rovné okapové hrany z Pz s povrchovou úpravou rš 250 mm</t>
  </si>
  <si>
    <t>1586444404</t>
  </si>
  <si>
    <t>2,45</t>
  </si>
  <si>
    <t>126</t>
  </si>
  <si>
    <t>764216642</t>
  </si>
  <si>
    <t>Oplechování rovných parapetů celoplošně lepené z Pz s povrchovou úpravou rš 200 mm</t>
  </si>
  <si>
    <t>-1462040689</t>
  </si>
  <si>
    <t>0,9*3</t>
  </si>
  <si>
    <t>127</t>
  </si>
  <si>
    <t>998764103</t>
  </si>
  <si>
    <t>Přesun hmot tonážní pro konstrukce klempířské v objektech v do 24 m</t>
  </si>
  <si>
    <t>-33815937</t>
  </si>
  <si>
    <t>766</t>
  </si>
  <si>
    <t>Konstrukce truhlářské</t>
  </si>
  <si>
    <t>128</t>
  </si>
  <si>
    <t>766622133</t>
  </si>
  <si>
    <t>Montáž plastových oken plochy přes 1 m2 otevíravých výšky přes 2,5 m s rámem do zdiva</t>
  </si>
  <si>
    <t>-1469804650</t>
  </si>
  <si>
    <t xml:space="preserve">0,82*3,2*3                                   "10"</t>
  </si>
  <si>
    <t>129</t>
  </si>
  <si>
    <t>611960001</t>
  </si>
  <si>
    <t>Plastová okna a balkonové dveře</t>
  </si>
  <si>
    <t>1161461635</t>
  </si>
  <si>
    <t>130</t>
  </si>
  <si>
    <t>766629215</t>
  </si>
  <si>
    <t>Příplatek k montáži oken rovné ostění připojovací spára do 45 mm</t>
  </si>
  <si>
    <t>1175432204</t>
  </si>
  <si>
    <t xml:space="preserve">(0,82+3,2)*2*3                                   "10"</t>
  </si>
  <si>
    <t>131</t>
  </si>
  <si>
    <t>766660001</t>
  </si>
  <si>
    <t>Montáž dveřních křídel otvíravých 1křídlových š do 0,8 m do ocelové zárubně</t>
  </si>
  <si>
    <t>-1994781285</t>
  </si>
  <si>
    <t>1+1</t>
  </si>
  <si>
    <t>132</t>
  </si>
  <si>
    <t>611627010</t>
  </si>
  <si>
    <t>dveře vnitřní hladké folie bílá plné 1křídlové 70x197 cm</t>
  </si>
  <si>
    <t>-95384802</t>
  </si>
  <si>
    <t>133</t>
  </si>
  <si>
    <t>611627020</t>
  </si>
  <si>
    <t>dveře vnitřní hladké folie bílá plné 1křídlové 80x197 cm</t>
  </si>
  <si>
    <t>1187524075</t>
  </si>
  <si>
    <t>134</t>
  </si>
  <si>
    <t>766660722</t>
  </si>
  <si>
    <t>Montáž dveřního kování - zámku</t>
  </si>
  <si>
    <t>-1423866522</t>
  </si>
  <si>
    <t>135</t>
  </si>
  <si>
    <t>549960003</t>
  </si>
  <si>
    <t>Dveřní kování</t>
  </si>
  <si>
    <t>1607385609</t>
  </si>
  <si>
    <t>136</t>
  </si>
  <si>
    <t>998766103</t>
  </si>
  <si>
    <t>Přesun hmot tonážní pro konstrukce truhlářské v objektech v do 24 m</t>
  </si>
  <si>
    <t>1272887359</t>
  </si>
  <si>
    <t>767</t>
  </si>
  <si>
    <t>Konstrukce zámečnické</t>
  </si>
  <si>
    <t>137</t>
  </si>
  <si>
    <t>767220110</t>
  </si>
  <si>
    <t>Montáž zábradlí schodišťového hmotnosti do 15 kg z trubek do zdi</t>
  </si>
  <si>
    <t>291521286</t>
  </si>
  <si>
    <t>7,0*2+1,5*2</t>
  </si>
  <si>
    <t>138</t>
  </si>
  <si>
    <t>553960009</t>
  </si>
  <si>
    <t>Ocelové zábradlí žárově zinkované</t>
  </si>
  <si>
    <t>571445084</t>
  </si>
  <si>
    <t>139</t>
  </si>
  <si>
    <t>767640112</t>
  </si>
  <si>
    <t>Montáž dveří ocelových vchodových jednokřídlových s nadsvětlíkem</t>
  </si>
  <si>
    <t>-699811084</t>
  </si>
  <si>
    <t xml:space="preserve">1                                               "12/P"</t>
  </si>
  <si>
    <t>140</t>
  </si>
  <si>
    <t>553412461</t>
  </si>
  <si>
    <t xml:space="preserve">dveře hliníkové vchodové jednokřídlové </t>
  </si>
  <si>
    <t>1720122197</t>
  </si>
  <si>
    <t xml:space="preserve">1,2*2,9                                               "12/P"</t>
  </si>
  <si>
    <t>141</t>
  </si>
  <si>
    <t>767712812</t>
  </si>
  <si>
    <t>Demontáž výkladců zapuštěných svařovaných</t>
  </si>
  <si>
    <t>1570313465</t>
  </si>
  <si>
    <t>2,4*15,31</t>
  </si>
  <si>
    <t xml:space="preserve">Mezisoučet                                 "JZ"</t>
  </si>
  <si>
    <t>142</t>
  </si>
  <si>
    <t>7678121151</t>
  </si>
  <si>
    <t>Montáž a dodávka markýz nad vstupem</t>
  </si>
  <si>
    <t>1910875721</t>
  </si>
  <si>
    <t xml:space="preserve">1                                "markýzi nad vstupy - PSV"</t>
  </si>
  <si>
    <t>143</t>
  </si>
  <si>
    <t>998767103</t>
  </si>
  <si>
    <t>Přesun hmot tonážní pro zámečnické konstrukce v objektech v do 24 m</t>
  </si>
  <si>
    <t>-1549689782</t>
  </si>
  <si>
    <t>771</t>
  </si>
  <si>
    <t>Podlahy z dlaždic</t>
  </si>
  <si>
    <t>144</t>
  </si>
  <si>
    <t>771574116</t>
  </si>
  <si>
    <t>Montáž podlah keramických režných hladkých lepených flexibilním lepidlem do 25 ks/m2</t>
  </si>
  <si>
    <t>1463343058</t>
  </si>
  <si>
    <t xml:space="preserve">2,0*1,0*4                  "podlaha v 1,2,3,4. n.p."</t>
  </si>
  <si>
    <t>145</t>
  </si>
  <si>
    <t>597960001</t>
  </si>
  <si>
    <t>Keramická dlažba - cena 300 Kč/m2</t>
  </si>
  <si>
    <t>-1798385301</t>
  </si>
  <si>
    <t>fig41*1,1</t>
  </si>
  <si>
    <t>146</t>
  </si>
  <si>
    <t>771591111</t>
  </si>
  <si>
    <t>Podlahy penetrace podkladu</t>
  </si>
  <si>
    <t>815768719</t>
  </si>
  <si>
    <t>147</t>
  </si>
  <si>
    <t>771591161</t>
  </si>
  <si>
    <t>Montáž profilu dilatační spáry bez izolace v rovině dlažby</t>
  </si>
  <si>
    <t>75610126</t>
  </si>
  <si>
    <t xml:space="preserve">2,5*4*2                  "podlaha v 1,2,3,4. n.p."</t>
  </si>
  <si>
    <t>148</t>
  </si>
  <si>
    <t>5905415301</t>
  </si>
  <si>
    <t xml:space="preserve">profil dilatační  hliník</t>
  </si>
  <si>
    <t>801505721</t>
  </si>
  <si>
    <t>149</t>
  </si>
  <si>
    <t>998771103</t>
  </si>
  <si>
    <t>Přesun hmot tonážní pro podlahy z dlaždic v objektech v do 24 m</t>
  </si>
  <si>
    <t>-980538406</t>
  </si>
  <si>
    <t>781</t>
  </si>
  <si>
    <t>Dokončovací práce - obklady</t>
  </si>
  <si>
    <t>150</t>
  </si>
  <si>
    <t>781474115</t>
  </si>
  <si>
    <t>Montáž obkladů vnitřních keramických hladkých do 25 ks/m2 lepených flexibilním lepidlem</t>
  </si>
  <si>
    <t>-29240050</t>
  </si>
  <si>
    <t>(1,155+1,655)*2*2,0</t>
  </si>
  <si>
    <t>(1,52+1,7)*2*2,0</t>
  </si>
  <si>
    <t>(2,53+1,62)*2*2,0</t>
  </si>
  <si>
    <t>151</t>
  </si>
  <si>
    <t>597960002</t>
  </si>
  <si>
    <t>Keramické obklady - cena 300 Kč/m2</t>
  </si>
  <si>
    <t>633310666</t>
  </si>
  <si>
    <t>fig42*1,1</t>
  </si>
  <si>
    <t>152</t>
  </si>
  <si>
    <t>781494111</t>
  </si>
  <si>
    <t>Plastové profily rohové lepené flexibilním lepidlem</t>
  </si>
  <si>
    <t>-666828607</t>
  </si>
  <si>
    <t>2,0*2</t>
  </si>
  <si>
    <t>153</t>
  </si>
  <si>
    <t>781494511</t>
  </si>
  <si>
    <t>Plastové profily ukončovací lepené flexibilním lepidlem</t>
  </si>
  <si>
    <t>-1654112006</t>
  </si>
  <si>
    <t>(1,155+1,655)*2</t>
  </si>
  <si>
    <t>(1,52+1,7)*2</t>
  </si>
  <si>
    <t>(2,53+1,62)*2</t>
  </si>
  <si>
    <t>154</t>
  </si>
  <si>
    <t>781495111</t>
  </si>
  <si>
    <t>Penetrace podkladu vnitřních obkladů</t>
  </si>
  <si>
    <t>1226234895</t>
  </si>
  <si>
    <t>155</t>
  </si>
  <si>
    <t>998781103</t>
  </si>
  <si>
    <t>Přesun hmot tonážní pro obklady keramické v objektech v do 24 m</t>
  </si>
  <si>
    <t>536417655</t>
  </si>
  <si>
    <t>784</t>
  </si>
  <si>
    <t>Dokončovací práce - malby a tapety</t>
  </si>
  <si>
    <t>156</t>
  </si>
  <si>
    <t>784181101</t>
  </si>
  <si>
    <t>Základní akrylátová jednonásobná penetrace podkladu v místnostech výšky do 3,80m</t>
  </si>
  <si>
    <t>1121471333</t>
  </si>
  <si>
    <t>157</t>
  </si>
  <si>
    <t>784181105</t>
  </si>
  <si>
    <t>Základní akrylátová jednonásobná penetrace podkladu v místnostech výšky přes 5,00 m</t>
  </si>
  <si>
    <t>495855820</t>
  </si>
  <si>
    <t>158</t>
  </si>
  <si>
    <t>784221101</t>
  </si>
  <si>
    <t xml:space="preserve">Dvojnásobné bílé malby  ze směsí za sucha dobře otěruvzdorných v místnostech do 3,80 m</t>
  </si>
  <si>
    <t>-1227127065</t>
  </si>
  <si>
    <t>159</t>
  </si>
  <si>
    <t>784221105</t>
  </si>
  <si>
    <t xml:space="preserve">Dvojnásobné bílé malby  ze směsí za sucha dobře otěruvzdorných v místnostech přes 5,00 m</t>
  </si>
  <si>
    <t>-1465849890</t>
  </si>
  <si>
    <t>Práce a dodávky M</t>
  </si>
  <si>
    <t>33-M</t>
  </si>
  <si>
    <t>Montáže dopr.zaříz.,sklad. zař. a váh</t>
  </si>
  <si>
    <t>160</t>
  </si>
  <si>
    <t>999960016</t>
  </si>
  <si>
    <t>M+D výtahu</t>
  </si>
  <si>
    <t>kpl</t>
  </si>
  <si>
    <t>256</t>
  </si>
  <si>
    <t>-2095295800</t>
  </si>
  <si>
    <t>2 - Vegetační úpravy</t>
  </si>
  <si>
    <t>9999600171</t>
  </si>
  <si>
    <t>403808443</t>
  </si>
  <si>
    <t xml:space="preserve">3 - ZTI 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</si>
  <si>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</si>
  <si>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</si>
  <si>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</si>
  <si>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instalační prefabrikáty</t>
  </si>
  <si>
    <t>721</t>
  </si>
  <si>
    <t>Zdravotechnika - vnitřní kanalizace</t>
  </si>
  <si>
    <t>721140806</t>
  </si>
  <si>
    <t>Demontáž potrubí litinové do DN 200</t>
  </si>
  <si>
    <t>721140916</t>
  </si>
  <si>
    <t>Potrubí litinové propojení potrubí DN 125</t>
  </si>
  <si>
    <t>72115po01</t>
  </si>
  <si>
    <t>Požárně ochranná manžeta PROMASTOP-UniCollar -karton s manžet. pásem,EI 60-120</t>
  </si>
  <si>
    <t>ks</t>
  </si>
  <si>
    <t>721174025</t>
  </si>
  <si>
    <t>Potrubí kanalizační z PP hrdlové odpadní DN 100</t>
  </si>
  <si>
    <t>721174026</t>
  </si>
  <si>
    <t>Potrubí kanalizační z PP hrdlové odpadní DN 125</t>
  </si>
  <si>
    <t>721174043</t>
  </si>
  <si>
    <t>Potrubí kanalizační z PP hrdlové připojovací DN 50</t>
  </si>
  <si>
    <t>721194104</t>
  </si>
  <si>
    <t>Vyvedení a upevnění odpadních výpustek DN 40</t>
  </si>
  <si>
    <t>721194109</t>
  </si>
  <si>
    <t>Vyvedení a upevnění odpadních výpustek DN 100</t>
  </si>
  <si>
    <t>721290123</t>
  </si>
  <si>
    <t>Zkouška těsnosti potrubí kanalizace kouřem do DN 300</t>
  </si>
  <si>
    <t>721290822</t>
  </si>
  <si>
    <t>Přemístění vnitrostaveništní demontovaných hmot vnitřní kanalizace v objektech výšky do 12 m</t>
  </si>
  <si>
    <t>721HL0025</t>
  </si>
  <si>
    <t>HL 21 - Vtok se záp. uzávěrkou</t>
  </si>
  <si>
    <t>721HL0102</t>
  </si>
  <si>
    <t>HL 900N - Přivzdušňovací ventil DN 50/75/110</t>
  </si>
  <si>
    <t>998721102</t>
  </si>
  <si>
    <t>Přesun hmot pro vnitřní kanalizace v objektech v do 12 m</t>
  </si>
  <si>
    <t>722</t>
  </si>
  <si>
    <t>Zdravotechnika - vnitřní vodovod</t>
  </si>
  <si>
    <t>722130233</t>
  </si>
  <si>
    <t>Potrubí vodovodní ocelové závitové pozinkované svařované běžné DN 25</t>
  </si>
  <si>
    <t>722130234</t>
  </si>
  <si>
    <t>Potrubí vodovodní ocelové závitové pozinkované svařované běžné DN 32</t>
  </si>
  <si>
    <t>722130235</t>
  </si>
  <si>
    <t>Potrubí vodovodní ocelové závitové pozinkované svařované běžné DN 40</t>
  </si>
  <si>
    <t>722130801</t>
  </si>
  <si>
    <t>Demontáž potrubí ocelové pozinkované závitové do DN 25</t>
  </si>
  <si>
    <t>722130802</t>
  </si>
  <si>
    <t>Demontáž potrubí ocelové pozinkované závitové do DN 40</t>
  </si>
  <si>
    <t>722130901</t>
  </si>
  <si>
    <t>Potrubí pozinkované závitové zazátkování vývodu</t>
  </si>
  <si>
    <t>722131933</t>
  </si>
  <si>
    <t>Potrubí pozinkované závitové propojení potrubí DN 25</t>
  </si>
  <si>
    <t>722131935</t>
  </si>
  <si>
    <t>Potrubí pozinkované závitové propojení potrubí DN 40</t>
  </si>
  <si>
    <t>722174912</t>
  </si>
  <si>
    <t>Potrubí plastové sestavení rozvodů DN do 20 mm</t>
  </si>
  <si>
    <t>722174913</t>
  </si>
  <si>
    <t>Potrubí plastové sestavení rozvodů DN do 25 mm</t>
  </si>
  <si>
    <t>722174914</t>
  </si>
  <si>
    <t>Potrubí plastové sestavení rozvodů DN do 32 mm</t>
  </si>
  <si>
    <t>722176012</t>
  </si>
  <si>
    <t>Rozvody vody z plastů svařované polyfuzně do D 20 mm</t>
  </si>
  <si>
    <t>722176013</t>
  </si>
  <si>
    <t>Rozvody vody z plastů svařované polyfuzně do D 25 mm</t>
  </si>
  <si>
    <t>722176014</t>
  </si>
  <si>
    <t>Rozvody vody z plastů svařované polyfuzně do D 32 mm</t>
  </si>
  <si>
    <t>72218PO01</t>
  </si>
  <si>
    <t>Požární utěsnění prostupů tmelem PROMASEAL Gama - kartuše</t>
  </si>
  <si>
    <t>72218TB001</t>
  </si>
  <si>
    <t>Izolace návleková potrubí TUBOLIT DG 13x22mm</t>
  </si>
  <si>
    <t>72218TB002</t>
  </si>
  <si>
    <t>Izolace návleková potrubí TUBOLIT DG 13x28mm</t>
  </si>
  <si>
    <t>72218TB003</t>
  </si>
  <si>
    <t>Izolace návleková potrubí TUBOLIT DG 13x35mm</t>
  </si>
  <si>
    <t>72218TB008</t>
  </si>
  <si>
    <t>Izolace návleková potrubí TUBOLIT DG 20x22mm</t>
  </si>
  <si>
    <t>72218TB019</t>
  </si>
  <si>
    <t>Izolace návleková potrubí TUBOLIT DG 20x28mm</t>
  </si>
  <si>
    <t>722190401</t>
  </si>
  <si>
    <t>Vyvedení a upevnění výpustku DN 15</t>
  </si>
  <si>
    <t>722190405</t>
  </si>
  <si>
    <t>Vyvedení a upevnění výpustku do DN 50</t>
  </si>
  <si>
    <t>722190901</t>
  </si>
  <si>
    <t>Uzavření nebo otevření vodovodního potrubí při opravách</t>
  </si>
  <si>
    <t>722220111</t>
  </si>
  <si>
    <t>Nástěnka závitová K 247 pro výtokový ventil G 1/2 s jedním závitem</t>
  </si>
  <si>
    <t>722220121</t>
  </si>
  <si>
    <t>Nástěnka závitová K 247 pro baterii G 1/2 s jedním závitem</t>
  </si>
  <si>
    <t>pár</t>
  </si>
  <si>
    <t>722224111</t>
  </si>
  <si>
    <t>Kohout závitový plnicí nebo vypouštěcí PN 6 DN 15 s jedním závitem</t>
  </si>
  <si>
    <t>722231062</t>
  </si>
  <si>
    <t>Ventil závitový zpětný Ve 3030 G 3/4 se dvěma závity</t>
  </si>
  <si>
    <t>722231192</t>
  </si>
  <si>
    <t>Ventil závitový pojistný pružinový rohový PN 6 G 3/4 do 120°C se dvěma závity</t>
  </si>
  <si>
    <t>722232032</t>
  </si>
  <si>
    <t>Ventil závitový přímý Ve 3001 G 1/2 se dvěma závity</t>
  </si>
  <si>
    <t>722232033</t>
  </si>
  <si>
    <t>Ventil závitový přímý Ve 3001 G 3/4 se dvěma závity</t>
  </si>
  <si>
    <t>722232034</t>
  </si>
  <si>
    <t>Ventil závitový přímý Ve 3001 G 1 se dvěma závity</t>
  </si>
  <si>
    <t>722232035</t>
  </si>
  <si>
    <t>Ventil závitový přímý Ve 3001 G 5/4 se dvěma závity</t>
  </si>
  <si>
    <t>722290226</t>
  </si>
  <si>
    <t>Zkouška těsnosti vodovodního potrubí závitového do DN 50</t>
  </si>
  <si>
    <t>722290234</t>
  </si>
  <si>
    <t>Proplach a dezinfekce vodovodního potrubí do DN 80</t>
  </si>
  <si>
    <t>722290822</t>
  </si>
  <si>
    <t>Přemístění vnitrostaveništní demontovaných hmot pro vnitřní vodovod v objektech výšky do 12 m</t>
  </si>
  <si>
    <t>72230Z032</t>
  </si>
  <si>
    <t>Žlab pozink. dl. 2m pro uložení plast. potrubí d20</t>
  </si>
  <si>
    <t>998722102</t>
  </si>
  <si>
    <t>Přesun hmot pro vnitřní vodovod v objektech v do 12 m</t>
  </si>
  <si>
    <t>725</t>
  </si>
  <si>
    <t>Zdravotechnika - zařizovací předměty</t>
  </si>
  <si>
    <t>721HL0009</t>
  </si>
  <si>
    <t>HL 134 - Podomítková zápach. uzáv. pro umyvadla (Ui)</t>
  </si>
  <si>
    <t>721HL0010</t>
  </si>
  <si>
    <t>HL 134.1C - Přip. souprava z pochrom. mosazi k HL 134</t>
  </si>
  <si>
    <t>725110814</t>
  </si>
  <si>
    <t>Demontáž klozetu Kombi, odsávací</t>
  </si>
  <si>
    <t>soubor</t>
  </si>
  <si>
    <t>725111131</t>
  </si>
  <si>
    <t>Splachovač nádržkový plastový vysokopoložený</t>
  </si>
  <si>
    <t>725113101</t>
  </si>
  <si>
    <t>Montáž splachovače nádržkového plastového vysokopoloženého</t>
  </si>
  <si>
    <t>725113121</t>
  </si>
  <si>
    <t>Montáž výlevky</t>
  </si>
  <si>
    <t>725113123</t>
  </si>
  <si>
    <t>Montáž klozetových mís závěsných</t>
  </si>
  <si>
    <t>725210821</t>
  </si>
  <si>
    <t>Demontáž umyvadel bez výtokových armatur</t>
  </si>
  <si>
    <t>725211681</t>
  </si>
  <si>
    <t>Umyvadlo keramické zdravotní připevněné na stěnu šrouby v bílé barvě 640 mm</t>
  </si>
  <si>
    <t>725215102</t>
  </si>
  <si>
    <t>Montáž umyvadla připevněného na šrouby do zdiva</t>
  </si>
  <si>
    <t>725230811</t>
  </si>
  <si>
    <t>Demontáž bidetů diturvitových</t>
  </si>
  <si>
    <t>725291511</t>
  </si>
  <si>
    <t>Doplňky zařízení koupelen a záchodů nerezové dávkovač tekutého mýdla na 1 l</t>
  </si>
  <si>
    <t>725291621</t>
  </si>
  <si>
    <t>Doplňky zařízení koupelen a záchodů nerezové zásobník toaletních papírů průměr 280mm</t>
  </si>
  <si>
    <t>725291631</t>
  </si>
  <si>
    <t>Doplňky zařízení koupelen a záchodů nerezové -koš na odpad pedálový kulatý 12 l</t>
  </si>
  <si>
    <t>725291708</t>
  </si>
  <si>
    <t>Doplňky zařízení koupelen a záchodů -zrcadlo nastavitelné nerez</t>
  </si>
  <si>
    <t>725291712</t>
  </si>
  <si>
    <t xml:space="preserve">Doplňky zařízení koupelen a záchodů nerezové madlo  pevné dl 834 mm</t>
  </si>
  <si>
    <t>725291713</t>
  </si>
  <si>
    <t>725291722</t>
  </si>
  <si>
    <t xml:space="preserve">Doplňky zařízení koupelen a záchodů nerezové madlo  sklopné dl 834 mm</t>
  </si>
  <si>
    <t>725331111</t>
  </si>
  <si>
    <t>Výlevka bez výtokových armatur keramická se sklopnou plastovou mřížkou 425 mm</t>
  </si>
  <si>
    <t>725533256</t>
  </si>
  <si>
    <t>Elektrický ohřívač zásobníkový tlakový s pojistným ventilem 2,2 kW/150 l</t>
  </si>
  <si>
    <t>725539105</t>
  </si>
  <si>
    <t>Montáž ohřívačů tlakových do 160 litrů</t>
  </si>
  <si>
    <t>725590812</t>
  </si>
  <si>
    <t>Přemístění vnitrostaveništní demontovaných pro zařizovací předměty v objektech výšky do 12 m</t>
  </si>
  <si>
    <t>725810811</t>
  </si>
  <si>
    <t>Demontáž ventilů výtokových nástěnných</t>
  </si>
  <si>
    <t>725813111</t>
  </si>
  <si>
    <t>Ventil rohový bez připojovací trubičky G 1/2</t>
  </si>
  <si>
    <t>725813112</t>
  </si>
  <si>
    <t>Ventil rohový s připojovací trubičky G 1/2</t>
  </si>
  <si>
    <t>725819401</t>
  </si>
  <si>
    <t>Montáž ventilů rohových G 1/2 s připojovací trubičkou</t>
  </si>
  <si>
    <t>725819402</t>
  </si>
  <si>
    <t>Montáž ventilů rohových G 1/2 bez připojovací trubičky</t>
  </si>
  <si>
    <t>725820801</t>
  </si>
  <si>
    <t>Demontáž baterie nástěnné do G 3 / 4</t>
  </si>
  <si>
    <t>725820803</t>
  </si>
  <si>
    <t>Demontáž baterie stojánkové do 1 otvoru</t>
  </si>
  <si>
    <t>725821316</t>
  </si>
  <si>
    <t>Baterie dřezové nástěnné pákové s otáčivým plochým ústím a délkou ramínka 300 mm</t>
  </si>
  <si>
    <t>725821411</t>
  </si>
  <si>
    <t>Montáž baterie dřezové nástěnné chromované</t>
  </si>
  <si>
    <t>162</t>
  </si>
  <si>
    <t>725822612</t>
  </si>
  <si>
    <t>Baterie umyvadlové stojánkové pákové s dlouhou ovl. páčkou (Ui)</t>
  </si>
  <si>
    <t>164</t>
  </si>
  <si>
    <t>725822721</t>
  </si>
  <si>
    <t>Montáž baterie umyvadlové stojánkové G 1/2</t>
  </si>
  <si>
    <t>166</t>
  </si>
  <si>
    <t>72582G007</t>
  </si>
  <si>
    <t>Ruční tlačítko pod omítku pro oddálené splach vč. příslušenství pro 1 množství spláchnutí, bílé</t>
  </si>
  <si>
    <t>soub</t>
  </si>
  <si>
    <t>168</t>
  </si>
  <si>
    <t>72582G009</t>
  </si>
  <si>
    <t>Ovládací tlačítko Tango pro jedno množství spláchnutí pro oddálené splach., bílé</t>
  </si>
  <si>
    <t>170</t>
  </si>
  <si>
    <t>725860811</t>
  </si>
  <si>
    <t>Demontáž uzávěrů zápachu jednoduchých</t>
  </si>
  <si>
    <t>172</t>
  </si>
  <si>
    <t>725869101</t>
  </si>
  <si>
    <t>Montáž zápachových uzávěrek umyvadlových do DN 40</t>
  </si>
  <si>
    <t>174</t>
  </si>
  <si>
    <t>725980121</t>
  </si>
  <si>
    <t>Dvířka 15/15</t>
  </si>
  <si>
    <t>176</t>
  </si>
  <si>
    <t>725980122</t>
  </si>
  <si>
    <t>Dvířka 15/30</t>
  </si>
  <si>
    <t>178</t>
  </si>
  <si>
    <t>725980125</t>
  </si>
  <si>
    <t>Mřížka do zdiva 15/30</t>
  </si>
  <si>
    <t>180</t>
  </si>
  <si>
    <t>998725102</t>
  </si>
  <si>
    <t>Přesun hmot pro zařizovací předměty v objektech v do 12 m</t>
  </si>
  <si>
    <t>182</t>
  </si>
  <si>
    <t>726</t>
  </si>
  <si>
    <t>Zdravotechnika - instalační prefabrikáty</t>
  </si>
  <si>
    <t>726131002</t>
  </si>
  <si>
    <t>Mont. prvek pro umyvadlo do lehkých stěn s kovovou kcí se stavební v 1120 mm pro tělesně postižené</t>
  </si>
  <si>
    <t>184</t>
  </si>
  <si>
    <t>726131043</t>
  </si>
  <si>
    <t>Mont. prvek pro klozet závěsný do lehkých stěn s kovovou kcí s ovládáním zepředu se stavební v 1120 mm pro postižené</t>
  </si>
  <si>
    <t>186</t>
  </si>
  <si>
    <t>998726112</t>
  </si>
  <si>
    <t>Přesun hmot pro instalační prefabrikáty v objektech v do 12 m</t>
  </si>
  <si>
    <t>188</t>
  </si>
  <si>
    <t>4 - ÚT</t>
  </si>
  <si>
    <t xml:space="preserve">    73 - Ústřední vytápění</t>
  </si>
  <si>
    <t xml:space="preserve">      1 - Zařízení č. 1 – Úprava otopných těles</t>
  </si>
  <si>
    <t xml:space="preserve">      99 - Ostatní</t>
  </si>
  <si>
    <t>Ústřední vytápění</t>
  </si>
  <si>
    <t>Zařízení č. 1 – Úprava otopných těles</t>
  </si>
  <si>
    <t>Pol71</t>
  </si>
  <si>
    <t>Demontáž UT tělesa</t>
  </si>
  <si>
    <t>Pol72</t>
  </si>
  <si>
    <t>Očištění tělesa</t>
  </si>
  <si>
    <t>Pol73</t>
  </si>
  <si>
    <t>Montáž UT tělesa</t>
  </si>
  <si>
    <t>Pol74</t>
  </si>
  <si>
    <t>Instalační provky pro montáž tělesa</t>
  </si>
  <si>
    <t>Pol75</t>
  </si>
  <si>
    <t>Vypuštění a napuštění systému</t>
  </si>
  <si>
    <t>Pol76</t>
  </si>
  <si>
    <t>Tlaková zkouška</t>
  </si>
  <si>
    <t>Pol77</t>
  </si>
  <si>
    <t>Ocelové UT potrubí , DN 15</t>
  </si>
  <si>
    <t>Pol78</t>
  </si>
  <si>
    <t>Nátěr UT potrubí , RAL: dle arch</t>
  </si>
  <si>
    <t>Pol79</t>
  </si>
  <si>
    <t>Závěsový, montážní, spojovací a těsnící materiál</t>
  </si>
  <si>
    <t>Ostatní</t>
  </si>
  <si>
    <t>99.1</t>
  </si>
  <si>
    <t>Zprovoznění zařízení, zaregulování, uvedení do provozu</t>
  </si>
  <si>
    <t>hod</t>
  </si>
  <si>
    <t>99.2</t>
  </si>
  <si>
    <t>Zaškolení provozovatele</t>
  </si>
  <si>
    <t>99.3</t>
  </si>
  <si>
    <t>Dokumentace skutečného stavu (3 PARÉ) + 1x elektronická podoba</t>
  </si>
  <si>
    <t>99.4</t>
  </si>
  <si>
    <t>Dokumentace pro předání díla :, - návod k obsluze - generální a jednotlivých strojů a zařízení,, - protokol o zaškolení, , - protokol o předání,, - ostatní potřebné protokoly</t>
  </si>
  <si>
    <t>99.5</t>
  </si>
  <si>
    <t>Doprava</t>
  </si>
  <si>
    <t>5 - EL silnoproud</t>
  </si>
  <si>
    <t xml:space="preserve">Ateliér ADIP, Střelecká 437, Hradec Králové </t>
  </si>
  <si>
    <t xml:space="preserve">    21-M - Elektromontáže</t>
  </si>
  <si>
    <t xml:space="preserve">      D1 - Dodávky</t>
  </si>
  <si>
    <t xml:space="preserve">      D2 - Elektromontáže</t>
  </si>
  <si>
    <t xml:space="preserve">      D3 - Doplnění rozvaděče RB4</t>
  </si>
  <si>
    <t xml:space="preserve">      D4 - Elektroinstalace</t>
  </si>
  <si>
    <t>21-M</t>
  </si>
  <si>
    <t>Elektromontáže</t>
  </si>
  <si>
    <t>D1</t>
  </si>
  <si>
    <t>Dodávky</t>
  </si>
  <si>
    <t>Pol1</t>
  </si>
  <si>
    <t>VKLÁDACÍ SUŠIČ RUKOU (DYSON 230V/1.6kW)</t>
  </si>
  <si>
    <t>Pol38</t>
  </si>
  <si>
    <t>947197134</t>
  </si>
  <si>
    <t>D2</t>
  </si>
  <si>
    <t>D3</t>
  </si>
  <si>
    <t>Doplnění rozvaděče RB4</t>
  </si>
  <si>
    <t>Pol2</t>
  </si>
  <si>
    <t>EKVIPOTENCIONÁLNÍ SVORKOVNICE (WERIT 1240)</t>
  </si>
  <si>
    <t>Pol3</t>
  </si>
  <si>
    <t>HAGER JISTIĆE - CHARAKTERISTIKA C, VYPÍNACÍ SCHOPNOST 6 kA, 3 - pólové (MCN340 Jistič 3 pól. 40A, char.C, 6 kA)</t>
  </si>
  <si>
    <t>Pol4</t>
  </si>
  <si>
    <t>ŘADOVÁ SVORKOVNICE (RSA16)</t>
  </si>
  <si>
    <t>Pol5</t>
  </si>
  <si>
    <t>PŘÍPOJNICE (N, PE)</t>
  </si>
  <si>
    <t>Pol39</t>
  </si>
  <si>
    <t>-746263770</t>
  </si>
  <si>
    <t>Pol40</t>
  </si>
  <si>
    <t>1564552726</t>
  </si>
  <si>
    <t>Pol41</t>
  </si>
  <si>
    <t>1012103420</t>
  </si>
  <si>
    <t>Pol42</t>
  </si>
  <si>
    <t>-2107915436</t>
  </si>
  <si>
    <t>Pol43</t>
  </si>
  <si>
    <t>HODINOVE ZUCTOVACI SAZBY (Uprava stavajiciho rozvadece)</t>
  </si>
  <si>
    <t>328176262</t>
  </si>
  <si>
    <t>D4</t>
  </si>
  <si>
    <t>Elektroinstalace</t>
  </si>
  <si>
    <t>Pol7</t>
  </si>
  <si>
    <t>LIŠTA ELEKTROINSTALAČNÍ VČ. DÍLŮ A PŘÍSLUŠENSTVÍ (LH60x40 hranatá)</t>
  </si>
  <si>
    <t>Pol8</t>
  </si>
  <si>
    <t>SUPER-MULTIFUNKČNÍ RELÉ - do instalační krabice, pod vypínač, ventilátor (SMR-T 3-vodičové, 9 funkcí, čas 0.01s-10dnů, výstup 10-160VA, cívka AC 230 V, bez NULY)</t>
  </si>
  <si>
    <t>Pol9</t>
  </si>
  <si>
    <t>VESTAVNÍ POHYBOVÉ ČIDLO PIR (PS MR16 230V)</t>
  </si>
  <si>
    <t>Pol10</t>
  </si>
  <si>
    <t>KRABICE ODBOČNÁ POD OMÍTKU BEZ SVORKOVNICE (KU68-1902 73x42)</t>
  </si>
  <si>
    <t>Pol11</t>
  </si>
  <si>
    <t>SVORKOVNICE KRABICOVÁ (273-102 4x1-2,5mm2)</t>
  </si>
  <si>
    <t>Pol12</t>
  </si>
  <si>
    <t xml:space="preserve">VODIČ JEDNOŽILOVÝ OHEBNÝ (CYA) (H07V-K 16  mm2 , pevně)</t>
  </si>
  <si>
    <t>Pol13</t>
  </si>
  <si>
    <t>KABEL SILOVÝ,IZOLACE PVC BEZ VODIČE PE (CYKY-O 3x1.5 mm2 , pevně)</t>
  </si>
  <si>
    <t>Pol14</t>
  </si>
  <si>
    <t>KABEL SILOVÝ,IZOLACE PVC BEZ VODIČE PE (CYKY-O 3x2.5 mm2 , pevně)</t>
  </si>
  <si>
    <t>Pol15</t>
  </si>
  <si>
    <t>KABEL SILOVÝ,IZOLACE PVC BEZ VODIČE PE (CYKY-O 5x1.5 mm2 , pevně)</t>
  </si>
  <si>
    <t>Pol16</t>
  </si>
  <si>
    <t>KABEL SILOVÝ,IZOLACE PVC S VODIČEM PE (CYKY-J 5x10 mm2 , pevně)</t>
  </si>
  <si>
    <t>Pol20</t>
  </si>
  <si>
    <t>SVÍTIDLA VČETNĚ ZDROJŮ (D-vestavné LED s mikroprizmou 23W 4000 K 300x300 mm IP40)</t>
  </si>
  <si>
    <t>Pol34</t>
  </si>
  <si>
    <t>Podružný materiál</t>
  </si>
  <si>
    <t>Pol35</t>
  </si>
  <si>
    <t>Doprava 3,6 %</t>
  </si>
  <si>
    <t>Pol36</t>
  </si>
  <si>
    <t>Přesun 1,0 %</t>
  </si>
  <si>
    <t>Pol37</t>
  </si>
  <si>
    <t>PPV z montáže 6,0%, materiál + práce</t>
  </si>
  <si>
    <t>98020888</t>
  </si>
  <si>
    <t>Pol44</t>
  </si>
  <si>
    <t>-1960919454</t>
  </si>
  <si>
    <t>Pol45</t>
  </si>
  <si>
    <t>-320392783</t>
  </si>
  <si>
    <t>Pol46</t>
  </si>
  <si>
    <t>-1427741050</t>
  </si>
  <si>
    <t>Pol47</t>
  </si>
  <si>
    <t>-527473688</t>
  </si>
  <si>
    <t>Pol48</t>
  </si>
  <si>
    <t>-1868774356</t>
  </si>
  <si>
    <t>Pol49</t>
  </si>
  <si>
    <t>-560150837</t>
  </si>
  <si>
    <t>Pol50</t>
  </si>
  <si>
    <t>910762805</t>
  </si>
  <si>
    <t>Pol51</t>
  </si>
  <si>
    <t>905715978</t>
  </si>
  <si>
    <t>Pol52</t>
  </si>
  <si>
    <t>-359583000</t>
  </si>
  <si>
    <t>Pol53</t>
  </si>
  <si>
    <t>-489992772</t>
  </si>
  <si>
    <t>Pol54</t>
  </si>
  <si>
    <t>UKONČENÍ KABELŮ DO (5x10 mm2)</t>
  </si>
  <si>
    <t>-583258560</t>
  </si>
  <si>
    <t>Pol55</t>
  </si>
  <si>
    <t xml:space="preserve">UKONČENÍ  VODIČŮ V ROZVADĚČÍCH (do 2,5 mm2)</t>
  </si>
  <si>
    <t>-1143024926</t>
  </si>
  <si>
    <t>Pol56</t>
  </si>
  <si>
    <t xml:space="preserve">UKONČENÍ  VODIČŮ V ROZVADĚČÍCH (do 16 mm2)</t>
  </si>
  <si>
    <t>204531565</t>
  </si>
  <si>
    <t>Pol57</t>
  </si>
  <si>
    <t>1907990833</t>
  </si>
  <si>
    <t>Pol58</t>
  </si>
  <si>
    <t>MONTÁŽ, NAPOJENÍ (ventilátor 230V)</t>
  </si>
  <si>
    <t>-1663150439</t>
  </si>
  <si>
    <t>Pol59</t>
  </si>
  <si>
    <t>MONTÁŽ, NAPOJENÍ (výtah-asistence dodavateli)</t>
  </si>
  <si>
    <t>-716113767</t>
  </si>
  <si>
    <t>Pol60</t>
  </si>
  <si>
    <t>MONTÁŽ, NAPOJENÍ (signal.zař.-asistence dodavateli)</t>
  </si>
  <si>
    <t>-2077896848</t>
  </si>
  <si>
    <t>Pol61</t>
  </si>
  <si>
    <t>MONTÁŽ, NAPOJENÍ (výtah-napojení ocel.konstrukce)</t>
  </si>
  <si>
    <t>1965758150</t>
  </si>
  <si>
    <t>Pol62</t>
  </si>
  <si>
    <t>HODINOVE ZUCTOVACI SAZBY (Demontaz stavajiciho zarizeni)</t>
  </si>
  <si>
    <t>-402597605</t>
  </si>
  <si>
    <t>Pol63</t>
  </si>
  <si>
    <t>HODINOVE ZUCTOVACI SAZBY (Uprava stavajiciho zarizeni)</t>
  </si>
  <si>
    <t>58822913</t>
  </si>
  <si>
    <t>Pol64</t>
  </si>
  <si>
    <t>HODINOVE ZUCTOVACI SAZBY (Vyhledani pripojovaciho mista)</t>
  </si>
  <si>
    <t>1837600070</t>
  </si>
  <si>
    <t>Pol65</t>
  </si>
  <si>
    <t>HODINOVE ZUCTOVACI SAZBY (Zauceni obsluhy)</t>
  </si>
  <si>
    <t>75082774</t>
  </si>
  <si>
    <t>Pol66</t>
  </si>
  <si>
    <t>HODINOVE ZUCTOVACI SAZBY (Zabezpeceni pracoviste)</t>
  </si>
  <si>
    <t>307054093</t>
  </si>
  <si>
    <t>Pol67</t>
  </si>
  <si>
    <t>HODINOVE ZUCTOVACI SAZBY (Montaz nad rámec PPV(sekání,...))</t>
  </si>
  <si>
    <t>-1406959213</t>
  </si>
  <si>
    <t>Pol68</t>
  </si>
  <si>
    <t>SPOLUPRACE S DODAVATELEM PRI zapojovani a zkouskach</t>
  </si>
  <si>
    <t>-1204808380</t>
  </si>
  <si>
    <t>Pol69</t>
  </si>
  <si>
    <t>KOORDINACE POSTUPU PRACI S ostatnimi profesemi</t>
  </si>
  <si>
    <t>-1588359654</t>
  </si>
  <si>
    <t>Pol70</t>
  </si>
  <si>
    <t>PROVEDENI REVIZNICH ZKOUSEK DLE CSN 331500 (Revizni technik)</t>
  </si>
  <si>
    <t>1284527991</t>
  </si>
  <si>
    <t>6 - EL slaboproud</t>
  </si>
  <si>
    <t xml:space="preserve">    22-M - Montáže technologických zařízení </t>
  </si>
  <si>
    <t xml:space="preserve">      D1 - Signalizační zařízení z WC pro imobilní</t>
  </si>
  <si>
    <t xml:space="preserve">      220990006 - Kabely a elektroinstalační materiál</t>
  </si>
  <si>
    <t>22-M</t>
  </si>
  <si>
    <t xml:space="preserve">Montáže technologických zařízení </t>
  </si>
  <si>
    <t>Signalizační zařízení z WC pro imobilní</t>
  </si>
  <si>
    <t>220990001</t>
  </si>
  <si>
    <t xml:space="preserve">Modul kontrolní s alarmem 15-28 V AC / 18-35 V DC  (do KU68)</t>
  </si>
  <si>
    <t>220990002</t>
  </si>
  <si>
    <t xml:space="preserve">Tlačítko prosvětlené signální   (do KU68)</t>
  </si>
  <si>
    <t>220990003</t>
  </si>
  <si>
    <t>Resetovací tlačítko (do KU68)</t>
  </si>
  <si>
    <t>220990004</t>
  </si>
  <si>
    <t>Transformátor 230V/14V 2A (do KU68)</t>
  </si>
  <si>
    <t>220990005</t>
  </si>
  <si>
    <t xml:space="preserve">Tlačítko signální tahové  (do KU68)</t>
  </si>
  <si>
    <t>-405388656</t>
  </si>
  <si>
    <t>-594276131</t>
  </si>
  <si>
    <t>843241373</t>
  </si>
  <si>
    <t>1364681901</t>
  </si>
  <si>
    <t>1596310556</t>
  </si>
  <si>
    <t>220990006</t>
  </si>
  <si>
    <t>Kabely a elektroinstalační materiál</t>
  </si>
  <si>
    <t>220990007</t>
  </si>
  <si>
    <t>kabel JYSTY 2x2x0,8</t>
  </si>
  <si>
    <t>220990008</t>
  </si>
  <si>
    <t>kabel JYSTY 3x2x0,8</t>
  </si>
  <si>
    <t>220990009</t>
  </si>
  <si>
    <t>trubka PVC LPFLEX 2323</t>
  </si>
  <si>
    <t>220990010</t>
  </si>
  <si>
    <t>krabice KU68-1901 vč.víčka pod omítku</t>
  </si>
  <si>
    <t>-678998959</t>
  </si>
  <si>
    <t>1569988451</t>
  </si>
  <si>
    <t>555754873</t>
  </si>
  <si>
    <t>424369787</t>
  </si>
  <si>
    <t>220990011</t>
  </si>
  <si>
    <t>drážka pro tr.23, cihla</t>
  </si>
  <si>
    <t>1315766539</t>
  </si>
  <si>
    <t>7 -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</si>
  <si>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</si>
  <si>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</si>
  <si>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</si>
  <si>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</si>
  <si>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</si>
  <si>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</si>
  <si>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</si>
  <si>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</si>
  <si>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</si>
  <si>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</si>
  <si>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</si>
  <si>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</si>
  <si>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</si>
  <si>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</si>
  <si>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</si>
  <si>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Kč</t>
  </si>
  <si>
    <t>1024</t>
  </si>
  <si>
    <t>691454837</t>
  </si>
  <si>
    <t>VRN2</t>
  </si>
  <si>
    <t>Příprava staveniště</t>
  </si>
  <si>
    <t>020001000</t>
  </si>
  <si>
    <t>1250915796</t>
  </si>
  <si>
    <t>VRN3</t>
  </si>
  <si>
    <t>Zařízení staveniště</t>
  </si>
  <si>
    <t>030001000</t>
  </si>
  <si>
    <t>-1578536519</t>
  </si>
  <si>
    <t>VRN4</t>
  </si>
  <si>
    <t>Inženýrská činnost</t>
  </si>
  <si>
    <t>040001000</t>
  </si>
  <si>
    <t>491690992</t>
  </si>
  <si>
    <t>VRN5</t>
  </si>
  <si>
    <t>Finanční náklady</t>
  </si>
  <si>
    <t>050001000</t>
  </si>
  <si>
    <t>407380534</t>
  </si>
  <si>
    <t>VRN6</t>
  </si>
  <si>
    <t>Územní vlivy</t>
  </si>
  <si>
    <t>060001000</t>
  </si>
  <si>
    <t>1865182265</t>
  </si>
  <si>
    <t>VRN7</t>
  </si>
  <si>
    <t>Provozní vlivy</t>
  </si>
  <si>
    <t>070001000</t>
  </si>
  <si>
    <t>717306244</t>
  </si>
  <si>
    <t>VRN8</t>
  </si>
  <si>
    <t>Přesun stavebních kapacit</t>
  </si>
  <si>
    <t>080001000</t>
  </si>
  <si>
    <t>Další náklady na pracovníky</t>
  </si>
  <si>
    <t>748419165</t>
  </si>
  <si>
    <t>VRN9</t>
  </si>
  <si>
    <t>Ostatní náklady</t>
  </si>
  <si>
    <t>090001000</t>
  </si>
  <si>
    <t>873757467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</si>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</sst>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sz val="8"/>
      <color rgb="FF00000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4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4" fontId="21" fillId="0" borderId="8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/>
    </xf>
    <xf numFmtId="4" fontId="20" fillId="0" borderId="0" xfId="0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left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0" fillId="0" borderId="19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6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32" fillId="0" borderId="0" xfId="0" applyFont="1" applyAlignment="1">
      <alignment horizontal="left" vertical="center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4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4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37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 s="23" t="s">
        <v>8</v>
      </c>
      <c r="BS2" s="24" t="s">
        <v>9</v>
      </c>
      <c r="BT2" s="24" t="s">
        <v>10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11</v>
      </c>
      <c r="BT3" s="24" t="s">
        <v>12</v>
      </c>
    </row>
    <row r="4" ht="36.96" customHeight="1">
      <c r="B4" s="28"/>
      <c r="C4" s="29"/>
      <c r="D4" s="30" t="s">
        <v>13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14</v>
      </c>
      <c r="BE4" s="33" t="s">
        <v>15</v>
      </c>
      <c r="BS4" s="24" t="s">
        <v>16</v>
      </c>
    </row>
    <row r="5" ht="14.4" customHeight="1">
      <c r="B5" s="28"/>
      <c r="C5" s="29"/>
      <c r="D5" s="34" t="s">
        <v>17</v>
      </c>
      <c r="E5" s="29"/>
      <c r="F5" s="29"/>
      <c r="G5" s="29"/>
      <c r="H5" s="29"/>
      <c r="I5" s="29"/>
      <c r="J5" s="29"/>
      <c r="K5" s="35" t="s">
        <v>18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19</v>
      </c>
      <c r="BS5" s="24" t="s">
        <v>9</v>
      </c>
    </row>
    <row r="6" ht="36.96" customHeight="1">
      <c r="B6" s="28"/>
      <c r="C6" s="29"/>
      <c r="D6" s="37" t="s">
        <v>20</v>
      </c>
      <c r="E6" s="29"/>
      <c r="F6" s="29"/>
      <c r="G6" s="29"/>
      <c r="H6" s="29"/>
      <c r="I6" s="29"/>
      <c r="J6" s="29"/>
      <c r="K6" s="38" t="s">
        <v>21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9</v>
      </c>
    </row>
    <row r="7" ht="14.4" customHeight="1">
      <c r="B7" s="28"/>
      <c r="C7" s="29"/>
      <c r="D7" s="40" t="s">
        <v>22</v>
      </c>
      <c r="E7" s="29"/>
      <c r="F7" s="29"/>
      <c r="G7" s="29"/>
      <c r="H7" s="29"/>
      <c r="I7" s="29"/>
      <c r="J7" s="29"/>
      <c r="K7" s="35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23</v>
      </c>
      <c r="AL7" s="29"/>
      <c r="AM7" s="29"/>
      <c r="AN7" s="35" t="s">
        <v>5</v>
      </c>
      <c r="AO7" s="29"/>
      <c r="AP7" s="29"/>
      <c r="AQ7" s="31"/>
      <c r="BE7" s="39"/>
      <c r="BS7" s="24" t="s">
        <v>11</v>
      </c>
    </row>
    <row r="8" ht="14.4" customHeight="1">
      <c r="B8" s="28"/>
      <c r="C8" s="29"/>
      <c r="D8" s="40" t="s">
        <v>24</v>
      </c>
      <c r="E8" s="29"/>
      <c r="F8" s="29"/>
      <c r="G8" s="29"/>
      <c r="H8" s="29"/>
      <c r="I8" s="29"/>
      <c r="J8" s="29"/>
      <c r="K8" s="35" t="s">
        <v>25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26</v>
      </c>
      <c r="AL8" s="29"/>
      <c r="AM8" s="29"/>
      <c r="AN8" s="41" t="s">
        <v>27</v>
      </c>
      <c r="AO8" s="29"/>
      <c r="AP8" s="29"/>
      <c r="AQ8" s="31"/>
      <c r="BE8" s="39"/>
      <c r="BS8" s="24" t="s">
        <v>28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29</v>
      </c>
    </row>
    <row r="10" ht="14.4" customHeight="1">
      <c r="B10" s="28"/>
      <c r="C10" s="29"/>
      <c r="D10" s="40" t="s">
        <v>30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31</v>
      </c>
      <c r="AL10" s="29"/>
      <c r="AM10" s="29"/>
      <c r="AN10" s="35" t="s">
        <v>5</v>
      </c>
      <c r="AO10" s="29"/>
      <c r="AP10" s="29"/>
      <c r="AQ10" s="31"/>
      <c r="BE10" s="39"/>
      <c r="BS10" s="24" t="s">
        <v>9</v>
      </c>
    </row>
    <row r="11" ht="18.48" customHeight="1">
      <c r="B11" s="28"/>
      <c r="C11" s="29"/>
      <c r="D11" s="29"/>
      <c r="E11" s="35" t="s">
        <v>32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33</v>
      </c>
      <c r="AL11" s="29"/>
      <c r="AM11" s="29"/>
      <c r="AN11" s="35" t="s">
        <v>5</v>
      </c>
      <c r="AO11" s="29"/>
      <c r="AP11" s="29"/>
      <c r="AQ11" s="31"/>
      <c r="BE11" s="39"/>
      <c r="BS11" s="24" t="s">
        <v>9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11</v>
      </c>
    </row>
    <row r="13" ht="14.4" customHeight="1">
      <c r="B13" s="28"/>
      <c r="C13" s="29"/>
      <c r="D13" s="40" t="s">
        <v>34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31</v>
      </c>
      <c r="AL13" s="29"/>
      <c r="AM13" s="29"/>
      <c r="AN13" s="42" t="s">
        <v>35</v>
      </c>
      <c r="AO13" s="29"/>
      <c r="AP13" s="29"/>
      <c r="AQ13" s="31"/>
      <c r="BE13" s="39"/>
      <c r="BS13" s="24" t="s">
        <v>11</v>
      </c>
    </row>
    <row r="14">
      <c r="B14" s="28"/>
      <c r="C14" s="29"/>
      <c r="D14" s="29"/>
      <c r="E14" s="42" t="s">
        <v>35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33</v>
      </c>
      <c r="AL14" s="29"/>
      <c r="AM14" s="29"/>
      <c r="AN14" s="42" t="s">
        <v>35</v>
      </c>
      <c r="AO14" s="29"/>
      <c r="AP14" s="29"/>
      <c r="AQ14" s="31"/>
      <c r="BE14" s="39"/>
      <c r="BS14" s="24" t="s">
        <v>11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36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31</v>
      </c>
      <c r="AL16" s="29"/>
      <c r="AM16" s="29"/>
      <c r="AN16" s="35" t="s">
        <v>5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37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33</v>
      </c>
      <c r="AL17" s="29"/>
      <c r="AM17" s="29"/>
      <c r="AN17" s="35" t="s">
        <v>5</v>
      </c>
      <c r="AO17" s="29"/>
      <c r="AP17" s="29"/>
      <c r="AQ17" s="31"/>
      <c r="BE17" s="39"/>
      <c r="BS17" s="24" t="s">
        <v>38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11</v>
      </c>
    </row>
    <row r="19" ht="14.4" customHeight="1">
      <c r="B19" s="28"/>
      <c r="C19" s="29"/>
      <c r="D19" s="40" t="s">
        <v>39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11</v>
      </c>
    </row>
    <row r="20" ht="16.5" customHeight="1">
      <c r="B20" s="28"/>
      <c r="C20" s="29"/>
      <c r="D20" s="29"/>
      <c r="E20" s="44" t="s">
        <v>5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38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40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ROUND(AG51,0)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41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42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43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44</v>
      </c>
      <c r="E26" s="54"/>
      <c r="F26" s="55" t="s">
        <v>45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ROUND(AZ51,0)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ROUND(AV51,0)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46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ROUND(BA51,0)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ROUND(AW51,0)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47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ROUND(BB51,0)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48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ROUND(BC51,0)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49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ROUND(BD51,0)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50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51</v>
      </c>
      <c r="U32" s="61"/>
      <c r="V32" s="61"/>
      <c r="W32" s="61"/>
      <c r="X32" s="63" t="s">
        <v>52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46"/>
    </row>
    <row r="39" s="1" customFormat="1" ht="36.96" customHeight="1">
      <c r="B39" s="46"/>
      <c r="C39" s="72" t="s">
        <v>53</v>
      </c>
      <c r="AR39" s="46"/>
    </row>
    <row r="40" s="1" customFormat="1" ht="6.96" customHeight="1">
      <c r="B40" s="46"/>
      <c r="AR40" s="46"/>
    </row>
    <row r="41" s="3" customFormat="1" ht="14.4" customHeight="1">
      <c r="B41" s="73"/>
      <c r="C41" s="74" t="s">
        <v>17</v>
      </c>
      <c r="L41" s="3" t="str">
        <f>K5</f>
        <v>ADIP98</v>
      </c>
      <c r="AR41" s="73"/>
    </row>
    <row r="42" s="4" customFormat="1" ht="36.96" customHeight="1">
      <c r="B42" s="75"/>
      <c r="C42" s="76" t="s">
        <v>20</v>
      </c>
      <c r="L42" s="77" t="str">
        <f>K6</f>
        <v>Přístavba výtahu 2.ZŠ Husitská, pavilon U12</v>
      </c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R42" s="75"/>
    </row>
    <row r="43" s="1" customFormat="1" ht="6.96" customHeight="1">
      <c r="B43" s="46"/>
      <c r="AR43" s="46"/>
    </row>
    <row r="44" s="1" customFormat="1">
      <c r="B44" s="46"/>
      <c r="C44" s="74" t="s">
        <v>24</v>
      </c>
      <c r="L44" s="78" t="str">
        <f>IF(K8="","",K8)</f>
        <v>Nová Paka</v>
      </c>
      <c r="AI44" s="74" t="s">
        <v>26</v>
      </c>
      <c r="AM44" s="79" t="str">
        <f>IF(AN8= "","",AN8)</f>
        <v>31. 1. 2017</v>
      </c>
      <c r="AN44" s="79"/>
      <c r="AR44" s="46"/>
    </row>
    <row r="45" s="1" customFormat="1" ht="6.96" customHeight="1">
      <c r="B45" s="46"/>
      <c r="AR45" s="46"/>
    </row>
    <row r="46" s="1" customFormat="1">
      <c r="B46" s="46"/>
      <c r="C46" s="74" t="s">
        <v>30</v>
      </c>
      <c r="L46" s="3" t="str">
        <f>IF(E11= "","",E11)</f>
        <v>ZŠ Nová Paka, Husitská 1695</v>
      </c>
      <c r="AI46" s="74" t="s">
        <v>36</v>
      </c>
      <c r="AM46" s="3" t="str">
        <f>IF(E17="","",E17)</f>
        <v>Ateliér ADIP, Střelecká 437, Hradec Králové</v>
      </c>
      <c r="AN46" s="3"/>
      <c r="AO46" s="3"/>
      <c r="AP46" s="3"/>
      <c r="AR46" s="46"/>
      <c r="AS46" s="80" t="s">
        <v>54</v>
      </c>
      <c r="AT46" s="81"/>
      <c r="AU46" s="82"/>
      <c r="AV46" s="82"/>
      <c r="AW46" s="82"/>
      <c r="AX46" s="82"/>
      <c r="AY46" s="82"/>
      <c r="AZ46" s="82"/>
      <c r="BA46" s="82"/>
      <c r="BB46" s="82"/>
      <c r="BC46" s="82"/>
      <c r="BD46" s="83"/>
    </row>
    <row r="47" s="1" customFormat="1">
      <c r="B47" s="46"/>
      <c r="C47" s="74" t="s">
        <v>34</v>
      </c>
      <c r="L47" s="3" t="str">
        <f>IF(E14= "Vyplň údaj","",E14)</f>
        <v/>
      </c>
      <c r="AR47" s="46"/>
      <c r="AS47" s="84"/>
      <c r="AT47" s="55"/>
      <c r="AU47" s="47"/>
      <c r="AV47" s="47"/>
      <c r="AW47" s="47"/>
      <c r="AX47" s="47"/>
      <c r="AY47" s="47"/>
      <c r="AZ47" s="47"/>
      <c r="BA47" s="47"/>
      <c r="BB47" s="47"/>
      <c r="BC47" s="47"/>
      <c r="BD47" s="85"/>
    </row>
    <row r="48" s="1" customFormat="1" ht="10.8" customHeight="1">
      <c r="B48" s="46"/>
      <c r="AR48" s="46"/>
      <c r="AS48" s="8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85"/>
    </row>
    <row r="49" s="1" customFormat="1" ht="29.28" customHeight="1">
      <c r="B49" s="46"/>
      <c r="C49" s="86" t="s">
        <v>55</v>
      </c>
      <c r="D49" s="87"/>
      <c r="E49" s="87"/>
      <c r="F49" s="87"/>
      <c r="G49" s="87"/>
      <c r="H49" s="88"/>
      <c r="I49" s="89" t="s">
        <v>56</v>
      </c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90" t="s">
        <v>57</v>
      </c>
      <c r="AH49" s="87"/>
      <c r="AI49" s="87"/>
      <c r="AJ49" s="87"/>
      <c r="AK49" s="87"/>
      <c r="AL49" s="87"/>
      <c r="AM49" s="87"/>
      <c r="AN49" s="89" t="s">
        <v>58</v>
      </c>
      <c r="AO49" s="87"/>
      <c r="AP49" s="87"/>
      <c r="AQ49" s="91" t="s">
        <v>59</v>
      </c>
      <c r="AR49" s="46"/>
      <c r="AS49" s="92" t="s">
        <v>60</v>
      </c>
      <c r="AT49" s="93" t="s">
        <v>61</v>
      </c>
      <c r="AU49" s="93" t="s">
        <v>62</v>
      </c>
      <c r="AV49" s="93" t="s">
        <v>63</v>
      </c>
      <c r="AW49" s="93" t="s">
        <v>64</v>
      </c>
      <c r="AX49" s="93" t="s">
        <v>65</v>
      </c>
      <c r="AY49" s="93" t="s">
        <v>66</v>
      </c>
      <c r="AZ49" s="93" t="s">
        <v>67</v>
      </c>
      <c r="BA49" s="93" t="s">
        <v>68</v>
      </c>
      <c r="BB49" s="93" t="s">
        <v>69</v>
      </c>
      <c r="BC49" s="93" t="s">
        <v>70</v>
      </c>
      <c r="BD49" s="94" t="s">
        <v>71</v>
      </c>
    </row>
    <row r="50" s="1" customFormat="1" ht="10.8" customHeight="1">
      <c r="B50" s="46"/>
      <c r="AR50" s="46"/>
      <c r="AS50" s="95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="4" customFormat="1" ht="32.4" customHeight="1">
      <c r="B51" s="75"/>
      <c r="C51" s="96" t="s">
        <v>72</v>
      </c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8">
        <f>ROUND(SUM(AG52:AG58),0)</f>
        <v>0</v>
      </c>
      <c r="AH51" s="98"/>
      <c r="AI51" s="98"/>
      <c r="AJ51" s="98"/>
      <c r="AK51" s="98"/>
      <c r="AL51" s="98"/>
      <c r="AM51" s="98"/>
      <c r="AN51" s="99">
        <f>SUM(AG51,AT51)</f>
        <v>0</v>
      </c>
      <c r="AO51" s="99"/>
      <c r="AP51" s="99"/>
      <c r="AQ51" s="100" t="s">
        <v>5</v>
      </c>
      <c r="AR51" s="75"/>
      <c r="AS51" s="101">
        <f>ROUND(SUM(AS52:AS58),0)</f>
        <v>0</v>
      </c>
      <c r="AT51" s="102">
        <f>ROUND(SUM(AV51:AW51),0)</f>
        <v>0</v>
      </c>
      <c r="AU51" s="103">
        <f>ROUND(SUM(AU52:AU58),5)</f>
        <v>0</v>
      </c>
      <c r="AV51" s="102">
        <f>ROUND(AZ51*L26,0)</f>
        <v>0</v>
      </c>
      <c r="AW51" s="102">
        <f>ROUND(BA51*L27,0)</f>
        <v>0</v>
      </c>
      <c r="AX51" s="102">
        <f>ROUND(BB51*L26,0)</f>
        <v>0</v>
      </c>
      <c r="AY51" s="102">
        <f>ROUND(BC51*L27,0)</f>
        <v>0</v>
      </c>
      <c r="AZ51" s="102">
        <f>ROUND(SUM(AZ52:AZ58),0)</f>
        <v>0</v>
      </c>
      <c r="BA51" s="102">
        <f>ROUND(SUM(BA52:BA58),0)</f>
        <v>0</v>
      </c>
      <c r="BB51" s="102">
        <f>ROUND(SUM(BB52:BB58),0)</f>
        <v>0</v>
      </c>
      <c r="BC51" s="102">
        <f>ROUND(SUM(BC52:BC58),0)</f>
        <v>0</v>
      </c>
      <c r="BD51" s="104">
        <f>ROUND(SUM(BD52:BD58),0)</f>
        <v>0</v>
      </c>
      <c r="BS51" s="76" t="s">
        <v>73</v>
      </c>
      <c r="BT51" s="76" t="s">
        <v>74</v>
      </c>
      <c r="BU51" s="105" t="s">
        <v>75</v>
      </c>
      <c r="BV51" s="76" t="s">
        <v>76</v>
      </c>
      <c r="BW51" s="76" t="s">
        <v>7</v>
      </c>
      <c r="BX51" s="76" t="s">
        <v>77</v>
      </c>
      <c r="CL51" s="76" t="s">
        <v>5</v>
      </c>
    </row>
    <row r="52" s="5" customFormat="1" ht="16.5" customHeight="1">
      <c r="A52" s="106" t="s">
        <v>78</v>
      </c>
      <c r="B52" s="107"/>
      <c r="C52" s="108"/>
      <c r="D52" s="109" t="s">
        <v>11</v>
      </c>
      <c r="E52" s="109"/>
      <c r="F52" s="109"/>
      <c r="G52" s="109"/>
      <c r="H52" s="109"/>
      <c r="I52" s="110"/>
      <c r="J52" s="109" t="s">
        <v>79</v>
      </c>
      <c r="K52" s="109"/>
      <c r="L52" s="109"/>
      <c r="M52" s="109"/>
      <c r="N52" s="109"/>
      <c r="O52" s="109"/>
      <c r="P52" s="109"/>
      <c r="Q52" s="109"/>
      <c r="R52" s="109"/>
      <c r="S52" s="109"/>
      <c r="T52" s="109"/>
      <c r="U52" s="109"/>
      <c r="V52" s="109"/>
      <c r="W52" s="109"/>
      <c r="X52" s="109"/>
      <c r="Y52" s="109"/>
      <c r="Z52" s="109"/>
      <c r="AA52" s="109"/>
      <c r="AB52" s="109"/>
      <c r="AC52" s="109"/>
      <c r="AD52" s="109"/>
      <c r="AE52" s="109"/>
      <c r="AF52" s="109"/>
      <c r="AG52" s="111">
        <f>'1 - Přístavba výtahu'!J27</f>
        <v>0</v>
      </c>
      <c r="AH52" s="110"/>
      <c r="AI52" s="110"/>
      <c r="AJ52" s="110"/>
      <c r="AK52" s="110"/>
      <c r="AL52" s="110"/>
      <c r="AM52" s="110"/>
      <c r="AN52" s="111">
        <f>SUM(AG52,AT52)</f>
        <v>0</v>
      </c>
      <c r="AO52" s="110"/>
      <c r="AP52" s="110"/>
      <c r="AQ52" s="112" t="s">
        <v>80</v>
      </c>
      <c r="AR52" s="107"/>
      <c r="AS52" s="113">
        <v>0</v>
      </c>
      <c r="AT52" s="114">
        <f>ROUND(SUM(AV52:AW52),0)</f>
        <v>0</v>
      </c>
      <c r="AU52" s="115">
        <f>'1 - Přístavba výtahu'!P99</f>
        <v>0</v>
      </c>
      <c r="AV52" s="114">
        <f>'1 - Přístavba výtahu'!J30</f>
        <v>0</v>
      </c>
      <c r="AW52" s="114">
        <f>'1 - Přístavba výtahu'!J31</f>
        <v>0</v>
      </c>
      <c r="AX52" s="114">
        <f>'1 - Přístavba výtahu'!J32</f>
        <v>0</v>
      </c>
      <c r="AY52" s="114">
        <f>'1 - Přístavba výtahu'!J33</f>
        <v>0</v>
      </c>
      <c r="AZ52" s="114">
        <f>'1 - Přístavba výtahu'!F30</f>
        <v>0</v>
      </c>
      <c r="BA52" s="114">
        <f>'1 - Přístavba výtahu'!F31</f>
        <v>0</v>
      </c>
      <c r="BB52" s="114">
        <f>'1 - Přístavba výtahu'!F32</f>
        <v>0</v>
      </c>
      <c r="BC52" s="114">
        <f>'1 - Přístavba výtahu'!F33</f>
        <v>0</v>
      </c>
      <c r="BD52" s="116">
        <f>'1 - Přístavba výtahu'!F34</f>
        <v>0</v>
      </c>
      <c r="BT52" s="117" t="s">
        <v>11</v>
      </c>
      <c r="BV52" s="117" t="s">
        <v>76</v>
      </c>
      <c r="BW52" s="117" t="s">
        <v>81</v>
      </c>
      <c r="BX52" s="117" t="s">
        <v>7</v>
      </c>
      <c r="CL52" s="117" t="s">
        <v>5</v>
      </c>
      <c r="CM52" s="117" t="s">
        <v>82</v>
      </c>
    </row>
    <row r="53" s="5" customFormat="1" ht="16.5" customHeight="1">
      <c r="A53" s="106" t="s">
        <v>78</v>
      </c>
      <c r="B53" s="107"/>
      <c r="C53" s="108"/>
      <c r="D53" s="109" t="s">
        <v>82</v>
      </c>
      <c r="E53" s="109"/>
      <c r="F53" s="109"/>
      <c r="G53" s="109"/>
      <c r="H53" s="109"/>
      <c r="I53" s="110"/>
      <c r="J53" s="109" t="s">
        <v>83</v>
      </c>
      <c r="K53" s="109"/>
      <c r="L53" s="109"/>
      <c r="M53" s="109"/>
      <c r="N53" s="109"/>
      <c r="O53" s="109"/>
      <c r="P53" s="109"/>
      <c r="Q53" s="109"/>
      <c r="R53" s="109"/>
      <c r="S53" s="109"/>
      <c r="T53" s="109"/>
      <c r="U53" s="109"/>
      <c r="V53" s="109"/>
      <c r="W53" s="109"/>
      <c r="X53" s="109"/>
      <c r="Y53" s="109"/>
      <c r="Z53" s="109"/>
      <c r="AA53" s="109"/>
      <c r="AB53" s="109"/>
      <c r="AC53" s="109"/>
      <c r="AD53" s="109"/>
      <c r="AE53" s="109"/>
      <c r="AF53" s="109"/>
      <c r="AG53" s="111">
        <f>'2 - Vegetační úpravy'!J27</f>
        <v>0</v>
      </c>
      <c r="AH53" s="110"/>
      <c r="AI53" s="110"/>
      <c r="AJ53" s="110"/>
      <c r="AK53" s="110"/>
      <c r="AL53" s="110"/>
      <c r="AM53" s="110"/>
      <c r="AN53" s="111">
        <f>SUM(AG53,AT53)</f>
        <v>0</v>
      </c>
      <c r="AO53" s="110"/>
      <c r="AP53" s="110"/>
      <c r="AQ53" s="112" t="s">
        <v>80</v>
      </c>
      <c r="AR53" s="107"/>
      <c r="AS53" s="113">
        <v>0</v>
      </c>
      <c r="AT53" s="114">
        <f>ROUND(SUM(AV53:AW53),0)</f>
        <v>0</v>
      </c>
      <c r="AU53" s="115">
        <f>'2 - Vegetační úpravy'!P78</f>
        <v>0</v>
      </c>
      <c r="AV53" s="114">
        <f>'2 - Vegetační úpravy'!J30</f>
        <v>0</v>
      </c>
      <c r="AW53" s="114">
        <f>'2 - Vegetační úpravy'!J31</f>
        <v>0</v>
      </c>
      <c r="AX53" s="114">
        <f>'2 - Vegetační úpravy'!J32</f>
        <v>0</v>
      </c>
      <c r="AY53" s="114">
        <f>'2 - Vegetační úpravy'!J33</f>
        <v>0</v>
      </c>
      <c r="AZ53" s="114">
        <f>'2 - Vegetační úpravy'!F30</f>
        <v>0</v>
      </c>
      <c r="BA53" s="114">
        <f>'2 - Vegetační úpravy'!F31</f>
        <v>0</v>
      </c>
      <c r="BB53" s="114">
        <f>'2 - Vegetační úpravy'!F32</f>
        <v>0</v>
      </c>
      <c r="BC53" s="114">
        <f>'2 - Vegetační úpravy'!F33</f>
        <v>0</v>
      </c>
      <c r="BD53" s="116">
        <f>'2 - Vegetační úpravy'!F34</f>
        <v>0</v>
      </c>
      <c r="BT53" s="117" t="s">
        <v>11</v>
      </c>
      <c r="BV53" s="117" t="s">
        <v>76</v>
      </c>
      <c r="BW53" s="117" t="s">
        <v>84</v>
      </c>
      <c r="BX53" s="117" t="s">
        <v>7</v>
      </c>
      <c r="CL53" s="117" t="s">
        <v>5</v>
      </c>
      <c r="CM53" s="117" t="s">
        <v>82</v>
      </c>
    </row>
    <row r="54" s="5" customFormat="1" ht="16.5" customHeight="1">
      <c r="A54" s="106" t="s">
        <v>78</v>
      </c>
      <c r="B54" s="107"/>
      <c r="C54" s="108"/>
      <c r="D54" s="109" t="s">
        <v>85</v>
      </c>
      <c r="E54" s="109"/>
      <c r="F54" s="109"/>
      <c r="G54" s="109"/>
      <c r="H54" s="109"/>
      <c r="I54" s="110"/>
      <c r="J54" s="109" t="s">
        <v>86</v>
      </c>
      <c r="K54" s="109"/>
      <c r="L54" s="109"/>
      <c r="M54" s="109"/>
      <c r="N54" s="109"/>
      <c r="O54" s="109"/>
      <c r="P54" s="109"/>
      <c r="Q54" s="109"/>
      <c r="R54" s="109"/>
      <c r="S54" s="109"/>
      <c r="T54" s="109"/>
      <c r="U54" s="109"/>
      <c r="V54" s="109"/>
      <c r="W54" s="109"/>
      <c r="X54" s="109"/>
      <c r="Y54" s="109"/>
      <c r="Z54" s="109"/>
      <c r="AA54" s="109"/>
      <c r="AB54" s="109"/>
      <c r="AC54" s="109"/>
      <c r="AD54" s="109"/>
      <c r="AE54" s="109"/>
      <c r="AF54" s="109"/>
      <c r="AG54" s="111">
        <f>'3 - ZTI '!J27</f>
        <v>0</v>
      </c>
      <c r="AH54" s="110"/>
      <c r="AI54" s="110"/>
      <c r="AJ54" s="110"/>
      <c r="AK54" s="110"/>
      <c r="AL54" s="110"/>
      <c r="AM54" s="110"/>
      <c r="AN54" s="111">
        <f>SUM(AG54,AT54)</f>
        <v>0</v>
      </c>
      <c r="AO54" s="110"/>
      <c r="AP54" s="110"/>
      <c r="AQ54" s="112" t="s">
        <v>80</v>
      </c>
      <c r="AR54" s="107"/>
      <c r="AS54" s="113">
        <v>0</v>
      </c>
      <c r="AT54" s="114">
        <f>ROUND(SUM(AV54:AW54),0)</f>
        <v>0</v>
      </c>
      <c r="AU54" s="115">
        <f>'3 - ZTI '!P81</f>
        <v>0</v>
      </c>
      <c r="AV54" s="114">
        <f>'3 - ZTI '!J30</f>
        <v>0</v>
      </c>
      <c r="AW54" s="114">
        <f>'3 - ZTI '!J31</f>
        <v>0</v>
      </c>
      <c r="AX54" s="114">
        <f>'3 - ZTI '!J32</f>
        <v>0</v>
      </c>
      <c r="AY54" s="114">
        <f>'3 - ZTI '!J33</f>
        <v>0</v>
      </c>
      <c r="AZ54" s="114">
        <f>'3 - ZTI '!F30</f>
        <v>0</v>
      </c>
      <c r="BA54" s="114">
        <f>'3 - ZTI '!F31</f>
        <v>0</v>
      </c>
      <c r="BB54" s="114">
        <f>'3 - ZTI '!F32</f>
        <v>0</v>
      </c>
      <c r="BC54" s="114">
        <f>'3 - ZTI '!F33</f>
        <v>0</v>
      </c>
      <c r="BD54" s="116">
        <f>'3 - ZTI '!F34</f>
        <v>0</v>
      </c>
      <c r="BT54" s="117" t="s">
        <v>11</v>
      </c>
      <c r="BV54" s="117" t="s">
        <v>76</v>
      </c>
      <c r="BW54" s="117" t="s">
        <v>87</v>
      </c>
      <c r="BX54" s="117" t="s">
        <v>7</v>
      </c>
      <c r="CL54" s="117" t="s">
        <v>5</v>
      </c>
      <c r="CM54" s="117" t="s">
        <v>82</v>
      </c>
    </row>
    <row r="55" s="5" customFormat="1" ht="16.5" customHeight="1">
      <c r="A55" s="106" t="s">
        <v>78</v>
      </c>
      <c r="B55" s="107"/>
      <c r="C55" s="108"/>
      <c r="D55" s="109" t="s">
        <v>88</v>
      </c>
      <c r="E55" s="109"/>
      <c r="F55" s="109"/>
      <c r="G55" s="109"/>
      <c r="H55" s="109"/>
      <c r="I55" s="110"/>
      <c r="J55" s="109" t="s">
        <v>89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'4 - ÚT'!J27</f>
        <v>0</v>
      </c>
      <c r="AH55" s="110"/>
      <c r="AI55" s="110"/>
      <c r="AJ55" s="110"/>
      <c r="AK55" s="110"/>
      <c r="AL55" s="110"/>
      <c r="AM55" s="110"/>
      <c r="AN55" s="111">
        <f>SUM(AG55,AT55)</f>
        <v>0</v>
      </c>
      <c r="AO55" s="110"/>
      <c r="AP55" s="110"/>
      <c r="AQ55" s="112" t="s">
        <v>80</v>
      </c>
      <c r="AR55" s="107"/>
      <c r="AS55" s="113">
        <v>0</v>
      </c>
      <c r="AT55" s="114">
        <f>ROUND(SUM(AV55:AW55),0)</f>
        <v>0</v>
      </c>
      <c r="AU55" s="115">
        <f>'4 - ÚT'!P80</f>
        <v>0</v>
      </c>
      <c r="AV55" s="114">
        <f>'4 - ÚT'!J30</f>
        <v>0</v>
      </c>
      <c r="AW55" s="114">
        <f>'4 - ÚT'!J31</f>
        <v>0</v>
      </c>
      <c r="AX55" s="114">
        <f>'4 - ÚT'!J32</f>
        <v>0</v>
      </c>
      <c r="AY55" s="114">
        <f>'4 - ÚT'!J33</f>
        <v>0</v>
      </c>
      <c r="AZ55" s="114">
        <f>'4 - ÚT'!F30</f>
        <v>0</v>
      </c>
      <c r="BA55" s="114">
        <f>'4 - ÚT'!F31</f>
        <v>0</v>
      </c>
      <c r="BB55" s="114">
        <f>'4 - ÚT'!F32</f>
        <v>0</v>
      </c>
      <c r="BC55" s="114">
        <f>'4 - ÚT'!F33</f>
        <v>0</v>
      </c>
      <c r="BD55" s="116">
        <f>'4 - ÚT'!F34</f>
        <v>0</v>
      </c>
      <c r="BT55" s="117" t="s">
        <v>11</v>
      </c>
      <c r="BV55" s="117" t="s">
        <v>76</v>
      </c>
      <c r="BW55" s="117" t="s">
        <v>90</v>
      </c>
      <c r="BX55" s="117" t="s">
        <v>7</v>
      </c>
      <c r="CL55" s="117" t="s">
        <v>5</v>
      </c>
      <c r="CM55" s="117" t="s">
        <v>82</v>
      </c>
    </row>
    <row r="56" s="5" customFormat="1" ht="16.5" customHeight="1">
      <c r="A56" s="106" t="s">
        <v>78</v>
      </c>
      <c r="B56" s="107"/>
      <c r="C56" s="108"/>
      <c r="D56" s="109" t="s">
        <v>91</v>
      </c>
      <c r="E56" s="109"/>
      <c r="F56" s="109"/>
      <c r="G56" s="109"/>
      <c r="H56" s="109"/>
      <c r="I56" s="110"/>
      <c r="J56" s="109" t="s">
        <v>92</v>
      </c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11">
        <f>'5 - EL silnoproud'!J27</f>
        <v>0</v>
      </c>
      <c r="AH56" s="110"/>
      <c r="AI56" s="110"/>
      <c r="AJ56" s="110"/>
      <c r="AK56" s="110"/>
      <c r="AL56" s="110"/>
      <c r="AM56" s="110"/>
      <c r="AN56" s="111">
        <f>SUM(AG56,AT56)</f>
        <v>0</v>
      </c>
      <c r="AO56" s="110"/>
      <c r="AP56" s="110"/>
      <c r="AQ56" s="112" t="s">
        <v>80</v>
      </c>
      <c r="AR56" s="107"/>
      <c r="AS56" s="113">
        <v>0</v>
      </c>
      <c r="AT56" s="114">
        <f>ROUND(SUM(AV56:AW56),0)</f>
        <v>0</v>
      </c>
      <c r="AU56" s="115">
        <f>'5 - EL silnoproud'!P82</f>
        <v>0</v>
      </c>
      <c r="AV56" s="114">
        <f>'5 - EL silnoproud'!J30</f>
        <v>0</v>
      </c>
      <c r="AW56" s="114">
        <f>'5 - EL silnoproud'!J31</f>
        <v>0</v>
      </c>
      <c r="AX56" s="114">
        <f>'5 - EL silnoproud'!J32</f>
        <v>0</v>
      </c>
      <c r="AY56" s="114">
        <f>'5 - EL silnoproud'!J33</f>
        <v>0</v>
      </c>
      <c r="AZ56" s="114">
        <f>'5 - EL silnoproud'!F30</f>
        <v>0</v>
      </c>
      <c r="BA56" s="114">
        <f>'5 - EL silnoproud'!F31</f>
        <v>0</v>
      </c>
      <c r="BB56" s="114">
        <f>'5 - EL silnoproud'!F32</f>
        <v>0</v>
      </c>
      <c r="BC56" s="114">
        <f>'5 - EL silnoproud'!F33</f>
        <v>0</v>
      </c>
      <c r="BD56" s="116">
        <f>'5 - EL silnoproud'!F34</f>
        <v>0</v>
      </c>
      <c r="BT56" s="117" t="s">
        <v>11</v>
      </c>
      <c r="BV56" s="117" t="s">
        <v>76</v>
      </c>
      <c r="BW56" s="117" t="s">
        <v>93</v>
      </c>
      <c r="BX56" s="117" t="s">
        <v>7</v>
      </c>
      <c r="CL56" s="117" t="s">
        <v>5</v>
      </c>
      <c r="CM56" s="117" t="s">
        <v>82</v>
      </c>
    </row>
    <row r="57" s="5" customFormat="1" ht="16.5" customHeight="1">
      <c r="A57" s="106" t="s">
        <v>78</v>
      </c>
      <c r="B57" s="107"/>
      <c r="C57" s="108"/>
      <c r="D57" s="109" t="s">
        <v>94</v>
      </c>
      <c r="E57" s="109"/>
      <c r="F57" s="109"/>
      <c r="G57" s="109"/>
      <c r="H57" s="109"/>
      <c r="I57" s="110"/>
      <c r="J57" s="109" t="s">
        <v>95</v>
      </c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11">
        <f>'6 - EL slaboproud'!J27</f>
        <v>0</v>
      </c>
      <c r="AH57" s="110"/>
      <c r="AI57" s="110"/>
      <c r="AJ57" s="110"/>
      <c r="AK57" s="110"/>
      <c r="AL57" s="110"/>
      <c r="AM57" s="110"/>
      <c r="AN57" s="111">
        <f>SUM(AG57,AT57)</f>
        <v>0</v>
      </c>
      <c r="AO57" s="110"/>
      <c r="AP57" s="110"/>
      <c r="AQ57" s="112" t="s">
        <v>80</v>
      </c>
      <c r="AR57" s="107"/>
      <c r="AS57" s="113">
        <v>0</v>
      </c>
      <c r="AT57" s="114">
        <f>ROUND(SUM(AV57:AW57),0)</f>
        <v>0</v>
      </c>
      <c r="AU57" s="115">
        <f>'6 - EL slaboproud'!P80</f>
        <v>0</v>
      </c>
      <c r="AV57" s="114">
        <f>'6 - EL slaboproud'!J30</f>
        <v>0</v>
      </c>
      <c r="AW57" s="114">
        <f>'6 - EL slaboproud'!J31</f>
        <v>0</v>
      </c>
      <c r="AX57" s="114">
        <f>'6 - EL slaboproud'!J32</f>
        <v>0</v>
      </c>
      <c r="AY57" s="114">
        <f>'6 - EL slaboproud'!J33</f>
        <v>0</v>
      </c>
      <c r="AZ57" s="114">
        <f>'6 - EL slaboproud'!F30</f>
        <v>0</v>
      </c>
      <c r="BA57" s="114">
        <f>'6 - EL slaboproud'!F31</f>
        <v>0</v>
      </c>
      <c r="BB57" s="114">
        <f>'6 - EL slaboproud'!F32</f>
        <v>0</v>
      </c>
      <c r="BC57" s="114">
        <f>'6 - EL slaboproud'!F33</f>
        <v>0</v>
      </c>
      <c r="BD57" s="116">
        <f>'6 - EL slaboproud'!F34</f>
        <v>0</v>
      </c>
      <c r="BT57" s="117" t="s">
        <v>11</v>
      </c>
      <c r="BV57" s="117" t="s">
        <v>76</v>
      </c>
      <c r="BW57" s="117" t="s">
        <v>96</v>
      </c>
      <c r="BX57" s="117" t="s">
        <v>7</v>
      </c>
      <c r="CL57" s="117" t="s">
        <v>5</v>
      </c>
      <c r="CM57" s="117" t="s">
        <v>82</v>
      </c>
    </row>
    <row r="58" s="5" customFormat="1" ht="16.5" customHeight="1">
      <c r="A58" s="106" t="s">
        <v>78</v>
      </c>
      <c r="B58" s="107"/>
      <c r="C58" s="108"/>
      <c r="D58" s="109" t="s">
        <v>97</v>
      </c>
      <c r="E58" s="109"/>
      <c r="F58" s="109"/>
      <c r="G58" s="109"/>
      <c r="H58" s="109"/>
      <c r="I58" s="110"/>
      <c r="J58" s="109" t="s">
        <v>98</v>
      </c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11">
        <f>'7 - Vedlejší náklady'!J27</f>
        <v>0</v>
      </c>
      <c r="AH58" s="110"/>
      <c r="AI58" s="110"/>
      <c r="AJ58" s="110"/>
      <c r="AK58" s="110"/>
      <c r="AL58" s="110"/>
      <c r="AM58" s="110"/>
      <c r="AN58" s="111">
        <f>SUM(AG58,AT58)</f>
        <v>0</v>
      </c>
      <c r="AO58" s="110"/>
      <c r="AP58" s="110"/>
      <c r="AQ58" s="112" t="s">
        <v>80</v>
      </c>
      <c r="AR58" s="107"/>
      <c r="AS58" s="118">
        <v>0</v>
      </c>
      <c r="AT58" s="119">
        <f>ROUND(SUM(AV58:AW58),0)</f>
        <v>0</v>
      </c>
      <c r="AU58" s="120">
        <f>'7 - Vedlejší náklady'!P86</f>
        <v>0</v>
      </c>
      <c r="AV58" s="119">
        <f>'7 - Vedlejší náklady'!J30</f>
        <v>0</v>
      </c>
      <c r="AW58" s="119">
        <f>'7 - Vedlejší náklady'!J31</f>
        <v>0</v>
      </c>
      <c r="AX58" s="119">
        <f>'7 - Vedlejší náklady'!J32</f>
        <v>0</v>
      </c>
      <c r="AY58" s="119">
        <f>'7 - Vedlejší náklady'!J33</f>
        <v>0</v>
      </c>
      <c r="AZ58" s="119">
        <f>'7 - Vedlejší náklady'!F30</f>
        <v>0</v>
      </c>
      <c r="BA58" s="119">
        <f>'7 - Vedlejší náklady'!F31</f>
        <v>0</v>
      </c>
      <c r="BB58" s="119">
        <f>'7 - Vedlejší náklady'!F32</f>
        <v>0</v>
      </c>
      <c r="BC58" s="119">
        <f>'7 - Vedlejší náklady'!F33</f>
        <v>0</v>
      </c>
      <c r="BD58" s="121">
        <f>'7 - Vedlejší náklady'!F34</f>
        <v>0</v>
      </c>
      <c r="BT58" s="117" t="s">
        <v>11</v>
      </c>
      <c r="BV58" s="117" t="s">
        <v>76</v>
      </c>
      <c r="BW58" s="117" t="s">
        <v>99</v>
      </c>
      <c r="BX58" s="117" t="s">
        <v>7</v>
      </c>
      <c r="CL58" s="117" t="s">
        <v>5</v>
      </c>
      <c r="CM58" s="117" t="s">
        <v>82</v>
      </c>
    </row>
    <row r="59" s="1" customFormat="1" ht="30" customHeight="1">
      <c r="B59" s="46"/>
      <c r="AR59" s="46"/>
    </row>
    <row r="60" s="1" customFormat="1" ht="6.96" customHeight="1">
      <c r="B60" s="67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46"/>
    </row>
  </sheetData>
  <mergeCells count="65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57:AP57"/>
    <mergeCell ref="AN53:AP53"/>
    <mergeCell ref="AN52:AP52"/>
    <mergeCell ref="AG52:AM52"/>
    <mergeCell ref="AG53:AM53"/>
    <mergeCell ref="AN54:AP54"/>
    <mergeCell ref="AG54:AM54"/>
    <mergeCell ref="AN55:AP55"/>
    <mergeCell ref="AG55:AM55"/>
    <mergeCell ref="AN56:AP56"/>
    <mergeCell ref="AG56:AM56"/>
    <mergeCell ref="AG57:AM57"/>
    <mergeCell ref="AN58:AP58"/>
    <mergeCell ref="AG58:AM58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D58:H58"/>
    <mergeCell ref="C49:G49"/>
    <mergeCell ref="D52:H52"/>
    <mergeCell ref="D53:H53"/>
    <mergeCell ref="D54:H54"/>
    <mergeCell ref="D55:H55"/>
    <mergeCell ref="D56:H56"/>
    <mergeCell ref="D57:H57"/>
    <mergeCell ref="AM46:AP46"/>
    <mergeCell ref="AS46:AT48"/>
    <mergeCell ref="AN49:AP49"/>
    <mergeCell ref="L42:AO42"/>
    <mergeCell ref="AM44:AN44"/>
    <mergeCell ref="I49:AF49"/>
    <mergeCell ref="AG49:AM49"/>
    <mergeCell ref="J53:AF53"/>
    <mergeCell ref="J54:AF54"/>
    <mergeCell ref="J55:AF55"/>
    <mergeCell ref="J56:AF56"/>
    <mergeCell ref="J57:AF57"/>
    <mergeCell ref="J58:AF58"/>
  </mergeCells>
  <hyperlinks>
    <hyperlink ref="K1:S1" location="C2" display="1) Rekapitulace stavby"/>
    <hyperlink ref="W1:AI1" location="C51" display="2) Rekapitulace objektů stavby a soupisů prací"/>
    <hyperlink ref="A52" location="'1 - Přístavba výtahu'!C2" display="/"/>
    <hyperlink ref="A53" location="'2 - Vegetační úpravy'!C2" display="/"/>
    <hyperlink ref="A54" location="'3 - ZTI '!C2" display="/"/>
    <hyperlink ref="A55" location="'4 - ÚT'!C2" display="/"/>
    <hyperlink ref="A56" location="'5 - EL silnoproud'!C2" display="/"/>
    <hyperlink ref="A57" location="'6 - EL slaboproud'!C2" display="/"/>
    <hyperlink ref="A58" location="'7 - Vedlejší náklady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23"/>
      <c r="C1" s="123"/>
      <c r="D1" s="124" t="s">
        <v>1</v>
      </c>
      <c r="E1" s="123"/>
      <c r="F1" s="125" t="s">
        <v>100</v>
      </c>
      <c r="G1" s="125" t="s">
        <v>101</v>
      </c>
      <c r="H1" s="125"/>
      <c r="I1" s="126"/>
      <c r="J1" s="125" t="s">
        <v>102</v>
      </c>
      <c r="K1" s="124" t="s">
        <v>103</v>
      </c>
      <c r="L1" s="125" t="s">
        <v>104</v>
      </c>
      <c r="M1" s="125"/>
      <c r="N1" s="125"/>
      <c r="O1" s="125"/>
      <c r="P1" s="125"/>
      <c r="Q1" s="125"/>
      <c r="R1" s="125"/>
      <c r="S1" s="125"/>
      <c r="T1" s="12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 s="23" t="s">
        <v>8</v>
      </c>
      <c r="AT2" s="24" t="s">
        <v>81</v>
      </c>
      <c r="AZ2" s="127" t="s">
        <v>105</v>
      </c>
      <c r="BA2" s="127" t="s">
        <v>106</v>
      </c>
      <c r="BB2" s="127" t="s">
        <v>5</v>
      </c>
      <c r="BC2" s="127" t="s">
        <v>107</v>
      </c>
      <c r="BD2" s="127" t="s">
        <v>82</v>
      </c>
    </row>
    <row r="3" ht="6.96" customHeight="1">
      <c r="B3" s="25"/>
      <c r="C3" s="26"/>
      <c r="D3" s="26"/>
      <c r="E3" s="26"/>
      <c r="F3" s="26"/>
      <c r="G3" s="26"/>
      <c r="H3" s="26"/>
      <c r="I3" s="128"/>
      <c r="J3" s="26"/>
      <c r="K3" s="27"/>
      <c r="AT3" s="24" t="s">
        <v>82</v>
      </c>
      <c r="AZ3" s="127" t="s">
        <v>108</v>
      </c>
      <c r="BA3" s="127" t="s">
        <v>109</v>
      </c>
      <c r="BB3" s="127" t="s">
        <v>5</v>
      </c>
      <c r="BC3" s="127" t="s">
        <v>110</v>
      </c>
      <c r="BD3" s="127" t="s">
        <v>82</v>
      </c>
    </row>
    <row r="4" ht="36.96" customHeight="1">
      <c r="B4" s="28"/>
      <c r="C4" s="29"/>
      <c r="D4" s="30" t="s">
        <v>111</v>
      </c>
      <c r="E4" s="29"/>
      <c r="F4" s="29"/>
      <c r="G4" s="29"/>
      <c r="H4" s="29"/>
      <c r="I4" s="129"/>
      <c r="J4" s="29"/>
      <c r="K4" s="31"/>
      <c r="M4" s="32" t="s">
        <v>14</v>
      </c>
      <c r="AT4" s="24" t="s">
        <v>6</v>
      </c>
      <c r="AZ4" s="127" t="s">
        <v>112</v>
      </c>
      <c r="BA4" s="127" t="s">
        <v>113</v>
      </c>
      <c r="BB4" s="127" t="s">
        <v>5</v>
      </c>
      <c r="BC4" s="127" t="s">
        <v>110</v>
      </c>
      <c r="BD4" s="127" t="s">
        <v>82</v>
      </c>
    </row>
    <row r="5" ht="6.96" customHeight="1">
      <c r="B5" s="28"/>
      <c r="C5" s="29"/>
      <c r="D5" s="29"/>
      <c r="E5" s="29"/>
      <c r="F5" s="29"/>
      <c r="G5" s="29"/>
      <c r="H5" s="29"/>
      <c r="I5" s="129"/>
      <c r="J5" s="29"/>
      <c r="K5" s="31"/>
      <c r="AZ5" s="127" t="s">
        <v>114</v>
      </c>
      <c r="BA5" s="127" t="s">
        <v>115</v>
      </c>
      <c r="BB5" s="127" t="s">
        <v>5</v>
      </c>
      <c r="BC5" s="127" t="s">
        <v>116</v>
      </c>
      <c r="BD5" s="127" t="s">
        <v>82</v>
      </c>
    </row>
    <row r="6">
      <c r="B6" s="28"/>
      <c r="C6" s="29"/>
      <c r="D6" s="40" t="s">
        <v>20</v>
      </c>
      <c r="E6" s="29"/>
      <c r="F6" s="29"/>
      <c r="G6" s="29"/>
      <c r="H6" s="29"/>
      <c r="I6" s="129"/>
      <c r="J6" s="29"/>
      <c r="K6" s="31"/>
      <c r="AZ6" s="127" t="s">
        <v>117</v>
      </c>
      <c r="BA6" s="127" t="s">
        <v>118</v>
      </c>
      <c r="BB6" s="127" t="s">
        <v>5</v>
      </c>
      <c r="BC6" s="127" t="s">
        <v>119</v>
      </c>
      <c r="BD6" s="127" t="s">
        <v>82</v>
      </c>
    </row>
    <row r="7" ht="16.5" customHeight="1">
      <c r="B7" s="28"/>
      <c r="C7" s="29"/>
      <c r="D7" s="29"/>
      <c r="E7" s="130" t="str">
        <f>'Rekapitulace stavby'!K6</f>
        <v>Přístavba výtahu 2.ZŠ Husitská, pavilon U12</v>
      </c>
      <c r="F7" s="40"/>
      <c r="G7" s="40"/>
      <c r="H7" s="40"/>
      <c r="I7" s="129"/>
      <c r="J7" s="29"/>
      <c r="K7" s="31"/>
      <c r="AZ7" s="127" t="s">
        <v>120</v>
      </c>
      <c r="BA7" s="127" t="s">
        <v>121</v>
      </c>
      <c r="BB7" s="127" t="s">
        <v>5</v>
      </c>
      <c r="BC7" s="127" t="s">
        <v>122</v>
      </c>
      <c r="BD7" s="127" t="s">
        <v>82</v>
      </c>
    </row>
    <row r="8" s="1" customFormat="1">
      <c r="B8" s="46"/>
      <c r="C8" s="47"/>
      <c r="D8" s="40" t="s">
        <v>123</v>
      </c>
      <c r="E8" s="47"/>
      <c r="F8" s="47"/>
      <c r="G8" s="47"/>
      <c r="H8" s="47"/>
      <c r="I8" s="131"/>
      <c r="J8" s="47"/>
      <c r="K8" s="51"/>
      <c r="AZ8" s="127" t="s">
        <v>124</v>
      </c>
      <c r="BA8" s="127" t="s">
        <v>125</v>
      </c>
      <c r="BB8" s="127" t="s">
        <v>5</v>
      </c>
      <c r="BC8" s="127" t="s">
        <v>126</v>
      </c>
      <c r="BD8" s="127" t="s">
        <v>82</v>
      </c>
    </row>
    <row r="9" s="1" customFormat="1" ht="36.96" customHeight="1">
      <c r="B9" s="46"/>
      <c r="C9" s="47"/>
      <c r="D9" s="47"/>
      <c r="E9" s="132" t="s">
        <v>127</v>
      </c>
      <c r="F9" s="47"/>
      <c r="G9" s="47"/>
      <c r="H9" s="47"/>
      <c r="I9" s="131"/>
      <c r="J9" s="47"/>
      <c r="K9" s="51"/>
      <c r="AZ9" s="127" t="s">
        <v>128</v>
      </c>
      <c r="BA9" s="127" t="s">
        <v>129</v>
      </c>
      <c r="BB9" s="127" t="s">
        <v>5</v>
      </c>
      <c r="BC9" s="127" t="s">
        <v>130</v>
      </c>
      <c r="BD9" s="127" t="s">
        <v>82</v>
      </c>
    </row>
    <row r="10" s="1" customFormat="1">
      <c r="B10" s="46"/>
      <c r="C10" s="47"/>
      <c r="D10" s="47"/>
      <c r="E10" s="47"/>
      <c r="F10" s="47"/>
      <c r="G10" s="47"/>
      <c r="H10" s="47"/>
      <c r="I10" s="131"/>
      <c r="J10" s="47"/>
      <c r="K10" s="51"/>
      <c r="AZ10" s="127" t="s">
        <v>131</v>
      </c>
      <c r="BA10" s="127" t="s">
        <v>132</v>
      </c>
      <c r="BB10" s="127" t="s">
        <v>5</v>
      </c>
      <c r="BC10" s="127" t="s">
        <v>133</v>
      </c>
      <c r="BD10" s="127" t="s">
        <v>82</v>
      </c>
    </row>
    <row r="11" s="1" customFormat="1" ht="14.4" customHeight="1">
      <c r="B11" s="46"/>
      <c r="C11" s="47"/>
      <c r="D11" s="40" t="s">
        <v>22</v>
      </c>
      <c r="E11" s="47"/>
      <c r="F11" s="35" t="s">
        <v>5</v>
      </c>
      <c r="G11" s="47"/>
      <c r="H11" s="47"/>
      <c r="I11" s="133" t="s">
        <v>23</v>
      </c>
      <c r="J11" s="35" t="s">
        <v>5</v>
      </c>
      <c r="K11" s="51"/>
      <c r="AZ11" s="127" t="s">
        <v>134</v>
      </c>
      <c r="BA11" s="127" t="s">
        <v>135</v>
      </c>
      <c r="BB11" s="127" t="s">
        <v>5</v>
      </c>
      <c r="BC11" s="127" t="s">
        <v>136</v>
      </c>
      <c r="BD11" s="127" t="s">
        <v>82</v>
      </c>
    </row>
    <row r="12" s="1" customFormat="1" ht="14.4" customHeight="1">
      <c r="B12" s="46"/>
      <c r="C12" s="47"/>
      <c r="D12" s="40" t="s">
        <v>24</v>
      </c>
      <c r="E12" s="47"/>
      <c r="F12" s="35" t="s">
        <v>25</v>
      </c>
      <c r="G12" s="47"/>
      <c r="H12" s="47"/>
      <c r="I12" s="133" t="s">
        <v>26</v>
      </c>
      <c r="J12" s="134" t="str">
        <f>'Rekapitulace stavby'!AN8</f>
        <v>31. 1. 2017</v>
      </c>
      <c r="K12" s="51"/>
      <c r="AZ12" s="127" t="s">
        <v>137</v>
      </c>
      <c r="BA12" s="127" t="s">
        <v>138</v>
      </c>
      <c r="BB12" s="127" t="s">
        <v>5</v>
      </c>
      <c r="BC12" s="127" t="s">
        <v>139</v>
      </c>
      <c r="BD12" s="127" t="s">
        <v>82</v>
      </c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31"/>
      <c r="J13" s="47"/>
      <c r="K13" s="51"/>
      <c r="AZ13" s="127" t="s">
        <v>140</v>
      </c>
      <c r="BA13" s="127" t="s">
        <v>141</v>
      </c>
      <c r="BB13" s="127" t="s">
        <v>5</v>
      </c>
      <c r="BC13" s="127" t="s">
        <v>142</v>
      </c>
      <c r="BD13" s="127" t="s">
        <v>82</v>
      </c>
    </row>
    <row r="14" s="1" customFormat="1" ht="14.4" customHeight="1">
      <c r="B14" s="46"/>
      <c r="C14" s="47"/>
      <c r="D14" s="40" t="s">
        <v>30</v>
      </c>
      <c r="E14" s="47"/>
      <c r="F14" s="47"/>
      <c r="G14" s="47"/>
      <c r="H14" s="47"/>
      <c r="I14" s="133" t="s">
        <v>31</v>
      </c>
      <c r="J14" s="35" t="s">
        <v>5</v>
      </c>
      <c r="K14" s="51"/>
      <c r="AZ14" s="127" t="s">
        <v>143</v>
      </c>
      <c r="BA14" s="127" t="s">
        <v>144</v>
      </c>
      <c r="BB14" s="127" t="s">
        <v>5</v>
      </c>
      <c r="BC14" s="127" t="s">
        <v>145</v>
      </c>
      <c r="BD14" s="127" t="s">
        <v>82</v>
      </c>
    </row>
    <row r="15" s="1" customFormat="1" ht="18" customHeight="1">
      <c r="B15" s="46"/>
      <c r="C15" s="47"/>
      <c r="D15" s="47"/>
      <c r="E15" s="35" t="s">
        <v>32</v>
      </c>
      <c r="F15" s="47"/>
      <c r="G15" s="47"/>
      <c r="H15" s="47"/>
      <c r="I15" s="133" t="s">
        <v>33</v>
      </c>
      <c r="J15" s="35" t="s">
        <v>5</v>
      </c>
      <c r="K15" s="51"/>
      <c r="AZ15" s="127" t="s">
        <v>146</v>
      </c>
      <c r="BA15" s="127" t="s">
        <v>147</v>
      </c>
      <c r="BB15" s="127" t="s">
        <v>5</v>
      </c>
      <c r="BC15" s="127" t="s">
        <v>148</v>
      </c>
      <c r="BD15" s="127" t="s">
        <v>82</v>
      </c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31"/>
      <c r="J16" s="47"/>
      <c r="K16" s="51"/>
      <c r="AZ16" s="127" t="s">
        <v>149</v>
      </c>
      <c r="BA16" s="127" t="s">
        <v>150</v>
      </c>
      <c r="BB16" s="127" t="s">
        <v>5</v>
      </c>
      <c r="BC16" s="127" t="s">
        <v>151</v>
      </c>
      <c r="BD16" s="127" t="s">
        <v>82</v>
      </c>
    </row>
    <row r="17" s="1" customFormat="1" ht="14.4" customHeight="1">
      <c r="B17" s="46"/>
      <c r="C17" s="47"/>
      <c r="D17" s="40" t="s">
        <v>34</v>
      </c>
      <c r="E17" s="47"/>
      <c r="F17" s="47"/>
      <c r="G17" s="47"/>
      <c r="H17" s="47"/>
      <c r="I17" s="133" t="s">
        <v>31</v>
      </c>
      <c r="J17" s="35" t="str">
        <f>IF('Rekapitulace stavby'!AN13="Vyplň údaj","",IF('Rekapitulace stavby'!AN13="","",'Rekapitulace stavby'!AN13))</f>
        <v/>
      </c>
      <c r="K17" s="51"/>
      <c r="AZ17" s="127" t="s">
        <v>152</v>
      </c>
      <c r="BA17" s="127" t="s">
        <v>153</v>
      </c>
      <c r="BB17" s="127" t="s">
        <v>5</v>
      </c>
      <c r="BC17" s="127" t="s">
        <v>154</v>
      </c>
      <c r="BD17" s="127" t="s">
        <v>82</v>
      </c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33" t="s">
        <v>33</v>
      </c>
      <c r="J18" s="35" t="str">
        <f>IF('Rekapitulace stavby'!AN14="Vyplň údaj","",IF('Rekapitulace stavby'!AN14="","",'Rekapitulace stavby'!AN14))</f>
        <v/>
      </c>
      <c r="K18" s="51"/>
      <c r="AZ18" s="127" t="s">
        <v>155</v>
      </c>
      <c r="BA18" s="127" t="s">
        <v>156</v>
      </c>
      <c r="BB18" s="127" t="s">
        <v>5</v>
      </c>
      <c r="BC18" s="127" t="s">
        <v>157</v>
      </c>
      <c r="BD18" s="127" t="s">
        <v>82</v>
      </c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31"/>
      <c r="J19" s="47"/>
      <c r="K19" s="51"/>
      <c r="AZ19" s="127" t="s">
        <v>158</v>
      </c>
      <c r="BA19" s="127" t="s">
        <v>159</v>
      </c>
      <c r="BB19" s="127" t="s">
        <v>5</v>
      </c>
      <c r="BC19" s="127" t="s">
        <v>160</v>
      </c>
      <c r="BD19" s="127" t="s">
        <v>82</v>
      </c>
    </row>
    <row r="20" s="1" customFormat="1" ht="14.4" customHeight="1">
      <c r="B20" s="46"/>
      <c r="C20" s="47"/>
      <c r="D20" s="40" t="s">
        <v>36</v>
      </c>
      <c r="E20" s="47"/>
      <c r="F20" s="47"/>
      <c r="G20" s="47"/>
      <c r="H20" s="47"/>
      <c r="I20" s="133" t="s">
        <v>31</v>
      </c>
      <c r="J20" s="35" t="s">
        <v>5</v>
      </c>
      <c r="K20" s="51"/>
      <c r="AZ20" s="127" t="s">
        <v>161</v>
      </c>
      <c r="BA20" s="127" t="s">
        <v>162</v>
      </c>
      <c r="BB20" s="127" t="s">
        <v>5</v>
      </c>
      <c r="BC20" s="127" t="s">
        <v>163</v>
      </c>
      <c r="BD20" s="127" t="s">
        <v>82</v>
      </c>
    </row>
    <row r="21" s="1" customFormat="1" ht="18" customHeight="1">
      <c r="B21" s="46"/>
      <c r="C21" s="47"/>
      <c r="D21" s="47"/>
      <c r="E21" s="35" t="s">
        <v>37</v>
      </c>
      <c r="F21" s="47"/>
      <c r="G21" s="47"/>
      <c r="H21" s="47"/>
      <c r="I21" s="133" t="s">
        <v>33</v>
      </c>
      <c r="J21" s="35" t="s">
        <v>5</v>
      </c>
      <c r="K21" s="51"/>
      <c r="AZ21" s="127" t="s">
        <v>164</v>
      </c>
      <c r="BA21" s="127" t="s">
        <v>165</v>
      </c>
      <c r="BB21" s="127" t="s">
        <v>5</v>
      </c>
      <c r="BC21" s="127" t="s">
        <v>166</v>
      </c>
      <c r="BD21" s="127" t="s">
        <v>82</v>
      </c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31"/>
      <c r="J22" s="47"/>
      <c r="K22" s="51"/>
      <c r="AZ22" s="127" t="s">
        <v>167</v>
      </c>
      <c r="BA22" s="127" t="s">
        <v>168</v>
      </c>
      <c r="BB22" s="127" t="s">
        <v>5</v>
      </c>
      <c r="BC22" s="127" t="s">
        <v>169</v>
      </c>
      <c r="BD22" s="127" t="s">
        <v>82</v>
      </c>
    </row>
    <row r="23" s="1" customFormat="1" ht="14.4" customHeight="1">
      <c r="B23" s="46"/>
      <c r="C23" s="47"/>
      <c r="D23" s="40" t="s">
        <v>39</v>
      </c>
      <c r="E23" s="47"/>
      <c r="F23" s="47"/>
      <c r="G23" s="47"/>
      <c r="H23" s="47"/>
      <c r="I23" s="131"/>
      <c r="J23" s="47"/>
      <c r="K23" s="51"/>
    </row>
    <row r="24" s="6" customFormat="1" ht="16.5" customHeight="1">
      <c r="B24" s="135"/>
      <c r="C24" s="136"/>
      <c r="D24" s="136"/>
      <c r="E24" s="44" t="s">
        <v>5</v>
      </c>
      <c r="F24" s="44"/>
      <c r="G24" s="44"/>
      <c r="H24" s="44"/>
      <c r="I24" s="137"/>
      <c r="J24" s="136"/>
      <c r="K24" s="13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31"/>
      <c r="J25" s="47"/>
      <c r="K25" s="51"/>
    </row>
    <row r="26" s="1" customFormat="1" ht="6.96" customHeight="1">
      <c r="B26" s="46"/>
      <c r="C26" s="47"/>
      <c r="D26" s="82"/>
      <c r="E26" s="82"/>
      <c r="F26" s="82"/>
      <c r="G26" s="82"/>
      <c r="H26" s="82"/>
      <c r="I26" s="139"/>
      <c r="J26" s="82"/>
      <c r="K26" s="140"/>
    </row>
    <row r="27" s="1" customFormat="1" ht="25.44" customHeight="1">
      <c r="B27" s="46"/>
      <c r="C27" s="47"/>
      <c r="D27" s="141" t="s">
        <v>40</v>
      </c>
      <c r="E27" s="47"/>
      <c r="F27" s="47"/>
      <c r="G27" s="47"/>
      <c r="H27" s="47"/>
      <c r="I27" s="131"/>
      <c r="J27" s="142">
        <f>ROUND(J99,0)</f>
        <v>0</v>
      </c>
      <c r="K27" s="51"/>
    </row>
    <row r="28" s="1" customFormat="1" ht="6.96" customHeight="1">
      <c r="B28" s="46"/>
      <c r="C28" s="47"/>
      <c r="D28" s="82"/>
      <c r="E28" s="82"/>
      <c r="F28" s="82"/>
      <c r="G28" s="82"/>
      <c r="H28" s="82"/>
      <c r="I28" s="139"/>
      <c r="J28" s="82"/>
      <c r="K28" s="140"/>
    </row>
    <row r="29" s="1" customFormat="1" ht="14.4" customHeight="1">
      <c r="B29" s="46"/>
      <c r="C29" s="47"/>
      <c r="D29" s="47"/>
      <c r="E29" s="47"/>
      <c r="F29" s="52" t="s">
        <v>42</v>
      </c>
      <c r="G29" s="47"/>
      <c r="H29" s="47"/>
      <c r="I29" s="143" t="s">
        <v>41</v>
      </c>
      <c r="J29" s="52" t="s">
        <v>43</v>
      </c>
      <c r="K29" s="51"/>
    </row>
    <row r="30" s="1" customFormat="1" ht="14.4" customHeight="1">
      <c r="B30" s="46"/>
      <c r="C30" s="47"/>
      <c r="D30" s="55" t="s">
        <v>44</v>
      </c>
      <c r="E30" s="55" t="s">
        <v>45</v>
      </c>
      <c r="F30" s="144">
        <f>ROUND(SUM(BE99:BE566), 0)</f>
        <v>0</v>
      </c>
      <c r="G30" s="47"/>
      <c r="H30" s="47"/>
      <c r="I30" s="145">
        <v>0.20999999999999999</v>
      </c>
      <c r="J30" s="144">
        <f>ROUND(ROUND((SUM(BE99:BE566)), 0)*I30, 0)</f>
        <v>0</v>
      </c>
      <c r="K30" s="51"/>
    </row>
    <row r="31" s="1" customFormat="1" ht="14.4" customHeight="1">
      <c r="B31" s="46"/>
      <c r="C31" s="47"/>
      <c r="D31" s="47"/>
      <c r="E31" s="55" t="s">
        <v>46</v>
      </c>
      <c r="F31" s="144">
        <f>ROUND(SUM(BF99:BF566), 0)</f>
        <v>0</v>
      </c>
      <c r="G31" s="47"/>
      <c r="H31" s="47"/>
      <c r="I31" s="145">
        <v>0.14999999999999999</v>
      </c>
      <c r="J31" s="144">
        <f>ROUND(ROUND((SUM(BF99:BF566)), 0)*I31, 0)</f>
        <v>0</v>
      </c>
      <c r="K31" s="51"/>
    </row>
    <row r="32" hidden="1" s="1" customFormat="1" ht="14.4" customHeight="1">
      <c r="B32" s="46"/>
      <c r="C32" s="47"/>
      <c r="D32" s="47"/>
      <c r="E32" s="55" t="s">
        <v>47</v>
      </c>
      <c r="F32" s="144">
        <f>ROUND(SUM(BG99:BG566), 0)</f>
        <v>0</v>
      </c>
      <c r="G32" s="47"/>
      <c r="H32" s="47"/>
      <c r="I32" s="145">
        <v>0.20999999999999999</v>
      </c>
      <c r="J32" s="144">
        <v>0</v>
      </c>
      <c r="K32" s="51"/>
    </row>
    <row r="33" hidden="1" s="1" customFormat="1" ht="14.4" customHeight="1">
      <c r="B33" s="46"/>
      <c r="C33" s="47"/>
      <c r="D33" s="47"/>
      <c r="E33" s="55" t="s">
        <v>48</v>
      </c>
      <c r="F33" s="144">
        <f>ROUND(SUM(BH99:BH566), 0)</f>
        <v>0</v>
      </c>
      <c r="G33" s="47"/>
      <c r="H33" s="47"/>
      <c r="I33" s="145">
        <v>0.14999999999999999</v>
      </c>
      <c r="J33" s="144">
        <v>0</v>
      </c>
      <c r="K33" s="51"/>
    </row>
    <row r="34" hidden="1" s="1" customFormat="1" ht="14.4" customHeight="1">
      <c r="B34" s="46"/>
      <c r="C34" s="47"/>
      <c r="D34" s="47"/>
      <c r="E34" s="55" t="s">
        <v>49</v>
      </c>
      <c r="F34" s="144">
        <f>ROUND(SUM(BI99:BI566), 0)</f>
        <v>0</v>
      </c>
      <c r="G34" s="47"/>
      <c r="H34" s="47"/>
      <c r="I34" s="145">
        <v>0</v>
      </c>
      <c r="J34" s="144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31"/>
      <c r="J35" s="47"/>
      <c r="K35" s="51"/>
    </row>
    <row r="36" s="1" customFormat="1" ht="25.44" customHeight="1">
      <c r="B36" s="46"/>
      <c r="C36" s="146"/>
      <c r="D36" s="147" t="s">
        <v>50</v>
      </c>
      <c r="E36" s="88"/>
      <c r="F36" s="88"/>
      <c r="G36" s="148" t="s">
        <v>51</v>
      </c>
      <c r="H36" s="149" t="s">
        <v>52</v>
      </c>
      <c r="I36" s="150"/>
      <c r="J36" s="151">
        <f>SUM(J27:J34)</f>
        <v>0</v>
      </c>
      <c r="K36" s="152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53"/>
      <c r="J37" s="68"/>
      <c r="K37" s="69"/>
    </row>
    <row r="41" s="1" customFormat="1" ht="6.96" customHeight="1">
      <c r="B41" s="70"/>
      <c r="C41" s="71"/>
      <c r="D41" s="71"/>
      <c r="E41" s="71"/>
      <c r="F41" s="71"/>
      <c r="G41" s="71"/>
      <c r="H41" s="71"/>
      <c r="I41" s="154"/>
      <c r="J41" s="71"/>
      <c r="K41" s="155"/>
    </row>
    <row r="42" s="1" customFormat="1" ht="36.96" customHeight="1">
      <c r="B42" s="46"/>
      <c r="C42" s="30" t="s">
        <v>170</v>
      </c>
      <c r="D42" s="47"/>
      <c r="E42" s="47"/>
      <c r="F42" s="47"/>
      <c r="G42" s="47"/>
      <c r="H42" s="47"/>
      <c r="I42" s="131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31"/>
      <c r="J43" s="47"/>
      <c r="K43" s="51"/>
    </row>
    <row r="44" s="1" customFormat="1" ht="14.4" customHeight="1">
      <c r="B44" s="46"/>
      <c r="C44" s="40" t="s">
        <v>20</v>
      </c>
      <c r="D44" s="47"/>
      <c r="E44" s="47"/>
      <c r="F44" s="47"/>
      <c r="G44" s="47"/>
      <c r="H44" s="47"/>
      <c r="I44" s="131"/>
      <c r="J44" s="47"/>
      <c r="K44" s="51"/>
    </row>
    <row r="45" s="1" customFormat="1" ht="16.5" customHeight="1">
      <c r="B45" s="46"/>
      <c r="C45" s="47"/>
      <c r="D45" s="47"/>
      <c r="E45" s="130" t="str">
        <f>E7</f>
        <v>Přístavba výtahu 2.ZŠ Husitská, pavilon U12</v>
      </c>
      <c r="F45" s="40"/>
      <c r="G45" s="40"/>
      <c r="H45" s="40"/>
      <c r="I45" s="131"/>
      <c r="J45" s="47"/>
      <c r="K45" s="51"/>
    </row>
    <row r="46" s="1" customFormat="1" ht="14.4" customHeight="1">
      <c r="B46" s="46"/>
      <c r="C46" s="40" t="s">
        <v>123</v>
      </c>
      <c r="D46" s="47"/>
      <c r="E46" s="47"/>
      <c r="F46" s="47"/>
      <c r="G46" s="47"/>
      <c r="H46" s="47"/>
      <c r="I46" s="131"/>
      <c r="J46" s="47"/>
      <c r="K46" s="51"/>
    </row>
    <row r="47" s="1" customFormat="1" ht="17.25" customHeight="1">
      <c r="B47" s="46"/>
      <c r="C47" s="47"/>
      <c r="D47" s="47"/>
      <c r="E47" s="132" t="str">
        <f>E9</f>
        <v>1 - Přístavba výtahu</v>
      </c>
      <c r="F47" s="47"/>
      <c r="G47" s="47"/>
      <c r="H47" s="47"/>
      <c r="I47" s="131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31"/>
      <c r="J48" s="47"/>
      <c r="K48" s="51"/>
    </row>
    <row r="49" s="1" customFormat="1" ht="18" customHeight="1">
      <c r="B49" s="46"/>
      <c r="C49" s="40" t="s">
        <v>24</v>
      </c>
      <c r="D49" s="47"/>
      <c r="E49" s="47"/>
      <c r="F49" s="35" t="str">
        <f>F12</f>
        <v>Nová Paka</v>
      </c>
      <c r="G49" s="47"/>
      <c r="H49" s="47"/>
      <c r="I49" s="133" t="s">
        <v>26</v>
      </c>
      <c r="J49" s="134" t="str">
        <f>IF(J12="","",J12)</f>
        <v>31. 1. 2017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31"/>
      <c r="J50" s="47"/>
      <c r="K50" s="51"/>
    </row>
    <row r="51" s="1" customFormat="1">
      <c r="B51" s="46"/>
      <c r="C51" s="40" t="s">
        <v>30</v>
      </c>
      <c r="D51" s="47"/>
      <c r="E51" s="47"/>
      <c r="F51" s="35" t="str">
        <f>E15</f>
        <v>ZŠ Nová Paka, Husitská 1695</v>
      </c>
      <c r="G51" s="47"/>
      <c r="H51" s="47"/>
      <c r="I51" s="133" t="s">
        <v>36</v>
      </c>
      <c r="J51" s="44" t="str">
        <f>E21</f>
        <v>Ateliér ADIP, Střelecká 437, Hradec Králové</v>
      </c>
      <c r="K51" s="51"/>
    </row>
    <row r="52" s="1" customFormat="1" ht="14.4" customHeight="1">
      <c r="B52" s="46"/>
      <c r="C52" s="40" t="s">
        <v>34</v>
      </c>
      <c r="D52" s="47"/>
      <c r="E52" s="47"/>
      <c r="F52" s="35" t="str">
        <f>IF(E18="","",E18)</f>
        <v/>
      </c>
      <c r="G52" s="47"/>
      <c r="H52" s="47"/>
      <c r="I52" s="131"/>
      <c r="J52" s="156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31"/>
      <c r="J53" s="47"/>
      <c r="K53" s="51"/>
    </row>
    <row r="54" s="1" customFormat="1" ht="29.28" customHeight="1">
      <c r="B54" s="46"/>
      <c r="C54" s="157" t="s">
        <v>171</v>
      </c>
      <c r="D54" s="146"/>
      <c r="E54" s="146"/>
      <c r="F54" s="146"/>
      <c r="G54" s="146"/>
      <c r="H54" s="146"/>
      <c r="I54" s="158"/>
      <c r="J54" s="159" t="s">
        <v>172</v>
      </c>
      <c r="K54" s="160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31"/>
      <c r="J55" s="47"/>
      <c r="K55" s="51"/>
    </row>
    <row r="56" s="1" customFormat="1" ht="29.28" customHeight="1">
      <c r="B56" s="46"/>
      <c r="C56" s="161" t="s">
        <v>173</v>
      </c>
      <c r="D56" s="47"/>
      <c r="E56" s="47"/>
      <c r="F56" s="47"/>
      <c r="G56" s="47"/>
      <c r="H56" s="47"/>
      <c r="I56" s="131"/>
      <c r="J56" s="142">
        <f>J99</f>
        <v>0</v>
      </c>
      <c r="K56" s="51"/>
      <c r="AU56" s="24" t="s">
        <v>174</v>
      </c>
    </row>
    <row r="57" s="7" customFormat="1" ht="24.96" customHeight="1">
      <c r="B57" s="162"/>
      <c r="C57" s="163"/>
      <c r="D57" s="164" t="s">
        <v>175</v>
      </c>
      <c r="E57" s="165"/>
      <c r="F57" s="165"/>
      <c r="G57" s="165"/>
      <c r="H57" s="165"/>
      <c r="I57" s="166"/>
      <c r="J57" s="167">
        <f>J100</f>
        <v>0</v>
      </c>
      <c r="K57" s="168"/>
    </row>
    <row r="58" s="8" customFormat="1" ht="19.92" customHeight="1">
      <c r="B58" s="169"/>
      <c r="C58" s="170"/>
      <c r="D58" s="171" t="s">
        <v>176</v>
      </c>
      <c r="E58" s="172"/>
      <c r="F58" s="172"/>
      <c r="G58" s="172"/>
      <c r="H58" s="172"/>
      <c r="I58" s="173"/>
      <c r="J58" s="174">
        <f>J101</f>
        <v>0</v>
      </c>
      <c r="K58" s="175"/>
    </row>
    <row r="59" s="8" customFormat="1" ht="19.92" customHeight="1">
      <c r="B59" s="169"/>
      <c r="C59" s="170"/>
      <c r="D59" s="171" t="s">
        <v>177</v>
      </c>
      <c r="E59" s="172"/>
      <c r="F59" s="172"/>
      <c r="G59" s="172"/>
      <c r="H59" s="172"/>
      <c r="I59" s="173"/>
      <c r="J59" s="174">
        <f>J142</f>
        <v>0</v>
      </c>
      <c r="K59" s="175"/>
    </row>
    <row r="60" s="8" customFormat="1" ht="19.92" customHeight="1">
      <c r="B60" s="169"/>
      <c r="C60" s="170"/>
      <c r="D60" s="171" t="s">
        <v>178</v>
      </c>
      <c r="E60" s="172"/>
      <c r="F60" s="172"/>
      <c r="G60" s="172"/>
      <c r="H60" s="172"/>
      <c r="I60" s="173"/>
      <c r="J60" s="174">
        <f>J170</f>
        <v>0</v>
      </c>
      <c r="K60" s="175"/>
    </row>
    <row r="61" s="8" customFormat="1" ht="19.92" customHeight="1">
      <c r="B61" s="169"/>
      <c r="C61" s="170"/>
      <c r="D61" s="171" t="s">
        <v>179</v>
      </c>
      <c r="E61" s="172"/>
      <c r="F61" s="172"/>
      <c r="G61" s="172"/>
      <c r="H61" s="172"/>
      <c r="I61" s="173"/>
      <c r="J61" s="174">
        <f>J198</f>
        <v>0</v>
      </c>
      <c r="K61" s="175"/>
    </row>
    <row r="62" s="8" customFormat="1" ht="19.92" customHeight="1">
      <c r="B62" s="169"/>
      <c r="C62" s="170"/>
      <c r="D62" s="171" t="s">
        <v>180</v>
      </c>
      <c r="E62" s="172"/>
      <c r="F62" s="172"/>
      <c r="G62" s="172"/>
      <c r="H62" s="172"/>
      <c r="I62" s="173"/>
      <c r="J62" s="174">
        <f>J240</f>
        <v>0</v>
      </c>
      <c r="K62" s="175"/>
    </row>
    <row r="63" s="8" customFormat="1" ht="19.92" customHeight="1">
      <c r="B63" s="169"/>
      <c r="C63" s="170"/>
      <c r="D63" s="171" t="s">
        <v>181</v>
      </c>
      <c r="E63" s="172"/>
      <c r="F63" s="172"/>
      <c r="G63" s="172"/>
      <c r="H63" s="172"/>
      <c r="I63" s="173"/>
      <c r="J63" s="174">
        <f>J347</f>
        <v>0</v>
      </c>
      <c r="K63" s="175"/>
    </row>
    <row r="64" s="8" customFormat="1" ht="19.92" customHeight="1">
      <c r="B64" s="169"/>
      <c r="C64" s="170"/>
      <c r="D64" s="171" t="s">
        <v>182</v>
      </c>
      <c r="E64" s="172"/>
      <c r="F64" s="172"/>
      <c r="G64" s="172"/>
      <c r="H64" s="172"/>
      <c r="I64" s="173"/>
      <c r="J64" s="174">
        <f>J350</f>
        <v>0</v>
      </c>
      <c r="K64" s="175"/>
    </row>
    <row r="65" s="8" customFormat="1" ht="19.92" customHeight="1">
      <c r="B65" s="169"/>
      <c r="C65" s="170"/>
      <c r="D65" s="171" t="s">
        <v>183</v>
      </c>
      <c r="E65" s="172"/>
      <c r="F65" s="172"/>
      <c r="G65" s="172"/>
      <c r="H65" s="172"/>
      <c r="I65" s="173"/>
      <c r="J65" s="174">
        <f>J406</f>
        <v>0</v>
      </c>
      <c r="K65" s="175"/>
    </row>
    <row r="66" s="8" customFormat="1" ht="19.92" customHeight="1">
      <c r="B66" s="169"/>
      <c r="C66" s="170"/>
      <c r="D66" s="171" t="s">
        <v>184</v>
      </c>
      <c r="E66" s="172"/>
      <c r="F66" s="172"/>
      <c r="G66" s="172"/>
      <c r="H66" s="172"/>
      <c r="I66" s="173"/>
      <c r="J66" s="174">
        <f>J415</f>
        <v>0</v>
      </c>
      <c r="K66" s="175"/>
    </row>
    <row r="67" s="7" customFormat="1" ht="24.96" customHeight="1">
      <c r="B67" s="162"/>
      <c r="C67" s="163"/>
      <c r="D67" s="164" t="s">
        <v>185</v>
      </c>
      <c r="E67" s="165"/>
      <c r="F67" s="165"/>
      <c r="G67" s="165"/>
      <c r="H67" s="165"/>
      <c r="I67" s="166"/>
      <c r="J67" s="167">
        <f>J417</f>
        <v>0</v>
      </c>
      <c r="K67" s="168"/>
    </row>
    <row r="68" s="8" customFormat="1" ht="19.92" customHeight="1">
      <c r="B68" s="169"/>
      <c r="C68" s="170"/>
      <c r="D68" s="171" t="s">
        <v>186</v>
      </c>
      <c r="E68" s="172"/>
      <c r="F68" s="172"/>
      <c r="G68" s="172"/>
      <c r="H68" s="172"/>
      <c r="I68" s="173"/>
      <c r="J68" s="174">
        <f>J418</f>
        <v>0</v>
      </c>
      <c r="K68" s="175"/>
    </row>
    <row r="69" s="8" customFormat="1" ht="19.92" customHeight="1">
      <c r="B69" s="169"/>
      <c r="C69" s="170"/>
      <c r="D69" s="171" t="s">
        <v>187</v>
      </c>
      <c r="E69" s="172"/>
      <c r="F69" s="172"/>
      <c r="G69" s="172"/>
      <c r="H69" s="172"/>
      <c r="I69" s="173"/>
      <c r="J69" s="174">
        <f>J424</f>
        <v>0</v>
      </c>
      <c r="K69" s="175"/>
    </row>
    <row r="70" s="8" customFormat="1" ht="19.92" customHeight="1">
      <c r="B70" s="169"/>
      <c r="C70" s="170"/>
      <c r="D70" s="171" t="s">
        <v>188</v>
      </c>
      <c r="E70" s="172"/>
      <c r="F70" s="172"/>
      <c r="G70" s="172"/>
      <c r="H70" s="172"/>
      <c r="I70" s="173"/>
      <c r="J70" s="174">
        <f>J440</f>
        <v>0</v>
      </c>
      <c r="K70" s="175"/>
    </row>
    <row r="71" s="8" customFormat="1" ht="19.92" customHeight="1">
      <c r="B71" s="169"/>
      <c r="C71" s="170"/>
      <c r="D71" s="171" t="s">
        <v>189</v>
      </c>
      <c r="E71" s="172"/>
      <c r="F71" s="172"/>
      <c r="G71" s="172"/>
      <c r="H71" s="172"/>
      <c r="I71" s="173"/>
      <c r="J71" s="174">
        <f>J468</f>
        <v>0</v>
      </c>
      <c r="K71" s="175"/>
    </row>
    <row r="72" s="8" customFormat="1" ht="19.92" customHeight="1">
      <c r="B72" s="169"/>
      <c r="C72" s="170"/>
      <c r="D72" s="171" t="s">
        <v>190</v>
      </c>
      <c r="E72" s="172"/>
      <c r="F72" s="172"/>
      <c r="G72" s="172"/>
      <c r="H72" s="172"/>
      <c r="I72" s="173"/>
      <c r="J72" s="174">
        <f>J482</f>
        <v>0</v>
      </c>
      <c r="K72" s="175"/>
    </row>
    <row r="73" s="8" customFormat="1" ht="19.92" customHeight="1">
      <c r="B73" s="169"/>
      <c r="C73" s="170"/>
      <c r="D73" s="171" t="s">
        <v>191</v>
      </c>
      <c r="E73" s="172"/>
      <c r="F73" s="172"/>
      <c r="G73" s="172"/>
      <c r="H73" s="172"/>
      <c r="I73" s="173"/>
      <c r="J73" s="174">
        <f>J492</f>
        <v>0</v>
      </c>
      <c r="K73" s="175"/>
    </row>
    <row r="74" s="8" customFormat="1" ht="19.92" customHeight="1">
      <c r="B74" s="169"/>
      <c r="C74" s="170"/>
      <c r="D74" s="171" t="s">
        <v>192</v>
      </c>
      <c r="E74" s="172"/>
      <c r="F74" s="172"/>
      <c r="G74" s="172"/>
      <c r="H74" s="172"/>
      <c r="I74" s="173"/>
      <c r="J74" s="174">
        <f>J507</f>
        <v>0</v>
      </c>
      <c r="K74" s="175"/>
    </row>
    <row r="75" s="8" customFormat="1" ht="19.92" customHeight="1">
      <c r="B75" s="169"/>
      <c r="C75" s="170"/>
      <c r="D75" s="171" t="s">
        <v>193</v>
      </c>
      <c r="E75" s="172"/>
      <c r="F75" s="172"/>
      <c r="G75" s="172"/>
      <c r="H75" s="172"/>
      <c r="I75" s="173"/>
      <c r="J75" s="174">
        <f>J522</f>
        <v>0</v>
      </c>
      <c r="K75" s="175"/>
    </row>
    <row r="76" s="8" customFormat="1" ht="19.92" customHeight="1">
      <c r="B76" s="169"/>
      <c r="C76" s="170"/>
      <c r="D76" s="171" t="s">
        <v>194</v>
      </c>
      <c r="E76" s="172"/>
      <c r="F76" s="172"/>
      <c r="G76" s="172"/>
      <c r="H76" s="172"/>
      <c r="I76" s="173"/>
      <c r="J76" s="174">
        <f>J536</f>
        <v>0</v>
      </c>
      <c r="K76" s="175"/>
    </row>
    <row r="77" s="8" customFormat="1" ht="19.92" customHeight="1">
      <c r="B77" s="169"/>
      <c r="C77" s="170"/>
      <c r="D77" s="171" t="s">
        <v>195</v>
      </c>
      <c r="E77" s="172"/>
      <c r="F77" s="172"/>
      <c r="G77" s="172"/>
      <c r="H77" s="172"/>
      <c r="I77" s="173"/>
      <c r="J77" s="174">
        <f>J554</f>
        <v>0</v>
      </c>
      <c r="K77" s="175"/>
    </row>
    <row r="78" s="7" customFormat="1" ht="24.96" customHeight="1">
      <c r="B78" s="162"/>
      <c r="C78" s="163"/>
      <c r="D78" s="164" t="s">
        <v>196</v>
      </c>
      <c r="E78" s="165"/>
      <c r="F78" s="165"/>
      <c r="G78" s="165"/>
      <c r="H78" s="165"/>
      <c r="I78" s="166"/>
      <c r="J78" s="167">
        <f>J563</f>
        <v>0</v>
      </c>
      <c r="K78" s="168"/>
    </row>
    <row r="79" s="8" customFormat="1" ht="19.92" customHeight="1">
      <c r="B79" s="169"/>
      <c r="C79" s="170"/>
      <c r="D79" s="171" t="s">
        <v>197</v>
      </c>
      <c r="E79" s="172"/>
      <c r="F79" s="172"/>
      <c r="G79" s="172"/>
      <c r="H79" s="172"/>
      <c r="I79" s="173"/>
      <c r="J79" s="174">
        <f>J564</f>
        <v>0</v>
      </c>
      <c r="K79" s="175"/>
    </row>
    <row r="80" s="1" customFormat="1" ht="21.84" customHeight="1">
      <c r="B80" s="46"/>
      <c r="C80" s="47"/>
      <c r="D80" s="47"/>
      <c r="E80" s="47"/>
      <c r="F80" s="47"/>
      <c r="G80" s="47"/>
      <c r="H80" s="47"/>
      <c r="I80" s="131"/>
      <c r="J80" s="47"/>
      <c r="K80" s="51"/>
    </row>
    <row r="81" s="1" customFormat="1" ht="6.96" customHeight="1">
      <c r="B81" s="67"/>
      <c r="C81" s="68"/>
      <c r="D81" s="68"/>
      <c r="E81" s="68"/>
      <c r="F81" s="68"/>
      <c r="G81" s="68"/>
      <c r="H81" s="68"/>
      <c r="I81" s="153"/>
      <c r="J81" s="68"/>
      <c r="K81" s="69"/>
    </row>
    <row r="85" s="1" customFormat="1" ht="6.96" customHeight="1">
      <c r="B85" s="70"/>
      <c r="C85" s="71"/>
      <c r="D85" s="71"/>
      <c r="E85" s="71"/>
      <c r="F85" s="71"/>
      <c r="G85" s="71"/>
      <c r="H85" s="71"/>
      <c r="I85" s="154"/>
      <c r="J85" s="71"/>
      <c r="K85" s="71"/>
      <c r="L85" s="46"/>
    </row>
    <row r="86" s="1" customFormat="1" ht="36.96" customHeight="1">
      <c r="B86" s="46"/>
      <c r="C86" s="72" t="s">
        <v>198</v>
      </c>
      <c r="I86" s="176"/>
      <c r="L86" s="46"/>
    </row>
    <row r="87" s="1" customFormat="1" ht="6.96" customHeight="1">
      <c r="B87" s="46"/>
      <c r="I87" s="176"/>
      <c r="L87" s="46"/>
    </row>
    <row r="88" s="1" customFormat="1" ht="14.4" customHeight="1">
      <c r="B88" s="46"/>
      <c r="C88" s="74" t="s">
        <v>20</v>
      </c>
      <c r="I88" s="176"/>
      <c r="L88" s="46"/>
    </row>
    <row r="89" s="1" customFormat="1" ht="16.5" customHeight="1">
      <c r="B89" s="46"/>
      <c r="E89" s="177" t="str">
        <f>E7</f>
        <v>Přístavba výtahu 2.ZŠ Husitská, pavilon U12</v>
      </c>
      <c r="F89" s="74"/>
      <c r="G89" s="74"/>
      <c r="H89" s="74"/>
      <c r="I89" s="176"/>
      <c r="L89" s="46"/>
    </row>
    <row r="90" s="1" customFormat="1" ht="14.4" customHeight="1">
      <c r="B90" s="46"/>
      <c r="C90" s="74" t="s">
        <v>123</v>
      </c>
      <c r="I90" s="176"/>
      <c r="L90" s="46"/>
    </row>
    <row r="91" s="1" customFormat="1" ht="17.25" customHeight="1">
      <c r="B91" s="46"/>
      <c r="E91" s="77" t="str">
        <f>E9</f>
        <v>1 - Přístavba výtahu</v>
      </c>
      <c r="F91" s="1"/>
      <c r="G91" s="1"/>
      <c r="H91" s="1"/>
      <c r="I91" s="176"/>
      <c r="L91" s="46"/>
    </row>
    <row r="92" s="1" customFormat="1" ht="6.96" customHeight="1">
      <c r="B92" s="46"/>
      <c r="I92" s="176"/>
      <c r="L92" s="46"/>
    </row>
    <row r="93" s="1" customFormat="1" ht="18" customHeight="1">
      <c r="B93" s="46"/>
      <c r="C93" s="74" t="s">
        <v>24</v>
      </c>
      <c r="F93" s="178" t="str">
        <f>F12</f>
        <v>Nová Paka</v>
      </c>
      <c r="I93" s="179" t="s">
        <v>26</v>
      </c>
      <c r="J93" s="79" t="str">
        <f>IF(J12="","",J12)</f>
        <v>31. 1. 2017</v>
      </c>
      <c r="L93" s="46"/>
    </row>
    <row r="94" s="1" customFormat="1" ht="6.96" customHeight="1">
      <c r="B94" s="46"/>
      <c r="I94" s="176"/>
      <c r="L94" s="46"/>
    </row>
    <row r="95" s="1" customFormat="1">
      <c r="B95" s="46"/>
      <c r="C95" s="74" t="s">
        <v>30</v>
      </c>
      <c r="F95" s="178" t="str">
        <f>E15</f>
        <v>ZŠ Nová Paka, Husitská 1695</v>
      </c>
      <c r="I95" s="179" t="s">
        <v>36</v>
      </c>
      <c r="J95" s="178" t="str">
        <f>E21</f>
        <v>Ateliér ADIP, Střelecká 437, Hradec Králové</v>
      </c>
      <c r="L95" s="46"/>
    </row>
    <row r="96" s="1" customFormat="1" ht="14.4" customHeight="1">
      <c r="B96" s="46"/>
      <c r="C96" s="74" t="s">
        <v>34</v>
      </c>
      <c r="F96" s="178" t="str">
        <f>IF(E18="","",E18)</f>
        <v/>
      </c>
      <c r="I96" s="176"/>
      <c r="L96" s="46"/>
    </row>
    <row r="97" s="1" customFormat="1" ht="10.32" customHeight="1">
      <c r="B97" s="46"/>
      <c r="I97" s="176"/>
      <c r="L97" s="46"/>
    </row>
    <row r="98" s="9" customFormat="1" ht="29.28" customHeight="1">
      <c r="B98" s="180"/>
      <c r="C98" s="181" t="s">
        <v>199</v>
      </c>
      <c r="D98" s="182" t="s">
        <v>59</v>
      </c>
      <c r="E98" s="182" t="s">
        <v>55</v>
      </c>
      <c r="F98" s="182" t="s">
        <v>200</v>
      </c>
      <c r="G98" s="182" t="s">
        <v>201</v>
      </c>
      <c r="H98" s="182" t="s">
        <v>202</v>
      </c>
      <c r="I98" s="183" t="s">
        <v>203</v>
      </c>
      <c r="J98" s="182" t="s">
        <v>172</v>
      </c>
      <c r="K98" s="184" t="s">
        <v>204</v>
      </c>
      <c r="L98" s="180"/>
      <c r="M98" s="92" t="s">
        <v>205</v>
      </c>
      <c r="N98" s="93" t="s">
        <v>44</v>
      </c>
      <c r="O98" s="93" t="s">
        <v>206</v>
      </c>
      <c r="P98" s="93" t="s">
        <v>207</v>
      </c>
      <c r="Q98" s="93" t="s">
        <v>208</v>
      </c>
      <c r="R98" s="93" t="s">
        <v>209</v>
      </c>
      <c r="S98" s="93" t="s">
        <v>210</v>
      </c>
      <c r="T98" s="94" t="s">
        <v>211</v>
      </c>
    </row>
    <row r="99" s="1" customFormat="1" ht="29.28" customHeight="1">
      <c r="B99" s="46"/>
      <c r="C99" s="96" t="s">
        <v>173</v>
      </c>
      <c r="I99" s="176"/>
      <c r="J99" s="185">
        <f>BK99</f>
        <v>0</v>
      </c>
      <c r="L99" s="46"/>
      <c r="M99" s="95"/>
      <c r="N99" s="82"/>
      <c r="O99" s="82"/>
      <c r="P99" s="186">
        <f>P100+P417+P563</f>
        <v>0</v>
      </c>
      <c r="Q99" s="82"/>
      <c r="R99" s="186">
        <f>R100+R417+R563</f>
        <v>132.91444896516879</v>
      </c>
      <c r="S99" s="82"/>
      <c r="T99" s="187">
        <f>T100+T417+T563</f>
        <v>8.828358999999999</v>
      </c>
      <c r="AT99" s="24" t="s">
        <v>73</v>
      </c>
      <c r="AU99" s="24" t="s">
        <v>174</v>
      </c>
      <c r="BK99" s="188">
        <f>BK100+BK417+BK563</f>
        <v>0</v>
      </c>
    </row>
    <row r="100" s="10" customFormat="1" ht="37.44001" customHeight="1">
      <c r="B100" s="189"/>
      <c r="D100" s="190" t="s">
        <v>73</v>
      </c>
      <c r="E100" s="191" t="s">
        <v>212</v>
      </c>
      <c r="F100" s="191" t="s">
        <v>213</v>
      </c>
      <c r="I100" s="192"/>
      <c r="J100" s="193">
        <f>BK100</f>
        <v>0</v>
      </c>
      <c r="L100" s="189"/>
      <c r="M100" s="194"/>
      <c r="N100" s="195"/>
      <c r="O100" s="195"/>
      <c r="P100" s="196">
        <f>P101+P142+P170+P198+P240+P347+P350+P406+P415</f>
        <v>0</v>
      </c>
      <c r="Q100" s="195"/>
      <c r="R100" s="196">
        <f>R101+R142+R170+R198+R240+R347+R350+R406+R415</f>
        <v>129.1411463089232</v>
      </c>
      <c r="S100" s="195"/>
      <c r="T100" s="197">
        <f>T101+T142+T170+T198+T240+T347+T350+T406+T415</f>
        <v>8.1669669999999996</v>
      </c>
      <c r="AR100" s="190" t="s">
        <v>11</v>
      </c>
      <c r="AT100" s="198" t="s">
        <v>73</v>
      </c>
      <c r="AU100" s="198" t="s">
        <v>74</v>
      </c>
      <c r="AY100" s="190" t="s">
        <v>214</v>
      </c>
      <c r="BK100" s="199">
        <f>BK101+BK142+BK170+BK198+BK240+BK347+BK350+BK406+BK415</f>
        <v>0</v>
      </c>
    </row>
    <row r="101" s="10" customFormat="1" ht="19.92" customHeight="1">
      <c r="B101" s="189"/>
      <c r="D101" s="190" t="s">
        <v>73</v>
      </c>
      <c r="E101" s="200" t="s">
        <v>11</v>
      </c>
      <c r="F101" s="200" t="s">
        <v>215</v>
      </c>
      <c r="I101" s="192"/>
      <c r="J101" s="201">
        <f>BK101</f>
        <v>0</v>
      </c>
      <c r="L101" s="189"/>
      <c r="M101" s="194"/>
      <c r="N101" s="195"/>
      <c r="O101" s="195"/>
      <c r="P101" s="196">
        <f>SUM(P102:P141)</f>
        <v>0</v>
      </c>
      <c r="Q101" s="195"/>
      <c r="R101" s="196">
        <f>SUM(R102:R141)</f>
        <v>0</v>
      </c>
      <c r="S101" s="195"/>
      <c r="T101" s="197">
        <f>SUM(T102:T141)</f>
        <v>0</v>
      </c>
      <c r="AR101" s="190" t="s">
        <v>11</v>
      </c>
      <c r="AT101" s="198" t="s">
        <v>73</v>
      </c>
      <c r="AU101" s="198" t="s">
        <v>11</v>
      </c>
      <c r="AY101" s="190" t="s">
        <v>214</v>
      </c>
      <c r="BK101" s="199">
        <f>SUM(BK102:BK141)</f>
        <v>0</v>
      </c>
    </row>
    <row r="102" s="1" customFormat="1" ht="16.5" customHeight="1">
      <c r="B102" s="202"/>
      <c r="C102" s="203" t="s">
        <v>11</v>
      </c>
      <c r="D102" s="203" t="s">
        <v>216</v>
      </c>
      <c r="E102" s="204" t="s">
        <v>217</v>
      </c>
      <c r="F102" s="205" t="s">
        <v>218</v>
      </c>
      <c r="G102" s="206" t="s">
        <v>219</v>
      </c>
      <c r="H102" s="207">
        <v>42.350000000000001</v>
      </c>
      <c r="I102" s="208"/>
      <c r="J102" s="209">
        <f>ROUND(I102*H102,0)</f>
        <v>0</v>
      </c>
      <c r="K102" s="205" t="s">
        <v>220</v>
      </c>
      <c r="L102" s="46"/>
      <c r="M102" s="210" t="s">
        <v>5</v>
      </c>
      <c r="N102" s="211" t="s">
        <v>45</v>
      </c>
      <c r="O102" s="47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AR102" s="24" t="s">
        <v>88</v>
      </c>
      <c r="AT102" s="24" t="s">
        <v>216</v>
      </c>
      <c r="AU102" s="24" t="s">
        <v>82</v>
      </c>
      <c r="AY102" s="24" t="s">
        <v>214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24" t="s">
        <v>11</v>
      </c>
      <c r="BK102" s="214">
        <f>ROUND(I102*H102,0)</f>
        <v>0</v>
      </c>
      <c r="BL102" s="24" t="s">
        <v>88</v>
      </c>
      <c r="BM102" s="24" t="s">
        <v>221</v>
      </c>
    </row>
    <row r="103" s="11" customFormat="1">
      <c r="B103" s="215"/>
      <c r="D103" s="216" t="s">
        <v>222</v>
      </c>
      <c r="E103" s="217" t="s">
        <v>5</v>
      </c>
      <c r="F103" s="218" t="s">
        <v>223</v>
      </c>
      <c r="H103" s="219">
        <v>42.350000000000001</v>
      </c>
      <c r="I103" s="220"/>
      <c r="L103" s="215"/>
      <c r="M103" s="221"/>
      <c r="N103" s="222"/>
      <c r="O103" s="222"/>
      <c r="P103" s="222"/>
      <c r="Q103" s="222"/>
      <c r="R103" s="222"/>
      <c r="S103" s="222"/>
      <c r="T103" s="223"/>
      <c r="AT103" s="217" t="s">
        <v>222</v>
      </c>
      <c r="AU103" s="217" t="s">
        <v>82</v>
      </c>
      <c r="AV103" s="11" t="s">
        <v>82</v>
      </c>
      <c r="AW103" s="11" t="s">
        <v>38</v>
      </c>
      <c r="AX103" s="11" t="s">
        <v>74</v>
      </c>
      <c r="AY103" s="217" t="s">
        <v>214</v>
      </c>
    </row>
    <row r="104" s="12" customFormat="1">
      <c r="B104" s="224"/>
      <c r="D104" s="216" t="s">
        <v>222</v>
      </c>
      <c r="E104" s="225" t="s">
        <v>105</v>
      </c>
      <c r="F104" s="226" t="s">
        <v>224</v>
      </c>
      <c r="H104" s="227">
        <v>42.350000000000001</v>
      </c>
      <c r="I104" s="228"/>
      <c r="L104" s="224"/>
      <c r="M104" s="229"/>
      <c r="N104" s="230"/>
      <c r="O104" s="230"/>
      <c r="P104" s="230"/>
      <c r="Q104" s="230"/>
      <c r="R104" s="230"/>
      <c r="S104" s="230"/>
      <c r="T104" s="231"/>
      <c r="AT104" s="225" t="s">
        <v>222</v>
      </c>
      <c r="AU104" s="225" t="s">
        <v>82</v>
      </c>
      <c r="AV104" s="12" t="s">
        <v>85</v>
      </c>
      <c r="AW104" s="12" t="s">
        <v>38</v>
      </c>
      <c r="AX104" s="12" t="s">
        <v>11</v>
      </c>
      <c r="AY104" s="225" t="s">
        <v>214</v>
      </c>
    </row>
    <row r="105" s="1" customFormat="1" ht="16.5" customHeight="1">
      <c r="B105" s="202"/>
      <c r="C105" s="203" t="s">
        <v>82</v>
      </c>
      <c r="D105" s="203" t="s">
        <v>216</v>
      </c>
      <c r="E105" s="204" t="s">
        <v>225</v>
      </c>
      <c r="F105" s="205" t="s">
        <v>226</v>
      </c>
      <c r="G105" s="206" t="s">
        <v>219</v>
      </c>
      <c r="H105" s="207">
        <v>42.350000000000001</v>
      </c>
      <c r="I105" s="208"/>
      <c r="J105" s="209">
        <f>ROUND(I105*H105,0)</f>
        <v>0</v>
      </c>
      <c r="K105" s="205" t="s">
        <v>220</v>
      </c>
      <c r="L105" s="46"/>
      <c r="M105" s="210" t="s">
        <v>5</v>
      </c>
      <c r="N105" s="211" t="s">
        <v>45</v>
      </c>
      <c r="O105" s="47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AR105" s="24" t="s">
        <v>88</v>
      </c>
      <c r="AT105" s="24" t="s">
        <v>216</v>
      </c>
      <c r="AU105" s="24" t="s">
        <v>82</v>
      </c>
      <c r="AY105" s="24" t="s">
        <v>214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24" t="s">
        <v>11</v>
      </c>
      <c r="BK105" s="214">
        <f>ROUND(I105*H105,0)</f>
        <v>0</v>
      </c>
      <c r="BL105" s="24" t="s">
        <v>88</v>
      </c>
      <c r="BM105" s="24" t="s">
        <v>227</v>
      </c>
    </row>
    <row r="106" s="11" customFormat="1">
      <c r="B106" s="215"/>
      <c r="D106" s="216" t="s">
        <v>222</v>
      </c>
      <c r="E106" s="217" t="s">
        <v>5</v>
      </c>
      <c r="F106" s="218" t="s">
        <v>105</v>
      </c>
      <c r="H106" s="219">
        <v>42.350000000000001</v>
      </c>
      <c r="I106" s="220"/>
      <c r="L106" s="215"/>
      <c r="M106" s="221"/>
      <c r="N106" s="222"/>
      <c r="O106" s="222"/>
      <c r="P106" s="222"/>
      <c r="Q106" s="222"/>
      <c r="R106" s="222"/>
      <c r="S106" s="222"/>
      <c r="T106" s="223"/>
      <c r="AT106" s="217" t="s">
        <v>222</v>
      </c>
      <c r="AU106" s="217" t="s">
        <v>82</v>
      </c>
      <c r="AV106" s="11" t="s">
        <v>82</v>
      </c>
      <c r="AW106" s="11" t="s">
        <v>38</v>
      </c>
      <c r="AX106" s="11" t="s">
        <v>11</v>
      </c>
      <c r="AY106" s="217" t="s">
        <v>214</v>
      </c>
    </row>
    <row r="107" s="1" customFormat="1" ht="16.5" customHeight="1">
      <c r="B107" s="202"/>
      <c r="C107" s="203" t="s">
        <v>85</v>
      </c>
      <c r="D107" s="203" t="s">
        <v>216</v>
      </c>
      <c r="E107" s="204" t="s">
        <v>228</v>
      </c>
      <c r="F107" s="205" t="s">
        <v>229</v>
      </c>
      <c r="G107" s="206" t="s">
        <v>219</v>
      </c>
      <c r="H107" s="207">
        <v>27.309999999999999</v>
      </c>
      <c r="I107" s="208"/>
      <c r="J107" s="209">
        <f>ROUND(I107*H107,0)</f>
        <v>0</v>
      </c>
      <c r="K107" s="205" t="s">
        <v>220</v>
      </c>
      <c r="L107" s="46"/>
      <c r="M107" s="210" t="s">
        <v>5</v>
      </c>
      <c r="N107" s="211" t="s">
        <v>45</v>
      </c>
      <c r="O107" s="47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AR107" s="24" t="s">
        <v>88</v>
      </c>
      <c r="AT107" s="24" t="s">
        <v>216</v>
      </c>
      <c r="AU107" s="24" t="s">
        <v>82</v>
      </c>
      <c r="AY107" s="24" t="s">
        <v>214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24" t="s">
        <v>11</v>
      </c>
      <c r="BK107" s="214">
        <f>ROUND(I107*H107,0)</f>
        <v>0</v>
      </c>
      <c r="BL107" s="24" t="s">
        <v>88</v>
      </c>
      <c r="BM107" s="24" t="s">
        <v>230</v>
      </c>
    </row>
    <row r="108" s="11" customFormat="1">
      <c r="B108" s="215"/>
      <c r="D108" s="216" t="s">
        <v>222</v>
      </c>
      <c r="E108" s="217" t="s">
        <v>5</v>
      </c>
      <c r="F108" s="218" t="s">
        <v>231</v>
      </c>
      <c r="H108" s="219">
        <v>21.600000000000001</v>
      </c>
      <c r="I108" s="220"/>
      <c r="L108" s="215"/>
      <c r="M108" s="221"/>
      <c r="N108" s="222"/>
      <c r="O108" s="222"/>
      <c r="P108" s="222"/>
      <c r="Q108" s="222"/>
      <c r="R108" s="222"/>
      <c r="S108" s="222"/>
      <c r="T108" s="223"/>
      <c r="AT108" s="217" t="s">
        <v>222</v>
      </c>
      <c r="AU108" s="217" t="s">
        <v>82</v>
      </c>
      <c r="AV108" s="11" t="s">
        <v>82</v>
      </c>
      <c r="AW108" s="11" t="s">
        <v>38</v>
      </c>
      <c r="AX108" s="11" t="s">
        <v>74</v>
      </c>
      <c r="AY108" s="217" t="s">
        <v>214</v>
      </c>
    </row>
    <row r="109" s="11" customFormat="1">
      <c r="B109" s="215"/>
      <c r="D109" s="216" t="s">
        <v>222</v>
      </c>
      <c r="E109" s="217" t="s">
        <v>5</v>
      </c>
      <c r="F109" s="218" t="s">
        <v>232</v>
      </c>
      <c r="H109" s="219">
        <v>5.71</v>
      </c>
      <c r="I109" s="220"/>
      <c r="L109" s="215"/>
      <c r="M109" s="221"/>
      <c r="N109" s="222"/>
      <c r="O109" s="222"/>
      <c r="P109" s="222"/>
      <c r="Q109" s="222"/>
      <c r="R109" s="222"/>
      <c r="S109" s="222"/>
      <c r="T109" s="223"/>
      <c r="AT109" s="217" t="s">
        <v>222</v>
      </c>
      <c r="AU109" s="217" t="s">
        <v>82</v>
      </c>
      <c r="AV109" s="11" t="s">
        <v>82</v>
      </c>
      <c r="AW109" s="11" t="s">
        <v>38</v>
      </c>
      <c r="AX109" s="11" t="s">
        <v>74</v>
      </c>
      <c r="AY109" s="217" t="s">
        <v>214</v>
      </c>
    </row>
    <row r="110" s="12" customFormat="1">
      <c r="B110" s="224"/>
      <c r="D110" s="216" t="s">
        <v>222</v>
      </c>
      <c r="E110" s="225" t="s">
        <v>120</v>
      </c>
      <c r="F110" s="226" t="s">
        <v>224</v>
      </c>
      <c r="H110" s="227">
        <v>27.309999999999999</v>
      </c>
      <c r="I110" s="228"/>
      <c r="L110" s="224"/>
      <c r="M110" s="229"/>
      <c r="N110" s="230"/>
      <c r="O110" s="230"/>
      <c r="P110" s="230"/>
      <c r="Q110" s="230"/>
      <c r="R110" s="230"/>
      <c r="S110" s="230"/>
      <c r="T110" s="231"/>
      <c r="AT110" s="225" t="s">
        <v>222</v>
      </c>
      <c r="AU110" s="225" t="s">
        <v>82</v>
      </c>
      <c r="AV110" s="12" t="s">
        <v>85</v>
      </c>
      <c r="AW110" s="12" t="s">
        <v>38</v>
      </c>
      <c r="AX110" s="12" t="s">
        <v>11</v>
      </c>
      <c r="AY110" s="225" t="s">
        <v>214</v>
      </c>
    </row>
    <row r="111" s="1" customFormat="1" ht="16.5" customHeight="1">
      <c r="B111" s="202"/>
      <c r="C111" s="203" t="s">
        <v>88</v>
      </c>
      <c r="D111" s="203" t="s">
        <v>216</v>
      </c>
      <c r="E111" s="204" t="s">
        <v>233</v>
      </c>
      <c r="F111" s="205" t="s">
        <v>234</v>
      </c>
      <c r="G111" s="206" t="s">
        <v>219</v>
      </c>
      <c r="H111" s="207">
        <v>69.659999999999997</v>
      </c>
      <c r="I111" s="208"/>
      <c r="J111" s="209">
        <f>ROUND(I111*H111,0)</f>
        <v>0</v>
      </c>
      <c r="K111" s="205" t="s">
        <v>220</v>
      </c>
      <c r="L111" s="46"/>
      <c r="M111" s="210" t="s">
        <v>5</v>
      </c>
      <c r="N111" s="211" t="s">
        <v>45</v>
      </c>
      <c r="O111" s="47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AR111" s="24" t="s">
        <v>88</v>
      </c>
      <c r="AT111" s="24" t="s">
        <v>216</v>
      </c>
      <c r="AU111" s="24" t="s">
        <v>82</v>
      </c>
      <c r="AY111" s="24" t="s">
        <v>214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24" t="s">
        <v>11</v>
      </c>
      <c r="BK111" s="214">
        <f>ROUND(I111*H111,0)</f>
        <v>0</v>
      </c>
      <c r="BL111" s="24" t="s">
        <v>88</v>
      </c>
      <c r="BM111" s="24" t="s">
        <v>235</v>
      </c>
    </row>
    <row r="112" s="11" customFormat="1">
      <c r="B112" s="215"/>
      <c r="D112" s="216" t="s">
        <v>222</v>
      </c>
      <c r="E112" s="217" t="s">
        <v>5</v>
      </c>
      <c r="F112" s="218" t="s">
        <v>105</v>
      </c>
      <c r="H112" s="219">
        <v>42.350000000000001</v>
      </c>
      <c r="I112" s="220"/>
      <c r="L112" s="215"/>
      <c r="M112" s="221"/>
      <c r="N112" s="222"/>
      <c r="O112" s="222"/>
      <c r="P112" s="222"/>
      <c r="Q112" s="222"/>
      <c r="R112" s="222"/>
      <c r="S112" s="222"/>
      <c r="T112" s="223"/>
      <c r="AT112" s="217" t="s">
        <v>222</v>
      </c>
      <c r="AU112" s="217" t="s">
        <v>82</v>
      </c>
      <c r="AV112" s="11" t="s">
        <v>82</v>
      </c>
      <c r="AW112" s="11" t="s">
        <v>38</v>
      </c>
      <c r="AX112" s="11" t="s">
        <v>74</v>
      </c>
      <c r="AY112" s="217" t="s">
        <v>214</v>
      </c>
    </row>
    <row r="113" s="11" customFormat="1">
      <c r="B113" s="215"/>
      <c r="D113" s="216" t="s">
        <v>222</v>
      </c>
      <c r="E113" s="217" t="s">
        <v>5</v>
      </c>
      <c r="F113" s="218" t="s">
        <v>120</v>
      </c>
      <c r="H113" s="219">
        <v>27.309999999999999</v>
      </c>
      <c r="I113" s="220"/>
      <c r="L113" s="215"/>
      <c r="M113" s="221"/>
      <c r="N113" s="222"/>
      <c r="O113" s="222"/>
      <c r="P113" s="222"/>
      <c r="Q113" s="222"/>
      <c r="R113" s="222"/>
      <c r="S113" s="222"/>
      <c r="T113" s="223"/>
      <c r="AT113" s="217" t="s">
        <v>222</v>
      </c>
      <c r="AU113" s="217" t="s">
        <v>82</v>
      </c>
      <c r="AV113" s="11" t="s">
        <v>82</v>
      </c>
      <c r="AW113" s="11" t="s">
        <v>38</v>
      </c>
      <c r="AX113" s="11" t="s">
        <v>74</v>
      </c>
      <c r="AY113" s="217" t="s">
        <v>214</v>
      </c>
    </row>
    <row r="114" s="12" customFormat="1">
      <c r="B114" s="224"/>
      <c r="D114" s="216" t="s">
        <v>222</v>
      </c>
      <c r="E114" s="225" t="s">
        <v>5</v>
      </c>
      <c r="F114" s="226" t="s">
        <v>224</v>
      </c>
      <c r="H114" s="227">
        <v>69.659999999999997</v>
      </c>
      <c r="I114" s="228"/>
      <c r="L114" s="224"/>
      <c r="M114" s="229"/>
      <c r="N114" s="230"/>
      <c r="O114" s="230"/>
      <c r="P114" s="230"/>
      <c r="Q114" s="230"/>
      <c r="R114" s="230"/>
      <c r="S114" s="230"/>
      <c r="T114" s="231"/>
      <c r="AT114" s="225" t="s">
        <v>222</v>
      </c>
      <c r="AU114" s="225" t="s">
        <v>82</v>
      </c>
      <c r="AV114" s="12" t="s">
        <v>85</v>
      </c>
      <c r="AW114" s="12" t="s">
        <v>38</v>
      </c>
      <c r="AX114" s="12" t="s">
        <v>11</v>
      </c>
      <c r="AY114" s="225" t="s">
        <v>214</v>
      </c>
    </row>
    <row r="115" s="1" customFormat="1" ht="16.5" customHeight="1">
      <c r="B115" s="202"/>
      <c r="C115" s="203" t="s">
        <v>91</v>
      </c>
      <c r="D115" s="203" t="s">
        <v>216</v>
      </c>
      <c r="E115" s="204" t="s">
        <v>236</v>
      </c>
      <c r="F115" s="205" t="s">
        <v>237</v>
      </c>
      <c r="G115" s="206" t="s">
        <v>219</v>
      </c>
      <c r="H115" s="207">
        <v>24.785</v>
      </c>
      <c r="I115" s="208"/>
      <c r="J115" s="209">
        <f>ROUND(I115*H115,0)</f>
        <v>0</v>
      </c>
      <c r="K115" s="205" t="s">
        <v>220</v>
      </c>
      <c r="L115" s="46"/>
      <c r="M115" s="210" t="s">
        <v>5</v>
      </c>
      <c r="N115" s="211" t="s">
        <v>45</v>
      </c>
      <c r="O115" s="47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AR115" s="24" t="s">
        <v>88</v>
      </c>
      <c r="AT115" s="24" t="s">
        <v>216</v>
      </c>
      <c r="AU115" s="24" t="s">
        <v>82</v>
      </c>
      <c r="AY115" s="24" t="s">
        <v>214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24" t="s">
        <v>11</v>
      </c>
      <c r="BK115" s="214">
        <f>ROUND(I115*H115,0)</f>
        <v>0</v>
      </c>
      <c r="BL115" s="24" t="s">
        <v>88</v>
      </c>
      <c r="BM115" s="24" t="s">
        <v>238</v>
      </c>
    </row>
    <row r="116" s="11" customFormat="1">
      <c r="B116" s="215"/>
      <c r="D116" s="216" t="s">
        <v>222</v>
      </c>
      <c r="E116" s="217" t="s">
        <v>5</v>
      </c>
      <c r="F116" s="218" t="s">
        <v>140</v>
      </c>
      <c r="H116" s="219">
        <v>24.785</v>
      </c>
      <c r="I116" s="220"/>
      <c r="L116" s="215"/>
      <c r="M116" s="221"/>
      <c r="N116" s="222"/>
      <c r="O116" s="222"/>
      <c r="P116" s="222"/>
      <c r="Q116" s="222"/>
      <c r="R116" s="222"/>
      <c r="S116" s="222"/>
      <c r="T116" s="223"/>
      <c r="AT116" s="217" t="s">
        <v>222</v>
      </c>
      <c r="AU116" s="217" t="s">
        <v>82</v>
      </c>
      <c r="AV116" s="11" t="s">
        <v>82</v>
      </c>
      <c r="AW116" s="11" t="s">
        <v>38</v>
      </c>
      <c r="AX116" s="11" t="s">
        <v>11</v>
      </c>
      <c r="AY116" s="217" t="s">
        <v>214</v>
      </c>
    </row>
    <row r="117" s="1" customFormat="1" ht="16.5" customHeight="1">
      <c r="B117" s="202"/>
      <c r="C117" s="203" t="s">
        <v>94</v>
      </c>
      <c r="D117" s="203" t="s">
        <v>216</v>
      </c>
      <c r="E117" s="204" t="s">
        <v>239</v>
      </c>
      <c r="F117" s="205" t="s">
        <v>240</v>
      </c>
      <c r="G117" s="206" t="s">
        <v>219</v>
      </c>
      <c r="H117" s="207">
        <v>44.875</v>
      </c>
      <c r="I117" s="208"/>
      <c r="J117" s="209">
        <f>ROUND(I117*H117,0)</f>
        <v>0</v>
      </c>
      <c r="K117" s="205" t="s">
        <v>220</v>
      </c>
      <c r="L117" s="46"/>
      <c r="M117" s="210" t="s">
        <v>5</v>
      </c>
      <c r="N117" s="211" t="s">
        <v>45</v>
      </c>
      <c r="O117" s="47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AR117" s="24" t="s">
        <v>88</v>
      </c>
      <c r="AT117" s="24" t="s">
        <v>216</v>
      </c>
      <c r="AU117" s="24" t="s">
        <v>82</v>
      </c>
      <c r="AY117" s="24" t="s">
        <v>214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24" t="s">
        <v>11</v>
      </c>
      <c r="BK117" s="214">
        <f>ROUND(I117*H117,0)</f>
        <v>0</v>
      </c>
      <c r="BL117" s="24" t="s">
        <v>88</v>
      </c>
      <c r="BM117" s="24" t="s">
        <v>241</v>
      </c>
    </row>
    <row r="118" s="11" customFormat="1">
      <c r="B118" s="215"/>
      <c r="D118" s="216" t="s">
        <v>222</v>
      </c>
      <c r="E118" s="217" t="s">
        <v>5</v>
      </c>
      <c r="F118" s="218" t="s">
        <v>105</v>
      </c>
      <c r="H118" s="219">
        <v>42.350000000000001</v>
      </c>
      <c r="I118" s="220"/>
      <c r="L118" s="215"/>
      <c r="M118" s="221"/>
      <c r="N118" s="222"/>
      <c r="O118" s="222"/>
      <c r="P118" s="222"/>
      <c r="Q118" s="222"/>
      <c r="R118" s="222"/>
      <c r="S118" s="222"/>
      <c r="T118" s="223"/>
      <c r="AT118" s="217" t="s">
        <v>222</v>
      </c>
      <c r="AU118" s="217" t="s">
        <v>82</v>
      </c>
      <c r="AV118" s="11" t="s">
        <v>82</v>
      </c>
      <c r="AW118" s="11" t="s">
        <v>38</v>
      </c>
      <c r="AX118" s="11" t="s">
        <v>74</v>
      </c>
      <c r="AY118" s="217" t="s">
        <v>214</v>
      </c>
    </row>
    <row r="119" s="11" customFormat="1">
      <c r="B119" s="215"/>
      <c r="D119" s="216" t="s">
        <v>222</v>
      </c>
      <c r="E119" s="217" t="s">
        <v>5</v>
      </c>
      <c r="F119" s="218" t="s">
        <v>120</v>
      </c>
      <c r="H119" s="219">
        <v>27.309999999999999</v>
      </c>
      <c r="I119" s="220"/>
      <c r="L119" s="215"/>
      <c r="M119" s="221"/>
      <c r="N119" s="222"/>
      <c r="O119" s="222"/>
      <c r="P119" s="222"/>
      <c r="Q119" s="222"/>
      <c r="R119" s="222"/>
      <c r="S119" s="222"/>
      <c r="T119" s="223"/>
      <c r="AT119" s="217" t="s">
        <v>222</v>
      </c>
      <c r="AU119" s="217" t="s">
        <v>82</v>
      </c>
      <c r="AV119" s="11" t="s">
        <v>82</v>
      </c>
      <c r="AW119" s="11" t="s">
        <v>38</v>
      </c>
      <c r="AX119" s="11" t="s">
        <v>74</v>
      </c>
      <c r="AY119" s="217" t="s">
        <v>214</v>
      </c>
    </row>
    <row r="120" s="11" customFormat="1">
      <c r="B120" s="215"/>
      <c r="D120" s="216" t="s">
        <v>222</v>
      </c>
      <c r="E120" s="217" t="s">
        <v>5</v>
      </c>
      <c r="F120" s="218" t="s">
        <v>242</v>
      </c>
      <c r="H120" s="219">
        <v>-24.785</v>
      </c>
      <c r="I120" s="220"/>
      <c r="L120" s="215"/>
      <c r="M120" s="221"/>
      <c r="N120" s="222"/>
      <c r="O120" s="222"/>
      <c r="P120" s="222"/>
      <c r="Q120" s="222"/>
      <c r="R120" s="222"/>
      <c r="S120" s="222"/>
      <c r="T120" s="223"/>
      <c r="AT120" s="217" t="s">
        <v>222</v>
      </c>
      <c r="AU120" s="217" t="s">
        <v>82</v>
      </c>
      <c r="AV120" s="11" t="s">
        <v>82</v>
      </c>
      <c r="AW120" s="11" t="s">
        <v>38</v>
      </c>
      <c r="AX120" s="11" t="s">
        <v>74</v>
      </c>
      <c r="AY120" s="217" t="s">
        <v>214</v>
      </c>
    </row>
    <row r="121" s="12" customFormat="1">
      <c r="B121" s="224"/>
      <c r="D121" s="216" t="s">
        <v>222</v>
      </c>
      <c r="E121" s="225" t="s">
        <v>5</v>
      </c>
      <c r="F121" s="226" t="s">
        <v>224</v>
      </c>
      <c r="H121" s="227">
        <v>44.875</v>
      </c>
      <c r="I121" s="228"/>
      <c r="L121" s="224"/>
      <c r="M121" s="229"/>
      <c r="N121" s="230"/>
      <c r="O121" s="230"/>
      <c r="P121" s="230"/>
      <c r="Q121" s="230"/>
      <c r="R121" s="230"/>
      <c r="S121" s="230"/>
      <c r="T121" s="231"/>
      <c r="AT121" s="225" t="s">
        <v>222</v>
      </c>
      <c r="AU121" s="225" t="s">
        <v>82</v>
      </c>
      <c r="AV121" s="12" t="s">
        <v>85</v>
      </c>
      <c r="AW121" s="12" t="s">
        <v>38</v>
      </c>
      <c r="AX121" s="12" t="s">
        <v>11</v>
      </c>
      <c r="AY121" s="225" t="s">
        <v>214</v>
      </c>
    </row>
    <row r="122" s="1" customFormat="1" ht="16.5" customHeight="1">
      <c r="B122" s="202"/>
      <c r="C122" s="203" t="s">
        <v>97</v>
      </c>
      <c r="D122" s="203" t="s">
        <v>216</v>
      </c>
      <c r="E122" s="204" t="s">
        <v>243</v>
      </c>
      <c r="F122" s="205" t="s">
        <v>244</v>
      </c>
      <c r="G122" s="206" t="s">
        <v>219</v>
      </c>
      <c r="H122" s="207">
        <v>44.875</v>
      </c>
      <c r="I122" s="208"/>
      <c r="J122" s="209">
        <f>ROUND(I122*H122,0)</f>
        <v>0</v>
      </c>
      <c r="K122" s="205" t="s">
        <v>220</v>
      </c>
      <c r="L122" s="46"/>
      <c r="M122" s="210" t="s">
        <v>5</v>
      </c>
      <c r="N122" s="211" t="s">
        <v>45</v>
      </c>
      <c r="O122" s="47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AR122" s="24" t="s">
        <v>88</v>
      </c>
      <c r="AT122" s="24" t="s">
        <v>216</v>
      </c>
      <c r="AU122" s="24" t="s">
        <v>82</v>
      </c>
      <c r="AY122" s="24" t="s">
        <v>214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24" t="s">
        <v>11</v>
      </c>
      <c r="BK122" s="214">
        <f>ROUND(I122*H122,0)</f>
        <v>0</v>
      </c>
      <c r="BL122" s="24" t="s">
        <v>88</v>
      </c>
      <c r="BM122" s="24" t="s">
        <v>245</v>
      </c>
    </row>
    <row r="123" s="11" customFormat="1">
      <c r="B123" s="215"/>
      <c r="D123" s="216" t="s">
        <v>222</v>
      </c>
      <c r="E123" s="217" t="s">
        <v>5</v>
      </c>
      <c r="F123" s="218" t="s">
        <v>105</v>
      </c>
      <c r="H123" s="219">
        <v>42.350000000000001</v>
      </c>
      <c r="I123" s="220"/>
      <c r="L123" s="215"/>
      <c r="M123" s="221"/>
      <c r="N123" s="222"/>
      <c r="O123" s="222"/>
      <c r="P123" s="222"/>
      <c r="Q123" s="222"/>
      <c r="R123" s="222"/>
      <c r="S123" s="222"/>
      <c r="T123" s="223"/>
      <c r="AT123" s="217" t="s">
        <v>222</v>
      </c>
      <c r="AU123" s="217" t="s">
        <v>82</v>
      </c>
      <c r="AV123" s="11" t="s">
        <v>82</v>
      </c>
      <c r="AW123" s="11" t="s">
        <v>38</v>
      </c>
      <c r="AX123" s="11" t="s">
        <v>74</v>
      </c>
      <c r="AY123" s="217" t="s">
        <v>214</v>
      </c>
    </row>
    <row r="124" s="11" customFormat="1">
      <c r="B124" s="215"/>
      <c r="D124" s="216" t="s">
        <v>222</v>
      </c>
      <c r="E124" s="217" t="s">
        <v>5</v>
      </c>
      <c r="F124" s="218" t="s">
        <v>120</v>
      </c>
      <c r="H124" s="219">
        <v>27.309999999999999</v>
      </c>
      <c r="I124" s="220"/>
      <c r="L124" s="215"/>
      <c r="M124" s="221"/>
      <c r="N124" s="222"/>
      <c r="O124" s="222"/>
      <c r="P124" s="222"/>
      <c r="Q124" s="222"/>
      <c r="R124" s="222"/>
      <c r="S124" s="222"/>
      <c r="T124" s="223"/>
      <c r="AT124" s="217" t="s">
        <v>222</v>
      </c>
      <c r="AU124" s="217" t="s">
        <v>82</v>
      </c>
      <c r="AV124" s="11" t="s">
        <v>82</v>
      </c>
      <c r="AW124" s="11" t="s">
        <v>38</v>
      </c>
      <c r="AX124" s="11" t="s">
        <v>74</v>
      </c>
      <c r="AY124" s="217" t="s">
        <v>214</v>
      </c>
    </row>
    <row r="125" s="11" customFormat="1">
      <c r="B125" s="215"/>
      <c r="D125" s="216" t="s">
        <v>222</v>
      </c>
      <c r="E125" s="217" t="s">
        <v>5</v>
      </c>
      <c r="F125" s="218" t="s">
        <v>242</v>
      </c>
      <c r="H125" s="219">
        <v>-24.785</v>
      </c>
      <c r="I125" s="220"/>
      <c r="L125" s="215"/>
      <c r="M125" s="221"/>
      <c r="N125" s="222"/>
      <c r="O125" s="222"/>
      <c r="P125" s="222"/>
      <c r="Q125" s="222"/>
      <c r="R125" s="222"/>
      <c r="S125" s="222"/>
      <c r="T125" s="223"/>
      <c r="AT125" s="217" t="s">
        <v>222</v>
      </c>
      <c r="AU125" s="217" t="s">
        <v>82</v>
      </c>
      <c r="AV125" s="11" t="s">
        <v>82</v>
      </c>
      <c r="AW125" s="11" t="s">
        <v>38</v>
      </c>
      <c r="AX125" s="11" t="s">
        <v>74</v>
      </c>
      <c r="AY125" s="217" t="s">
        <v>214</v>
      </c>
    </row>
    <row r="126" s="12" customFormat="1">
      <c r="B126" s="224"/>
      <c r="D126" s="216" t="s">
        <v>222</v>
      </c>
      <c r="E126" s="225" t="s">
        <v>5</v>
      </c>
      <c r="F126" s="226" t="s">
        <v>224</v>
      </c>
      <c r="H126" s="227">
        <v>44.875</v>
      </c>
      <c r="I126" s="228"/>
      <c r="L126" s="224"/>
      <c r="M126" s="229"/>
      <c r="N126" s="230"/>
      <c r="O126" s="230"/>
      <c r="P126" s="230"/>
      <c r="Q126" s="230"/>
      <c r="R126" s="230"/>
      <c r="S126" s="230"/>
      <c r="T126" s="231"/>
      <c r="AT126" s="225" t="s">
        <v>222</v>
      </c>
      <c r="AU126" s="225" t="s">
        <v>82</v>
      </c>
      <c r="AV126" s="12" t="s">
        <v>85</v>
      </c>
      <c r="AW126" s="12" t="s">
        <v>38</v>
      </c>
      <c r="AX126" s="12" t="s">
        <v>11</v>
      </c>
      <c r="AY126" s="225" t="s">
        <v>214</v>
      </c>
    </row>
    <row r="127" s="1" customFormat="1" ht="16.5" customHeight="1">
      <c r="B127" s="202"/>
      <c r="C127" s="203" t="s">
        <v>246</v>
      </c>
      <c r="D127" s="203" t="s">
        <v>216</v>
      </c>
      <c r="E127" s="204" t="s">
        <v>247</v>
      </c>
      <c r="F127" s="205" t="s">
        <v>248</v>
      </c>
      <c r="G127" s="206" t="s">
        <v>249</v>
      </c>
      <c r="H127" s="207">
        <v>80.775000000000006</v>
      </c>
      <c r="I127" s="208"/>
      <c r="J127" s="209">
        <f>ROUND(I127*H127,0)</f>
        <v>0</v>
      </c>
      <c r="K127" s="205" t="s">
        <v>220</v>
      </c>
      <c r="L127" s="46"/>
      <c r="M127" s="210" t="s">
        <v>5</v>
      </c>
      <c r="N127" s="211" t="s">
        <v>45</v>
      </c>
      <c r="O127" s="47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AR127" s="24" t="s">
        <v>88</v>
      </c>
      <c r="AT127" s="24" t="s">
        <v>216</v>
      </c>
      <c r="AU127" s="24" t="s">
        <v>82</v>
      </c>
      <c r="AY127" s="24" t="s">
        <v>214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24" t="s">
        <v>11</v>
      </c>
      <c r="BK127" s="214">
        <f>ROUND(I127*H127,0)</f>
        <v>0</v>
      </c>
      <c r="BL127" s="24" t="s">
        <v>88</v>
      </c>
      <c r="BM127" s="24" t="s">
        <v>250</v>
      </c>
    </row>
    <row r="128" s="11" customFormat="1">
      <c r="B128" s="215"/>
      <c r="D128" s="216" t="s">
        <v>222</v>
      </c>
      <c r="E128" s="217" t="s">
        <v>5</v>
      </c>
      <c r="F128" s="218" t="s">
        <v>251</v>
      </c>
      <c r="H128" s="219">
        <v>76.230000000000004</v>
      </c>
      <c r="I128" s="220"/>
      <c r="L128" s="215"/>
      <c r="M128" s="221"/>
      <c r="N128" s="222"/>
      <c r="O128" s="222"/>
      <c r="P128" s="222"/>
      <c r="Q128" s="222"/>
      <c r="R128" s="222"/>
      <c r="S128" s="222"/>
      <c r="T128" s="223"/>
      <c r="AT128" s="217" t="s">
        <v>222</v>
      </c>
      <c r="AU128" s="217" t="s">
        <v>82</v>
      </c>
      <c r="AV128" s="11" t="s">
        <v>82</v>
      </c>
      <c r="AW128" s="11" t="s">
        <v>38</v>
      </c>
      <c r="AX128" s="11" t="s">
        <v>74</v>
      </c>
      <c r="AY128" s="217" t="s">
        <v>214</v>
      </c>
    </row>
    <row r="129" s="11" customFormat="1">
      <c r="B129" s="215"/>
      <c r="D129" s="216" t="s">
        <v>222</v>
      </c>
      <c r="E129" s="217" t="s">
        <v>5</v>
      </c>
      <c r="F129" s="218" t="s">
        <v>252</v>
      </c>
      <c r="H129" s="219">
        <v>49.158000000000001</v>
      </c>
      <c r="I129" s="220"/>
      <c r="L129" s="215"/>
      <c r="M129" s="221"/>
      <c r="N129" s="222"/>
      <c r="O129" s="222"/>
      <c r="P129" s="222"/>
      <c r="Q129" s="222"/>
      <c r="R129" s="222"/>
      <c r="S129" s="222"/>
      <c r="T129" s="223"/>
      <c r="AT129" s="217" t="s">
        <v>222</v>
      </c>
      <c r="AU129" s="217" t="s">
        <v>82</v>
      </c>
      <c r="AV129" s="11" t="s">
        <v>82</v>
      </c>
      <c r="AW129" s="11" t="s">
        <v>38</v>
      </c>
      <c r="AX129" s="11" t="s">
        <v>74</v>
      </c>
      <c r="AY129" s="217" t="s">
        <v>214</v>
      </c>
    </row>
    <row r="130" s="11" customFormat="1">
      <c r="B130" s="215"/>
      <c r="D130" s="216" t="s">
        <v>222</v>
      </c>
      <c r="E130" s="217" t="s">
        <v>5</v>
      </c>
      <c r="F130" s="218" t="s">
        <v>253</v>
      </c>
      <c r="H130" s="219">
        <v>-44.613</v>
      </c>
      <c r="I130" s="220"/>
      <c r="L130" s="215"/>
      <c r="M130" s="221"/>
      <c r="N130" s="222"/>
      <c r="O130" s="222"/>
      <c r="P130" s="222"/>
      <c r="Q130" s="222"/>
      <c r="R130" s="222"/>
      <c r="S130" s="222"/>
      <c r="T130" s="223"/>
      <c r="AT130" s="217" t="s">
        <v>222</v>
      </c>
      <c r="AU130" s="217" t="s">
        <v>82</v>
      </c>
      <c r="AV130" s="11" t="s">
        <v>82</v>
      </c>
      <c r="AW130" s="11" t="s">
        <v>38</v>
      </c>
      <c r="AX130" s="11" t="s">
        <v>74</v>
      </c>
      <c r="AY130" s="217" t="s">
        <v>214</v>
      </c>
    </row>
    <row r="131" s="12" customFormat="1">
      <c r="B131" s="224"/>
      <c r="D131" s="216" t="s">
        <v>222</v>
      </c>
      <c r="E131" s="225" t="s">
        <v>5</v>
      </c>
      <c r="F131" s="226" t="s">
        <v>224</v>
      </c>
      <c r="H131" s="227">
        <v>80.775000000000006</v>
      </c>
      <c r="I131" s="228"/>
      <c r="L131" s="224"/>
      <c r="M131" s="229"/>
      <c r="N131" s="230"/>
      <c r="O131" s="230"/>
      <c r="P131" s="230"/>
      <c r="Q131" s="230"/>
      <c r="R131" s="230"/>
      <c r="S131" s="230"/>
      <c r="T131" s="231"/>
      <c r="AT131" s="225" t="s">
        <v>222</v>
      </c>
      <c r="AU131" s="225" t="s">
        <v>82</v>
      </c>
      <c r="AV131" s="12" t="s">
        <v>85</v>
      </c>
      <c r="AW131" s="12" t="s">
        <v>38</v>
      </c>
      <c r="AX131" s="12" t="s">
        <v>11</v>
      </c>
      <c r="AY131" s="225" t="s">
        <v>214</v>
      </c>
    </row>
    <row r="132" s="1" customFormat="1" ht="16.5" customHeight="1">
      <c r="B132" s="202"/>
      <c r="C132" s="203" t="s">
        <v>254</v>
      </c>
      <c r="D132" s="203" t="s">
        <v>216</v>
      </c>
      <c r="E132" s="204" t="s">
        <v>255</v>
      </c>
      <c r="F132" s="205" t="s">
        <v>256</v>
      </c>
      <c r="G132" s="206" t="s">
        <v>219</v>
      </c>
      <c r="H132" s="207">
        <v>24.785</v>
      </c>
      <c r="I132" s="208"/>
      <c r="J132" s="209">
        <f>ROUND(I132*H132,0)</f>
        <v>0</v>
      </c>
      <c r="K132" s="205" t="s">
        <v>220</v>
      </c>
      <c r="L132" s="46"/>
      <c r="M132" s="210" t="s">
        <v>5</v>
      </c>
      <c r="N132" s="211" t="s">
        <v>45</v>
      </c>
      <c r="O132" s="47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AR132" s="24" t="s">
        <v>88</v>
      </c>
      <c r="AT132" s="24" t="s">
        <v>216</v>
      </c>
      <c r="AU132" s="24" t="s">
        <v>82</v>
      </c>
      <c r="AY132" s="24" t="s">
        <v>214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24" t="s">
        <v>11</v>
      </c>
      <c r="BK132" s="214">
        <f>ROUND(I132*H132,0)</f>
        <v>0</v>
      </c>
      <c r="BL132" s="24" t="s">
        <v>88</v>
      </c>
      <c r="BM132" s="24" t="s">
        <v>257</v>
      </c>
    </row>
    <row r="133" s="11" customFormat="1">
      <c r="B133" s="215"/>
      <c r="D133" s="216" t="s">
        <v>222</v>
      </c>
      <c r="E133" s="217" t="s">
        <v>5</v>
      </c>
      <c r="F133" s="218" t="s">
        <v>140</v>
      </c>
      <c r="H133" s="219">
        <v>24.785</v>
      </c>
      <c r="I133" s="220"/>
      <c r="L133" s="215"/>
      <c r="M133" s="221"/>
      <c r="N133" s="222"/>
      <c r="O133" s="222"/>
      <c r="P133" s="222"/>
      <c r="Q133" s="222"/>
      <c r="R133" s="222"/>
      <c r="S133" s="222"/>
      <c r="T133" s="223"/>
      <c r="AT133" s="217" t="s">
        <v>222</v>
      </c>
      <c r="AU133" s="217" t="s">
        <v>82</v>
      </c>
      <c r="AV133" s="11" t="s">
        <v>82</v>
      </c>
      <c r="AW133" s="11" t="s">
        <v>38</v>
      </c>
      <c r="AX133" s="11" t="s">
        <v>11</v>
      </c>
      <c r="AY133" s="217" t="s">
        <v>214</v>
      </c>
    </row>
    <row r="134" s="1" customFormat="1" ht="16.5" customHeight="1">
      <c r="B134" s="202"/>
      <c r="C134" s="203" t="s">
        <v>28</v>
      </c>
      <c r="D134" s="203" t="s">
        <v>216</v>
      </c>
      <c r="E134" s="204" t="s">
        <v>236</v>
      </c>
      <c r="F134" s="205" t="s">
        <v>237</v>
      </c>
      <c r="G134" s="206" t="s">
        <v>219</v>
      </c>
      <c r="H134" s="207">
        <v>24.785</v>
      </c>
      <c r="I134" s="208"/>
      <c r="J134" s="209">
        <f>ROUND(I134*H134,0)</f>
        <v>0</v>
      </c>
      <c r="K134" s="205" t="s">
        <v>220</v>
      </c>
      <c r="L134" s="46"/>
      <c r="M134" s="210" t="s">
        <v>5</v>
      </c>
      <c r="N134" s="211" t="s">
        <v>45</v>
      </c>
      <c r="O134" s="47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AR134" s="24" t="s">
        <v>88</v>
      </c>
      <c r="AT134" s="24" t="s">
        <v>216</v>
      </c>
      <c r="AU134" s="24" t="s">
        <v>82</v>
      </c>
      <c r="AY134" s="24" t="s">
        <v>214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24" t="s">
        <v>11</v>
      </c>
      <c r="BK134" s="214">
        <f>ROUND(I134*H134,0)</f>
        <v>0</v>
      </c>
      <c r="BL134" s="24" t="s">
        <v>88</v>
      </c>
      <c r="BM134" s="24" t="s">
        <v>258</v>
      </c>
    </row>
    <row r="135" s="11" customFormat="1">
      <c r="B135" s="215"/>
      <c r="D135" s="216" t="s">
        <v>222</v>
      </c>
      <c r="E135" s="217" t="s">
        <v>5</v>
      </c>
      <c r="F135" s="218" t="s">
        <v>140</v>
      </c>
      <c r="H135" s="219">
        <v>24.785</v>
      </c>
      <c r="I135" s="220"/>
      <c r="L135" s="215"/>
      <c r="M135" s="221"/>
      <c r="N135" s="222"/>
      <c r="O135" s="222"/>
      <c r="P135" s="222"/>
      <c r="Q135" s="222"/>
      <c r="R135" s="222"/>
      <c r="S135" s="222"/>
      <c r="T135" s="223"/>
      <c r="AT135" s="217" t="s">
        <v>222</v>
      </c>
      <c r="AU135" s="217" t="s">
        <v>82</v>
      </c>
      <c r="AV135" s="11" t="s">
        <v>82</v>
      </c>
      <c r="AW135" s="11" t="s">
        <v>38</v>
      </c>
      <c r="AX135" s="11" t="s">
        <v>11</v>
      </c>
      <c r="AY135" s="217" t="s">
        <v>214</v>
      </c>
    </row>
    <row r="136" s="1" customFormat="1" ht="16.5" customHeight="1">
      <c r="B136" s="202"/>
      <c r="C136" s="203" t="s">
        <v>259</v>
      </c>
      <c r="D136" s="203" t="s">
        <v>216</v>
      </c>
      <c r="E136" s="204" t="s">
        <v>260</v>
      </c>
      <c r="F136" s="205" t="s">
        <v>261</v>
      </c>
      <c r="G136" s="206" t="s">
        <v>219</v>
      </c>
      <c r="H136" s="207">
        <v>24.785</v>
      </c>
      <c r="I136" s="208"/>
      <c r="J136" s="209">
        <f>ROUND(I136*H136,0)</f>
        <v>0</v>
      </c>
      <c r="K136" s="205" t="s">
        <v>220</v>
      </c>
      <c r="L136" s="46"/>
      <c r="M136" s="210" t="s">
        <v>5</v>
      </c>
      <c r="N136" s="211" t="s">
        <v>45</v>
      </c>
      <c r="O136" s="47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AR136" s="24" t="s">
        <v>88</v>
      </c>
      <c r="AT136" s="24" t="s">
        <v>216</v>
      </c>
      <c r="AU136" s="24" t="s">
        <v>82</v>
      </c>
      <c r="AY136" s="24" t="s">
        <v>214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24" t="s">
        <v>11</v>
      </c>
      <c r="BK136" s="214">
        <f>ROUND(I136*H136,0)</f>
        <v>0</v>
      </c>
      <c r="BL136" s="24" t="s">
        <v>88</v>
      </c>
      <c r="BM136" s="24" t="s">
        <v>262</v>
      </c>
    </row>
    <row r="137" s="11" customFormat="1">
      <c r="B137" s="215"/>
      <c r="D137" s="216" t="s">
        <v>222</v>
      </c>
      <c r="E137" s="217" t="s">
        <v>5</v>
      </c>
      <c r="F137" s="218" t="s">
        <v>105</v>
      </c>
      <c r="H137" s="219">
        <v>42.350000000000001</v>
      </c>
      <c r="I137" s="220"/>
      <c r="L137" s="215"/>
      <c r="M137" s="221"/>
      <c r="N137" s="222"/>
      <c r="O137" s="222"/>
      <c r="P137" s="222"/>
      <c r="Q137" s="222"/>
      <c r="R137" s="222"/>
      <c r="S137" s="222"/>
      <c r="T137" s="223"/>
      <c r="AT137" s="217" t="s">
        <v>222</v>
      </c>
      <c r="AU137" s="217" t="s">
        <v>82</v>
      </c>
      <c r="AV137" s="11" t="s">
        <v>82</v>
      </c>
      <c r="AW137" s="11" t="s">
        <v>38</v>
      </c>
      <c r="AX137" s="11" t="s">
        <v>74</v>
      </c>
      <c r="AY137" s="217" t="s">
        <v>214</v>
      </c>
    </row>
    <row r="138" s="11" customFormat="1">
      <c r="B138" s="215"/>
      <c r="D138" s="216" t="s">
        <v>222</v>
      </c>
      <c r="E138" s="217" t="s">
        <v>5</v>
      </c>
      <c r="F138" s="218" t="s">
        <v>263</v>
      </c>
      <c r="H138" s="219">
        <v>-3.8500000000000001</v>
      </c>
      <c r="I138" s="220"/>
      <c r="L138" s="215"/>
      <c r="M138" s="221"/>
      <c r="N138" s="222"/>
      <c r="O138" s="222"/>
      <c r="P138" s="222"/>
      <c r="Q138" s="222"/>
      <c r="R138" s="222"/>
      <c r="S138" s="222"/>
      <c r="T138" s="223"/>
      <c r="AT138" s="217" t="s">
        <v>222</v>
      </c>
      <c r="AU138" s="217" t="s">
        <v>82</v>
      </c>
      <c r="AV138" s="11" t="s">
        <v>82</v>
      </c>
      <c r="AW138" s="11" t="s">
        <v>38</v>
      </c>
      <c r="AX138" s="11" t="s">
        <v>74</v>
      </c>
      <c r="AY138" s="217" t="s">
        <v>214</v>
      </c>
    </row>
    <row r="139" s="11" customFormat="1">
      <c r="B139" s="215"/>
      <c r="D139" s="216" t="s">
        <v>222</v>
      </c>
      <c r="E139" s="217" t="s">
        <v>5</v>
      </c>
      <c r="F139" s="218" t="s">
        <v>264</v>
      </c>
      <c r="H139" s="219">
        <v>-8.3149999999999995</v>
      </c>
      <c r="I139" s="220"/>
      <c r="L139" s="215"/>
      <c r="M139" s="221"/>
      <c r="N139" s="222"/>
      <c r="O139" s="222"/>
      <c r="P139" s="222"/>
      <c r="Q139" s="222"/>
      <c r="R139" s="222"/>
      <c r="S139" s="222"/>
      <c r="T139" s="223"/>
      <c r="AT139" s="217" t="s">
        <v>222</v>
      </c>
      <c r="AU139" s="217" t="s">
        <v>82</v>
      </c>
      <c r="AV139" s="11" t="s">
        <v>82</v>
      </c>
      <c r="AW139" s="11" t="s">
        <v>38</v>
      </c>
      <c r="AX139" s="11" t="s">
        <v>74</v>
      </c>
      <c r="AY139" s="217" t="s">
        <v>214</v>
      </c>
    </row>
    <row r="140" s="11" customFormat="1">
      <c r="B140" s="215"/>
      <c r="D140" s="216" t="s">
        <v>222</v>
      </c>
      <c r="E140" s="217" t="s">
        <v>5</v>
      </c>
      <c r="F140" s="218" t="s">
        <v>265</v>
      </c>
      <c r="H140" s="219">
        <v>-5.4000000000000004</v>
      </c>
      <c r="I140" s="220"/>
      <c r="L140" s="215"/>
      <c r="M140" s="221"/>
      <c r="N140" s="222"/>
      <c r="O140" s="222"/>
      <c r="P140" s="222"/>
      <c r="Q140" s="222"/>
      <c r="R140" s="222"/>
      <c r="S140" s="222"/>
      <c r="T140" s="223"/>
      <c r="AT140" s="217" t="s">
        <v>222</v>
      </c>
      <c r="AU140" s="217" t="s">
        <v>82</v>
      </c>
      <c r="AV140" s="11" t="s">
        <v>82</v>
      </c>
      <c r="AW140" s="11" t="s">
        <v>38</v>
      </c>
      <c r="AX140" s="11" t="s">
        <v>74</v>
      </c>
      <c r="AY140" s="217" t="s">
        <v>214</v>
      </c>
    </row>
    <row r="141" s="12" customFormat="1">
      <c r="B141" s="224"/>
      <c r="D141" s="216" t="s">
        <v>222</v>
      </c>
      <c r="E141" s="225" t="s">
        <v>140</v>
      </c>
      <c r="F141" s="226" t="s">
        <v>224</v>
      </c>
      <c r="H141" s="227">
        <v>24.785</v>
      </c>
      <c r="I141" s="228"/>
      <c r="L141" s="224"/>
      <c r="M141" s="229"/>
      <c r="N141" s="230"/>
      <c r="O141" s="230"/>
      <c r="P141" s="230"/>
      <c r="Q141" s="230"/>
      <c r="R141" s="230"/>
      <c r="S141" s="230"/>
      <c r="T141" s="231"/>
      <c r="AT141" s="225" t="s">
        <v>222</v>
      </c>
      <c r="AU141" s="225" t="s">
        <v>82</v>
      </c>
      <c r="AV141" s="12" t="s">
        <v>85</v>
      </c>
      <c r="AW141" s="12" t="s">
        <v>38</v>
      </c>
      <c r="AX141" s="12" t="s">
        <v>11</v>
      </c>
      <c r="AY141" s="225" t="s">
        <v>214</v>
      </c>
    </row>
    <row r="142" s="10" customFormat="1" ht="29.88" customHeight="1">
      <c r="B142" s="189"/>
      <c r="D142" s="190" t="s">
        <v>73</v>
      </c>
      <c r="E142" s="200" t="s">
        <v>82</v>
      </c>
      <c r="F142" s="200" t="s">
        <v>266</v>
      </c>
      <c r="I142" s="192"/>
      <c r="J142" s="201">
        <f>BK142</f>
        <v>0</v>
      </c>
      <c r="L142" s="189"/>
      <c r="M142" s="194"/>
      <c r="N142" s="195"/>
      <c r="O142" s="195"/>
      <c r="P142" s="196">
        <f>SUM(P143:P169)</f>
        <v>0</v>
      </c>
      <c r="Q142" s="195"/>
      <c r="R142" s="196">
        <f>SUM(R143:R169)</f>
        <v>60.097705464535991</v>
      </c>
      <c r="S142" s="195"/>
      <c r="T142" s="197">
        <f>SUM(T143:T169)</f>
        <v>0</v>
      </c>
      <c r="AR142" s="190" t="s">
        <v>11</v>
      </c>
      <c r="AT142" s="198" t="s">
        <v>73</v>
      </c>
      <c r="AU142" s="198" t="s">
        <v>11</v>
      </c>
      <c r="AY142" s="190" t="s">
        <v>214</v>
      </c>
      <c r="BK142" s="199">
        <f>SUM(BK143:BK169)</f>
        <v>0</v>
      </c>
    </row>
    <row r="143" s="1" customFormat="1" ht="25.5" customHeight="1">
      <c r="B143" s="202"/>
      <c r="C143" s="203" t="s">
        <v>267</v>
      </c>
      <c r="D143" s="203" t="s">
        <v>216</v>
      </c>
      <c r="E143" s="204" t="s">
        <v>268</v>
      </c>
      <c r="F143" s="205" t="s">
        <v>269</v>
      </c>
      <c r="G143" s="206" t="s">
        <v>270</v>
      </c>
      <c r="H143" s="207">
        <v>18</v>
      </c>
      <c r="I143" s="208"/>
      <c r="J143" s="209">
        <f>ROUND(I143*H143,0)</f>
        <v>0</v>
      </c>
      <c r="K143" s="205" t="s">
        <v>220</v>
      </c>
      <c r="L143" s="46"/>
      <c r="M143" s="210" t="s">
        <v>5</v>
      </c>
      <c r="N143" s="211" t="s">
        <v>45</v>
      </c>
      <c r="O143" s="47"/>
      <c r="P143" s="212">
        <f>O143*H143</f>
        <v>0</v>
      </c>
      <c r="Q143" s="212">
        <v>0.22656960000000001</v>
      </c>
      <c r="R143" s="212">
        <f>Q143*H143</f>
        <v>4.0782528000000005</v>
      </c>
      <c r="S143" s="212">
        <v>0</v>
      </c>
      <c r="T143" s="213">
        <f>S143*H143</f>
        <v>0</v>
      </c>
      <c r="AR143" s="24" t="s">
        <v>88</v>
      </c>
      <c r="AT143" s="24" t="s">
        <v>216</v>
      </c>
      <c r="AU143" s="24" t="s">
        <v>82</v>
      </c>
      <c r="AY143" s="24" t="s">
        <v>214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24" t="s">
        <v>11</v>
      </c>
      <c r="BK143" s="214">
        <f>ROUND(I143*H143,0)</f>
        <v>0</v>
      </c>
      <c r="BL143" s="24" t="s">
        <v>88</v>
      </c>
      <c r="BM143" s="24" t="s">
        <v>271</v>
      </c>
    </row>
    <row r="144" s="11" customFormat="1">
      <c r="B144" s="215"/>
      <c r="D144" s="216" t="s">
        <v>222</v>
      </c>
      <c r="E144" s="217" t="s">
        <v>5</v>
      </c>
      <c r="F144" s="218" t="s">
        <v>272</v>
      </c>
      <c r="H144" s="219">
        <v>18</v>
      </c>
      <c r="I144" s="220"/>
      <c r="L144" s="215"/>
      <c r="M144" s="221"/>
      <c r="N144" s="222"/>
      <c r="O144" s="222"/>
      <c r="P144" s="222"/>
      <c r="Q144" s="222"/>
      <c r="R144" s="222"/>
      <c r="S144" s="222"/>
      <c r="T144" s="223"/>
      <c r="AT144" s="217" t="s">
        <v>222</v>
      </c>
      <c r="AU144" s="217" t="s">
        <v>82</v>
      </c>
      <c r="AV144" s="11" t="s">
        <v>82</v>
      </c>
      <c r="AW144" s="11" t="s">
        <v>38</v>
      </c>
      <c r="AX144" s="11" t="s">
        <v>11</v>
      </c>
      <c r="AY144" s="217" t="s">
        <v>214</v>
      </c>
    </row>
    <row r="145" s="1" customFormat="1" ht="25.5" customHeight="1">
      <c r="B145" s="202"/>
      <c r="C145" s="203" t="s">
        <v>273</v>
      </c>
      <c r="D145" s="203" t="s">
        <v>216</v>
      </c>
      <c r="E145" s="204" t="s">
        <v>274</v>
      </c>
      <c r="F145" s="205" t="s">
        <v>275</v>
      </c>
      <c r="G145" s="206" t="s">
        <v>219</v>
      </c>
      <c r="H145" s="207">
        <v>3.8500000000000001</v>
      </c>
      <c r="I145" s="208"/>
      <c r="J145" s="209">
        <f>ROUND(I145*H145,0)</f>
        <v>0</v>
      </c>
      <c r="K145" s="205" t="s">
        <v>220</v>
      </c>
      <c r="L145" s="46"/>
      <c r="M145" s="210" t="s">
        <v>5</v>
      </c>
      <c r="N145" s="211" t="s">
        <v>45</v>
      </c>
      <c r="O145" s="47"/>
      <c r="P145" s="212">
        <f>O145*H145</f>
        <v>0</v>
      </c>
      <c r="Q145" s="212">
        <v>2.1600000000000001</v>
      </c>
      <c r="R145" s="212">
        <f>Q145*H145</f>
        <v>8.3160000000000007</v>
      </c>
      <c r="S145" s="212">
        <v>0</v>
      </c>
      <c r="T145" s="213">
        <f>S145*H145</f>
        <v>0</v>
      </c>
      <c r="AR145" s="24" t="s">
        <v>88</v>
      </c>
      <c r="AT145" s="24" t="s">
        <v>216</v>
      </c>
      <c r="AU145" s="24" t="s">
        <v>82</v>
      </c>
      <c r="AY145" s="24" t="s">
        <v>214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24" t="s">
        <v>11</v>
      </c>
      <c r="BK145" s="214">
        <f>ROUND(I145*H145,0)</f>
        <v>0</v>
      </c>
      <c r="BL145" s="24" t="s">
        <v>88</v>
      </c>
      <c r="BM145" s="24" t="s">
        <v>276</v>
      </c>
    </row>
    <row r="146" s="11" customFormat="1">
      <c r="B146" s="215"/>
      <c r="D146" s="216" t="s">
        <v>222</v>
      </c>
      <c r="E146" s="217" t="s">
        <v>5</v>
      </c>
      <c r="F146" s="218" t="s">
        <v>277</v>
      </c>
      <c r="H146" s="219">
        <v>3.8500000000000001</v>
      </c>
      <c r="I146" s="220"/>
      <c r="L146" s="215"/>
      <c r="M146" s="221"/>
      <c r="N146" s="222"/>
      <c r="O146" s="222"/>
      <c r="P146" s="222"/>
      <c r="Q146" s="222"/>
      <c r="R146" s="222"/>
      <c r="S146" s="222"/>
      <c r="T146" s="223"/>
      <c r="AT146" s="217" t="s">
        <v>222</v>
      </c>
      <c r="AU146" s="217" t="s">
        <v>82</v>
      </c>
      <c r="AV146" s="11" t="s">
        <v>82</v>
      </c>
      <c r="AW146" s="11" t="s">
        <v>38</v>
      </c>
      <c r="AX146" s="11" t="s">
        <v>74</v>
      </c>
      <c r="AY146" s="217" t="s">
        <v>214</v>
      </c>
    </row>
    <row r="147" s="12" customFormat="1">
      <c r="B147" s="224"/>
      <c r="D147" s="216" t="s">
        <v>222</v>
      </c>
      <c r="E147" s="225" t="s">
        <v>5</v>
      </c>
      <c r="F147" s="226" t="s">
        <v>224</v>
      </c>
      <c r="H147" s="227">
        <v>3.8500000000000001</v>
      </c>
      <c r="I147" s="228"/>
      <c r="L147" s="224"/>
      <c r="M147" s="229"/>
      <c r="N147" s="230"/>
      <c r="O147" s="230"/>
      <c r="P147" s="230"/>
      <c r="Q147" s="230"/>
      <c r="R147" s="230"/>
      <c r="S147" s="230"/>
      <c r="T147" s="231"/>
      <c r="AT147" s="225" t="s">
        <v>222</v>
      </c>
      <c r="AU147" s="225" t="s">
        <v>82</v>
      </c>
      <c r="AV147" s="12" t="s">
        <v>85</v>
      </c>
      <c r="AW147" s="12" t="s">
        <v>38</v>
      </c>
      <c r="AX147" s="12" t="s">
        <v>11</v>
      </c>
      <c r="AY147" s="225" t="s">
        <v>214</v>
      </c>
    </row>
    <row r="148" s="1" customFormat="1" ht="16.5" customHeight="1">
      <c r="B148" s="202"/>
      <c r="C148" s="203" t="s">
        <v>278</v>
      </c>
      <c r="D148" s="203" t="s">
        <v>216</v>
      </c>
      <c r="E148" s="204" t="s">
        <v>279</v>
      </c>
      <c r="F148" s="205" t="s">
        <v>280</v>
      </c>
      <c r="G148" s="206" t="s">
        <v>219</v>
      </c>
      <c r="H148" s="207">
        <v>5.71</v>
      </c>
      <c r="I148" s="208"/>
      <c r="J148" s="209">
        <f>ROUND(I148*H148,0)</f>
        <v>0</v>
      </c>
      <c r="K148" s="205" t="s">
        <v>220</v>
      </c>
      <c r="L148" s="46"/>
      <c r="M148" s="210" t="s">
        <v>5</v>
      </c>
      <c r="N148" s="211" t="s">
        <v>45</v>
      </c>
      <c r="O148" s="47"/>
      <c r="P148" s="212">
        <f>O148*H148</f>
        <v>0</v>
      </c>
      <c r="Q148" s="212">
        <v>2.2563422040000001</v>
      </c>
      <c r="R148" s="212">
        <f>Q148*H148</f>
        <v>12.88371398484</v>
      </c>
      <c r="S148" s="212">
        <v>0</v>
      </c>
      <c r="T148" s="213">
        <f>S148*H148</f>
        <v>0</v>
      </c>
      <c r="AR148" s="24" t="s">
        <v>88</v>
      </c>
      <c r="AT148" s="24" t="s">
        <v>216</v>
      </c>
      <c r="AU148" s="24" t="s">
        <v>82</v>
      </c>
      <c r="AY148" s="24" t="s">
        <v>214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24" t="s">
        <v>11</v>
      </c>
      <c r="BK148" s="214">
        <f>ROUND(I148*H148,0)</f>
        <v>0</v>
      </c>
      <c r="BL148" s="24" t="s">
        <v>88</v>
      </c>
      <c r="BM148" s="24" t="s">
        <v>281</v>
      </c>
    </row>
    <row r="149" s="11" customFormat="1">
      <c r="B149" s="215"/>
      <c r="D149" s="216" t="s">
        <v>222</v>
      </c>
      <c r="E149" s="217" t="s">
        <v>5</v>
      </c>
      <c r="F149" s="218" t="s">
        <v>282</v>
      </c>
      <c r="H149" s="219">
        <v>5.71</v>
      </c>
      <c r="I149" s="220"/>
      <c r="L149" s="215"/>
      <c r="M149" s="221"/>
      <c r="N149" s="222"/>
      <c r="O149" s="222"/>
      <c r="P149" s="222"/>
      <c r="Q149" s="222"/>
      <c r="R149" s="222"/>
      <c r="S149" s="222"/>
      <c r="T149" s="223"/>
      <c r="AT149" s="217" t="s">
        <v>222</v>
      </c>
      <c r="AU149" s="217" t="s">
        <v>82</v>
      </c>
      <c r="AV149" s="11" t="s">
        <v>82</v>
      </c>
      <c r="AW149" s="11" t="s">
        <v>38</v>
      </c>
      <c r="AX149" s="11" t="s">
        <v>11</v>
      </c>
      <c r="AY149" s="217" t="s">
        <v>214</v>
      </c>
    </row>
    <row r="150" s="1" customFormat="1" ht="16.5" customHeight="1">
      <c r="B150" s="202"/>
      <c r="C150" s="203" t="s">
        <v>12</v>
      </c>
      <c r="D150" s="203" t="s">
        <v>216</v>
      </c>
      <c r="E150" s="204" t="s">
        <v>283</v>
      </c>
      <c r="F150" s="205" t="s">
        <v>284</v>
      </c>
      <c r="G150" s="206" t="s">
        <v>219</v>
      </c>
      <c r="H150" s="207">
        <v>8.3149999999999995</v>
      </c>
      <c r="I150" s="208"/>
      <c r="J150" s="209">
        <f>ROUND(I150*H150,0)</f>
        <v>0</v>
      </c>
      <c r="K150" s="205" t="s">
        <v>220</v>
      </c>
      <c r="L150" s="46"/>
      <c r="M150" s="210" t="s">
        <v>5</v>
      </c>
      <c r="N150" s="211" t="s">
        <v>45</v>
      </c>
      <c r="O150" s="47"/>
      <c r="P150" s="212">
        <f>O150*H150</f>
        <v>0</v>
      </c>
      <c r="Q150" s="212">
        <v>2.2563422040000001</v>
      </c>
      <c r="R150" s="212">
        <f>Q150*H150</f>
        <v>18.761485426259998</v>
      </c>
      <c r="S150" s="212">
        <v>0</v>
      </c>
      <c r="T150" s="213">
        <f>S150*H150</f>
        <v>0</v>
      </c>
      <c r="AR150" s="24" t="s">
        <v>88</v>
      </c>
      <c r="AT150" s="24" t="s">
        <v>216</v>
      </c>
      <c r="AU150" s="24" t="s">
        <v>82</v>
      </c>
      <c r="AY150" s="24" t="s">
        <v>214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24" t="s">
        <v>11</v>
      </c>
      <c r="BK150" s="214">
        <f>ROUND(I150*H150,0)</f>
        <v>0</v>
      </c>
      <c r="BL150" s="24" t="s">
        <v>88</v>
      </c>
      <c r="BM150" s="24" t="s">
        <v>285</v>
      </c>
    </row>
    <row r="151" s="11" customFormat="1">
      <c r="B151" s="215"/>
      <c r="D151" s="216" t="s">
        <v>222</v>
      </c>
      <c r="E151" s="217" t="s">
        <v>5</v>
      </c>
      <c r="F151" s="218" t="s">
        <v>286</v>
      </c>
      <c r="H151" s="219">
        <v>8.3149999999999995</v>
      </c>
      <c r="I151" s="220"/>
      <c r="L151" s="215"/>
      <c r="M151" s="221"/>
      <c r="N151" s="222"/>
      <c r="O151" s="222"/>
      <c r="P151" s="222"/>
      <c r="Q151" s="222"/>
      <c r="R151" s="222"/>
      <c r="S151" s="222"/>
      <c r="T151" s="223"/>
      <c r="AT151" s="217" t="s">
        <v>222</v>
      </c>
      <c r="AU151" s="217" t="s">
        <v>82</v>
      </c>
      <c r="AV151" s="11" t="s">
        <v>82</v>
      </c>
      <c r="AW151" s="11" t="s">
        <v>38</v>
      </c>
      <c r="AX151" s="11" t="s">
        <v>74</v>
      </c>
      <c r="AY151" s="217" t="s">
        <v>214</v>
      </c>
    </row>
    <row r="152" s="12" customFormat="1">
      <c r="B152" s="224"/>
      <c r="D152" s="216" t="s">
        <v>222</v>
      </c>
      <c r="E152" s="225" t="s">
        <v>5</v>
      </c>
      <c r="F152" s="226" t="s">
        <v>287</v>
      </c>
      <c r="H152" s="227">
        <v>8.3149999999999995</v>
      </c>
      <c r="I152" s="228"/>
      <c r="L152" s="224"/>
      <c r="M152" s="229"/>
      <c r="N152" s="230"/>
      <c r="O152" s="230"/>
      <c r="P152" s="230"/>
      <c r="Q152" s="230"/>
      <c r="R152" s="230"/>
      <c r="S152" s="230"/>
      <c r="T152" s="231"/>
      <c r="AT152" s="225" t="s">
        <v>222</v>
      </c>
      <c r="AU152" s="225" t="s">
        <v>82</v>
      </c>
      <c r="AV152" s="12" t="s">
        <v>85</v>
      </c>
      <c r="AW152" s="12" t="s">
        <v>38</v>
      </c>
      <c r="AX152" s="12" t="s">
        <v>11</v>
      </c>
      <c r="AY152" s="225" t="s">
        <v>214</v>
      </c>
    </row>
    <row r="153" s="1" customFormat="1" ht="16.5" customHeight="1">
      <c r="B153" s="202"/>
      <c r="C153" s="203" t="s">
        <v>288</v>
      </c>
      <c r="D153" s="203" t="s">
        <v>216</v>
      </c>
      <c r="E153" s="204" t="s">
        <v>289</v>
      </c>
      <c r="F153" s="205" t="s">
        <v>290</v>
      </c>
      <c r="G153" s="206" t="s">
        <v>291</v>
      </c>
      <c r="H153" s="207">
        <v>8.2699999999999996</v>
      </c>
      <c r="I153" s="208"/>
      <c r="J153" s="209">
        <f>ROUND(I153*H153,0)</f>
        <v>0</v>
      </c>
      <c r="K153" s="205" t="s">
        <v>220</v>
      </c>
      <c r="L153" s="46"/>
      <c r="M153" s="210" t="s">
        <v>5</v>
      </c>
      <c r="N153" s="211" t="s">
        <v>45</v>
      </c>
      <c r="O153" s="47"/>
      <c r="P153" s="212">
        <f>O153*H153</f>
        <v>0</v>
      </c>
      <c r="Q153" s="212">
        <v>0.0010259</v>
      </c>
      <c r="R153" s="212">
        <f>Q153*H153</f>
        <v>0.0084841929999999992</v>
      </c>
      <c r="S153" s="212">
        <v>0</v>
      </c>
      <c r="T153" s="213">
        <f>S153*H153</f>
        <v>0</v>
      </c>
      <c r="AR153" s="24" t="s">
        <v>88</v>
      </c>
      <c r="AT153" s="24" t="s">
        <v>216</v>
      </c>
      <c r="AU153" s="24" t="s">
        <v>82</v>
      </c>
      <c r="AY153" s="24" t="s">
        <v>214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24" t="s">
        <v>11</v>
      </c>
      <c r="BK153" s="214">
        <f>ROUND(I153*H153,0)</f>
        <v>0</v>
      </c>
      <c r="BL153" s="24" t="s">
        <v>88</v>
      </c>
      <c r="BM153" s="24" t="s">
        <v>292</v>
      </c>
    </row>
    <row r="154" s="11" customFormat="1">
      <c r="B154" s="215"/>
      <c r="D154" s="216" t="s">
        <v>222</v>
      </c>
      <c r="E154" s="217" t="s">
        <v>5</v>
      </c>
      <c r="F154" s="218" t="s">
        <v>293</v>
      </c>
      <c r="H154" s="219">
        <v>8.2699999999999996</v>
      </c>
      <c r="I154" s="220"/>
      <c r="L154" s="215"/>
      <c r="M154" s="221"/>
      <c r="N154" s="222"/>
      <c r="O154" s="222"/>
      <c r="P154" s="222"/>
      <c r="Q154" s="222"/>
      <c r="R154" s="222"/>
      <c r="S154" s="222"/>
      <c r="T154" s="223"/>
      <c r="AT154" s="217" t="s">
        <v>222</v>
      </c>
      <c r="AU154" s="217" t="s">
        <v>82</v>
      </c>
      <c r="AV154" s="11" t="s">
        <v>82</v>
      </c>
      <c r="AW154" s="11" t="s">
        <v>38</v>
      </c>
      <c r="AX154" s="11" t="s">
        <v>74</v>
      </c>
      <c r="AY154" s="217" t="s">
        <v>214</v>
      </c>
    </row>
    <row r="155" s="12" customFormat="1">
      <c r="B155" s="224"/>
      <c r="D155" s="216" t="s">
        <v>222</v>
      </c>
      <c r="E155" s="225" t="s">
        <v>5</v>
      </c>
      <c r="F155" s="226" t="s">
        <v>287</v>
      </c>
      <c r="H155" s="227">
        <v>8.2699999999999996</v>
      </c>
      <c r="I155" s="228"/>
      <c r="L155" s="224"/>
      <c r="M155" s="229"/>
      <c r="N155" s="230"/>
      <c r="O155" s="230"/>
      <c r="P155" s="230"/>
      <c r="Q155" s="230"/>
      <c r="R155" s="230"/>
      <c r="S155" s="230"/>
      <c r="T155" s="231"/>
      <c r="AT155" s="225" t="s">
        <v>222</v>
      </c>
      <c r="AU155" s="225" t="s">
        <v>82</v>
      </c>
      <c r="AV155" s="12" t="s">
        <v>85</v>
      </c>
      <c r="AW155" s="12" t="s">
        <v>38</v>
      </c>
      <c r="AX155" s="12" t="s">
        <v>11</v>
      </c>
      <c r="AY155" s="225" t="s">
        <v>214</v>
      </c>
    </row>
    <row r="156" s="1" customFormat="1" ht="16.5" customHeight="1">
      <c r="B156" s="202"/>
      <c r="C156" s="203" t="s">
        <v>294</v>
      </c>
      <c r="D156" s="203" t="s">
        <v>216</v>
      </c>
      <c r="E156" s="204" t="s">
        <v>295</v>
      </c>
      <c r="F156" s="205" t="s">
        <v>296</v>
      </c>
      <c r="G156" s="206" t="s">
        <v>291</v>
      </c>
      <c r="H156" s="207">
        <v>8.2699999999999996</v>
      </c>
      <c r="I156" s="208"/>
      <c r="J156" s="209">
        <f>ROUND(I156*H156,0)</f>
        <v>0</v>
      </c>
      <c r="K156" s="205" t="s">
        <v>220</v>
      </c>
      <c r="L156" s="46"/>
      <c r="M156" s="210" t="s">
        <v>5</v>
      </c>
      <c r="N156" s="211" t="s">
        <v>45</v>
      </c>
      <c r="O156" s="47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AR156" s="24" t="s">
        <v>88</v>
      </c>
      <c r="AT156" s="24" t="s">
        <v>216</v>
      </c>
      <c r="AU156" s="24" t="s">
        <v>82</v>
      </c>
      <c r="AY156" s="24" t="s">
        <v>214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24" t="s">
        <v>11</v>
      </c>
      <c r="BK156" s="214">
        <f>ROUND(I156*H156,0)</f>
        <v>0</v>
      </c>
      <c r="BL156" s="24" t="s">
        <v>88</v>
      </c>
      <c r="BM156" s="24" t="s">
        <v>297</v>
      </c>
    </row>
    <row r="157" s="1" customFormat="1" ht="25.5" customHeight="1">
      <c r="B157" s="202"/>
      <c r="C157" s="203" t="s">
        <v>298</v>
      </c>
      <c r="D157" s="203" t="s">
        <v>216</v>
      </c>
      <c r="E157" s="204" t="s">
        <v>299</v>
      </c>
      <c r="F157" s="205" t="s">
        <v>300</v>
      </c>
      <c r="G157" s="206" t="s">
        <v>291</v>
      </c>
      <c r="H157" s="207">
        <v>6.8520000000000003</v>
      </c>
      <c r="I157" s="208"/>
      <c r="J157" s="209">
        <f>ROUND(I157*H157,0)</f>
        <v>0</v>
      </c>
      <c r="K157" s="205" t="s">
        <v>220</v>
      </c>
      <c r="L157" s="46"/>
      <c r="M157" s="210" t="s">
        <v>5</v>
      </c>
      <c r="N157" s="211" t="s">
        <v>45</v>
      </c>
      <c r="O157" s="47"/>
      <c r="P157" s="212">
        <f>O157*H157</f>
        <v>0</v>
      </c>
      <c r="Q157" s="212">
        <v>0.67488603999999996</v>
      </c>
      <c r="R157" s="212">
        <f>Q157*H157</f>
        <v>4.6243191460800004</v>
      </c>
      <c r="S157" s="212">
        <v>0</v>
      </c>
      <c r="T157" s="213">
        <f>S157*H157</f>
        <v>0</v>
      </c>
      <c r="AR157" s="24" t="s">
        <v>88</v>
      </c>
      <c r="AT157" s="24" t="s">
        <v>216</v>
      </c>
      <c r="AU157" s="24" t="s">
        <v>82</v>
      </c>
      <c r="AY157" s="24" t="s">
        <v>214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24" t="s">
        <v>11</v>
      </c>
      <c r="BK157" s="214">
        <f>ROUND(I157*H157,0)</f>
        <v>0</v>
      </c>
      <c r="BL157" s="24" t="s">
        <v>88</v>
      </c>
      <c r="BM157" s="24" t="s">
        <v>301</v>
      </c>
    </row>
    <row r="158" s="11" customFormat="1">
      <c r="B158" s="215"/>
      <c r="D158" s="216" t="s">
        <v>222</v>
      </c>
      <c r="E158" s="217" t="s">
        <v>5</v>
      </c>
      <c r="F158" s="218" t="s">
        <v>302</v>
      </c>
      <c r="H158" s="219">
        <v>6.8520000000000003</v>
      </c>
      <c r="I158" s="220"/>
      <c r="L158" s="215"/>
      <c r="M158" s="221"/>
      <c r="N158" s="222"/>
      <c r="O158" s="222"/>
      <c r="P158" s="222"/>
      <c r="Q158" s="222"/>
      <c r="R158" s="222"/>
      <c r="S158" s="222"/>
      <c r="T158" s="223"/>
      <c r="AT158" s="217" t="s">
        <v>222</v>
      </c>
      <c r="AU158" s="217" t="s">
        <v>82</v>
      </c>
      <c r="AV158" s="11" t="s">
        <v>82</v>
      </c>
      <c r="AW158" s="11" t="s">
        <v>38</v>
      </c>
      <c r="AX158" s="11" t="s">
        <v>11</v>
      </c>
      <c r="AY158" s="217" t="s">
        <v>214</v>
      </c>
    </row>
    <row r="159" s="1" customFormat="1" ht="16.5" customHeight="1">
      <c r="B159" s="202"/>
      <c r="C159" s="203" t="s">
        <v>303</v>
      </c>
      <c r="D159" s="203" t="s">
        <v>216</v>
      </c>
      <c r="E159" s="204" t="s">
        <v>304</v>
      </c>
      <c r="F159" s="205" t="s">
        <v>305</v>
      </c>
      <c r="G159" s="206" t="s">
        <v>219</v>
      </c>
      <c r="H159" s="207">
        <v>4.524</v>
      </c>
      <c r="I159" s="208"/>
      <c r="J159" s="209">
        <f>ROUND(I159*H159,0)</f>
        <v>0</v>
      </c>
      <c r="K159" s="205" t="s">
        <v>220</v>
      </c>
      <c r="L159" s="46"/>
      <c r="M159" s="210" t="s">
        <v>5</v>
      </c>
      <c r="N159" s="211" t="s">
        <v>45</v>
      </c>
      <c r="O159" s="47"/>
      <c r="P159" s="212">
        <f>O159*H159</f>
        <v>0</v>
      </c>
      <c r="Q159" s="212">
        <v>2.4532922039999998</v>
      </c>
      <c r="R159" s="212">
        <f>Q159*H159</f>
        <v>11.098693930895999</v>
      </c>
      <c r="S159" s="212">
        <v>0</v>
      </c>
      <c r="T159" s="213">
        <f>S159*H159</f>
        <v>0</v>
      </c>
      <c r="AR159" s="24" t="s">
        <v>88</v>
      </c>
      <c r="AT159" s="24" t="s">
        <v>216</v>
      </c>
      <c r="AU159" s="24" t="s">
        <v>82</v>
      </c>
      <c r="AY159" s="24" t="s">
        <v>214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24" t="s">
        <v>11</v>
      </c>
      <c r="BK159" s="214">
        <f>ROUND(I159*H159,0)</f>
        <v>0</v>
      </c>
      <c r="BL159" s="24" t="s">
        <v>88</v>
      </c>
      <c r="BM159" s="24" t="s">
        <v>306</v>
      </c>
    </row>
    <row r="160" s="11" customFormat="1">
      <c r="B160" s="215"/>
      <c r="D160" s="216" t="s">
        <v>222</v>
      </c>
      <c r="E160" s="217" t="s">
        <v>5</v>
      </c>
      <c r="F160" s="218" t="s">
        <v>307</v>
      </c>
      <c r="H160" s="219">
        <v>1.8899999999999999</v>
      </c>
      <c r="I160" s="220"/>
      <c r="L160" s="215"/>
      <c r="M160" s="221"/>
      <c r="N160" s="222"/>
      <c r="O160" s="222"/>
      <c r="P160" s="222"/>
      <c r="Q160" s="222"/>
      <c r="R160" s="222"/>
      <c r="S160" s="222"/>
      <c r="T160" s="223"/>
      <c r="AT160" s="217" t="s">
        <v>222</v>
      </c>
      <c r="AU160" s="217" t="s">
        <v>82</v>
      </c>
      <c r="AV160" s="11" t="s">
        <v>82</v>
      </c>
      <c r="AW160" s="11" t="s">
        <v>38</v>
      </c>
      <c r="AX160" s="11" t="s">
        <v>74</v>
      </c>
      <c r="AY160" s="217" t="s">
        <v>214</v>
      </c>
    </row>
    <row r="161" s="11" customFormat="1">
      <c r="B161" s="215"/>
      <c r="D161" s="216" t="s">
        <v>222</v>
      </c>
      <c r="E161" s="217" t="s">
        <v>5</v>
      </c>
      <c r="F161" s="218" t="s">
        <v>308</v>
      </c>
      <c r="H161" s="219">
        <v>2.6339999999999999</v>
      </c>
      <c r="I161" s="220"/>
      <c r="L161" s="215"/>
      <c r="M161" s="221"/>
      <c r="N161" s="222"/>
      <c r="O161" s="222"/>
      <c r="P161" s="222"/>
      <c r="Q161" s="222"/>
      <c r="R161" s="222"/>
      <c r="S161" s="222"/>
      <c r="T161" s="223"/>
      <c r="AT161" s="217" t="s">
        <v>222</v>
      </c>
      <c r="AU161" s="217" t="s">
        <v>82</v>
      </c>
      <c r="AV161" s="11" t="s">
        <v>82</v>
      </c>
      <c r="AW161" s="11" t="s">
        <v>38</v>
      </c>
      <c r="AX161" s="11" t="s">
        <v>74</v>
      </c>
      <c r="AY161" s="217" t="s">
        <v>214</v>
      </c>
    </row>
    <row r="162" s="12" customFormat="1">
      <c r="B162" s="224"/>
      <c r="D162" s="216" t="s">
        <v>222</v>
      </c>
      <c r="E162" s="225" t="s">
        <v>5</v>
      </c>
      <c r="F162" s="226" t="s">
        <v>309</v>
      </c>
      <c r="H162" s="227">
        <v>4.524</v>
      </c>
      <c r="I162" s="228"/>
      <c r="L162" s="224"/>
      <c r="M162" s="229"/>
      <c r="N162" s="230"/>
      <c r="O162" s="230"/>
      <c r="P162" s="230"/>
      <c r="Q162" s="230"/>
      <c r="R162" s="230"/>
      <c r="S162" s="230"/>
      <c r="T162" s="231"/>
      <c r="AT162" s="225" t="s">
        <v>222</v>
      </c>
      <c r="AU162" s="225" t="s">
        <v>82</v>
      </c>
      <c r="AV162" s="12" t="s">
        <v>85</v>
      </c>
      <c r="AW162" s="12" t="s">
        <v>38</v>
      </c>
      <c r="AX162" s="12" t="s">
        <v>11</v>
      </c>
      <c r="AY162" s="225" t="s">
        <v>214</v>
      </c>
    </row>
    <row r="163" s="1" customFormat="1" ht="16.5" customHeight="1">
      <c r="B163" s="202"/>
      <c r="C163" s="203" t="s">
        <v>310</v>
      </c>
      <c r="D163" s="203" t="s">
        <v>216</v>
      </c>
      <c r="E163" s="204" t="s">
        <v>311</v>
      </c>
      <c r="F163" s="205" t="s">
        <v>312</v>
      </c>
      <c r="G163" s="206" t="s">
        <v>291</v>
      </c>
      <c r="H163" s="207">
        <v>22.068999999999999</v>
      </c>
      <c r="I163" s="208"/>
      <c r="J163" s="209">
        <f>ROUND(I163*H163,0)</f>
        <v>0</v>
      </c>
      <c r="K163" s="205" t="s">
        <v>220</v>
      </c>
      <c r="L163" s="46"/>
      <c r="M163" s="210" t="s">
        <v>5</v>
      </c>
      <c r="N163" s="211" t="s">
        <v>45</v>
      </c>
      <c r="O163" s="47"/>
      <c r="P163" s="212">
        <f>O163*H163</f>
        <v>0</v>
      </c>
      <c r="Q163" s="212">
        <v>0.0010859400000000001</v>
      </c>
      <c r="R163" s="212">
        <f>Q163*H163</f>
        <v>0.023965609860000001</v>
      </c>
      <c r="S163" s="212">
        <v>0</v>
      </c>
      <c r="T163" s="213">
        <f>S163*H163</f>
        <v>0</v>
      </c>
      <c r="AR163" s="24" t="s">
        <v>88</v>
      </c>
      <c r="AT163" s="24" t="s">
        <v>216</v>
      </c>
      <c r="AU163" s="24" t="s">
        <v>82</v>
      </c>
      <c r="AY163" s="24" t="s">
        <v>214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24" t="s">
        <v>11</v>
      </c>
      <c r="BK163" s="214">
        <f>ROUND(I163*H163,0)</f>
        <v>0</v>
      </c>
      <c r="BL163" s="24" t="s">
        <v>88</v>
      </c>
      <c r="BM163" s="24" t="s">
        <v>313</v>
      </c>
    </row>
    <row r="164" s="11" customFormat="1">
      <c r="B164" s="215"/>
      <c r="D164" s="216" t="s">
        <v>222</v>
      </c>
      <c r="E164" s="217" t="s">
        <v>5</v>
      </c>
      <c r="F164" s="218" t="s">
        <v>314</v>
      </c>
      <c r="H164" s="219">
        <v>3.2549999999999999</v>
      </c>
      <c r="I164" s="220"/>
      <c r="L164" s="215"/>
      <c r="M164" s="221"/>
      <c r="N164" s="222"/>
      <c r="O164" s="222"/>
      <c r="P164" s="222"/>
      <c r="Q164" s="222"/>
      <c r="R164" s="222"/>
      <c r="S164" s="222"/>
      <c r="T164" s="223"/>
      <c r="AT164" s="217" t="s">
        <v>222</v>
      </c>
      <c r="AU164" s="217" t="s">
        <v>82</v>
      </c>
      <c r="AV164" s="11" t="s">
        <v>82</v>
      </c>
      <c r="AW164" s="11" t="s">
        <v>38</v>
      </c>
      <c r="AX164" s="11" t="s">
        <v>74</v>
      </c>
      <c r="AY164" s="217" t="s">
        <v>214</v>
      </c>
    </row>
    <row r="165" s="11" customFormat="1">
      <c r="B165" s="215"/>
      <c r="D165" s="216" t="s">
        <v>222</v>
      </c>
      <c r="E165" s="217" t="s">
        <v>5</v>
      </c>
      <c r="F165" s="218" t="s">
        <v>315</v>
      </c>
      <c r="H165" s="219">
        <v>18.814</v>
      </c>
      <c r="I165" s="220"/>
      <c r="L165" s="215"/>
      <c r="M165" s="221"/>
      <c r="N165" s="222"/>
      <c r="O165" s="222"/>
      <c r="P165" s="222"/>
      <c r="Q165" s="222"/>
      <c r="R165" s="222"/>
      <c r="S165" s="222"/>
      <c r="T165" s="223"/>
      <c r="AT165" s="217" t="s">
        <v>222</v>
      </c>
      <c r="AU165" s="217" t="s">
        <v>82</v>
      </c>
      <c r="AV165" s="11" t="s">
        <v>82</v>
      </c>
      <c r="AW165" s="11" t="s">
        <v>38</v>
      </c>
      <c r="AX165" s="11" t="s">
        <v>74</v>
      </c>
      <c r="AY165" s="217" t="s">
        <v>214</v>
      </c>
    </row>
    <row r="166" s="12" customFormat="1">
      <c r="B166" s="224"/>
      <c r="D166" s="216" t="s">
        <v>222</v>
      </c>
      <c r="E166" s="225" t="s">
        <v>5</v>
      </c>
      <c r="F166" s="226" t="s">
        <v>316</v>
      </c>
      <c r="H166" s="227">
        <v>22.068999999999999</v>
      </c>
      <c r="I166" s="228"/>
      <c r="L166" s="224"/>
      <c r="M166" s="229"/>
      <c r="N166" s="230"/>
      <c r="O166" s="230"/>
      <c r="P166" s="230"/>
      <c r="Q166" s="230"/>
      <c r="R166" s="230"/>
      <c r="S166" s="230"/>
      <c r="T166" s="231"/>
      <c r="AT166" s="225" t="s">
        <v>222</v>
      </c>
      <c r="AU166" s="225" t="s">
        <v>82</v>
      </c>
      <c r="AV166" s="12" t="s">
        <v>85</v>
      </c>
      <c r="AW166" s="12" t="s">
        <v>38</v>
      </c>
      <c r="AX166" s="12" t="s">
        <v>11</v>
      </c>
      <c r="AY166" s="225" t="s">
        <v>214</v>
      </c>
    </row>
    <row r="167" s="1" customFormat="1" ht="16.5" customHeight="1">
      <c r="B167" s="202"/>
      <c r="C167" s="203" t="s">
        <v>10</v>
      </c>
      <c r="D167" s="203" t="s">
        <v>216</v>
      </c>
      <c r="E167" s="204" t="s">
        <v>317</v>
      </c>
      <c r="F167" s="205" t="s">
        <v>318</v>
      </c>
      <c r="G167" s="206" t="s">
        <v>291</v>
      </c>
      <c r="H167" s="207">
        <v>22.068999999999999</v>
      </c>
      <c r="I167" s="208"/>
      <c r="J167" s="209">
        <f>ROUND(I167*H167,0)</f>
        <v>0</v>
      </c>
      <c r="K167" s="205" t="s">
        <v>220</v>
      </c>
      <c r="L167" s="46"/>
      <c r="M167" s="210" t="s">
        <v>5</v>
      </c>
      <c r="N167" s="211" t="s">
        <v>45</v>
      </c>
      <c r="O167" s="47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AR167" s="24" t="s">
        <v>88</v>
      </c>
      <c r="AT167" s="24" t="s">
        <v>216</v>
      </c>
      <c r="AU167" s="24" t="s">
        <v>82</v>
      </c>
      <c r="AY167" s="24" t="s">
        <v>214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24" t="s">
        <v>11</v>
      </c>
      <c r="BK167" s="214">
        <f>ROUND(I167*H167,0)</f>
        <v>0</v>
      </c>
      <c r="BL167" s="24" t="s">
        <v>88</v>
      </c>
      <c r="BM167" s="24" t="s">
        <v>319</v>
      </c>
    </row>
    <row r="168" s="1" customFormat="1" ht="16.5" customHeight="1">
      <c r="B168" s="202"/>
      <c r="C168" s="203" t="s">
        <v>320</v>
      </c>
      <c r="D168" s="203" t="s">
        <v>216</v>
      </c>
      <c r="E168" s="204" t="s">
        <v>321</v>
      </c>
      <c r="F168" s="205" t="s">
        <v>322</v>
      </c>
      <c r="G168" s="206" t="s">
        <v>249</v>
      </c>
      <c r="H168" s="207">
        <v>0.28599999999999998</v>
      </c>
      <c r="I168" s="208"/>
      <c r="J168" s="209">
        <f>ROUND(I168*H168,0)</f>
        <v>0</v>
      </c>
      <c r="K168" s="205" t="s">
        <v>220</v>
      </c>
      <c r="L168" s="46"/>
      <c r="M168" s="210" t="s">
        <v>5</v>
      </c>
      <c r="N168" s="211" t="s">
        <v>45</v>
      </c>
      <c r="O168" s="47"/>
      <c r="P168" s="212">
        <f>O168*H168</f>
        <v>0</v>
      </c>
      <c r="Q168" s="212">
        <v>1.0587076</v>
      </c>
      <c r="R168" s="212">
        <f>Q168*H168</f>
        <v>0.30279037359999994</v>
      </c>
      <c r="S168" s="212">
        <v>0</v>
      </c>
      <c r="T168" s="213">
        <f>S168*H168</f>
        <v>0</v>
      </c>
      <c r="AR168" s="24" t="s">
        <v>88</v>
      </c>
      <c r="AT168" s="24" t="s">
        <v>216</v>
      </c>
      <c r="AU168" s="24" t="s">
        <v>82</v>
      </c>
      <c r="AY168" s="24" t="s">
        <v>214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24" t="s">
        <v>11</v>
      </c>
      <c r="BK168" s="214">
        <f>ROUND(I168*H168,0)</f>
        <v>0</v>
      </c>
      <c r="BL168" s="24" t="s">
        <v>88</v>
      </c>
      <c r="BM168" s="24" t="s">
        <v>323</v>
      </c>
    </row>
    <row r="169" s="11" customFormat="1">
      <c r="B169" s="215"/>
      <c r="D169" s="216" t="s">
        <v>222</v>
      </c>
      <c r="E169" s="217" t="s">
        <v>5</v>
      </c>
      <c r="F169" s="218" t="s">
        <v>324</v>
      </c>
      <c r="H169" s="219">
        <v>0.28599999999999998</v>
      </c>
      <c r="I169" s="220"/>
      <c r="L169" s="215"/>
      <c r="M169" s="221"/>
      <c r="N169" s="222"/>
      <c r="O169" s="222"/>
      <c r="P169" s="222"/>
      <c r="Q169" s="222"/>
      <c r="R169" s="222"/>
      <c r="S169" s="222"/>
      <c r="T169" s="223"/>
      <c r="AT169" s="217" t="s">
        <v>222</v>
      </c>
      <c r="AU169" s="217" t="s">
        <v>82</v>
      </c>
      <c r="AV169" s="11" t="s">
        <v>82</v>
      </c>
      <c r="AW169" s="11" t="s">
        <v>38</v>
      </c>
      <c r="AX169" s="11" t="s">
        <v>11</v>
      </c>
      <c r="AY169" s="217" t="s">
        <v>214</v>
      </c>
    </row>
    <row r="170" s="10" customFormat="1" ht="29.88" customHeight="1">
      <c r="B170" s="189"/>
      <c r="D170" s="190" t="s">
        <v>73</v>
      </c>
      <c r="E170" s="200" t="s">
        <v>85</v>
      </c>
      <c r="F170" s="200" t="s">
        <v>325</v>
      </c>
      <c r="I170" s="192"/>
      <c r="J170" s="201">
        <f>BK170</f>
        <v>0</v>
      </c>
      <c r="L170" s="189"/>
      <c r="M170" s="194"/>
      <c r="N170" s="195"/>
      <c r="O170" s="195"/>
      <c r="P170" s="196">
        <f>SUM(P171:P197)</f>
        <v>0</v>
      </c>
      <c r="Q170" s="195"/>
      <c r="R170" s="196">
        <f>SUM(R171:R197)</f>
        <v>37.516848727999999</v>
      </c>
      <c r="S170" s="195"/>
      <c r="T170" s="197">
        <f>SUM(T171:T197)</f>
        <v>0</v>
      </c>
      <c r="AR170" s="190" t="s">
        <v>11</v>
      </c>
      <c r="AT170" s="198" t="s">
        <v>73</v>
      </c>
      <c r="AU170" s="198" t="s">
        <v>11</v>
      </c>
      <c r="AY170" s="190" t="s">
        <v>214</v>
      </c>
      <c r="BK170" s="199">
        <f>SUM(BK171:BK197)</f>
        <v>0</v>
      </c>
    </row>
    <row r="171" s="1" customFormat="1" ht="16.5" customHeight="1">
      <c r="B171" s="202"/>
      <c r="C171" s="203" t="s">
        <v>326</v>
      </c>
      <c r="D171" s="203" t="s">
        <v>216</v>
      </c>
      <c r="E171" s="204" t="s">
        <v>327</v>
      </c>
      <c r="F171" s="205" t="s">
        <v>328</v>
      </c>
      <c r="G171" s="206" t="s">
        <v>291</v>
      </c>
      <c r="H171" s="207">
        <v>111.03</v>
      </c>
      <c r="I171" s="208"/>
      <c r="J171" s="209">
        <f>ROUND(I171*H171,0)</f>
        <v>0</v>
      </c>
      <c r="K171" s="205" t="s">
        <v>220</v>
      </c>
      <c r="L171" s="46"/>
      <c r="M171" s="210" t="s">
        <v>5</v>
      </c>
      <c r="N171" s="211" t="s">
        <v>45</v>
      </c>
      <c r="O171" s="47"/>
      <c r="P171" s="212">
        <f>O171*H171</f>
        <v>0</v>
      </c>
      <c r="Q171" s="212">
        <v>0.30380800000000002</v>
      </c>
      <c r="R171" s="212">
        <f>Q171*H171</f>
        <v>33.73180224</v>
      </c>
      <c r="S171" s="212">
        <v>0</v>
      </c>
      <c r="T171" s="213">
        <f>S171*H171</f>
        <v>0</v>
      </c>
      <c r="AR171" s="24" t="s">
        <v>88</v>
      </c>
      <c r="AT171" s="24" t="s">
        <v>216</v>
      </c>
      <c r="AU171" s="24" t="s">
        <v>82</v>
      </c>
      <c r="AY171" s="24" t="s">
        <v>214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24" t="s">
        <v>11</v>
      </c>
      <c r="BK171" s="214">
        <f>ROUND(I171*H171,0)</f>
        <v>0</v>
      </c>
      <c r="BL171" s="24" t="s">
        <v>88</v>
      </c>
      <c r="BM171" s="24" t="s">
        <v>329</v>
      </c>
    </row>
    <row r="172" s="11" customFormat="1">
      <c r="B172" s="215"/>
      <c r="D172" s="216" t="s">
        <v>222</v>
      </c>
      <c r="E172" s="217" t="s">
        <v>5</v>
      </c>
      <c r="F172" s="218" t="s">
        <v>330</v>
      </c>
      <c r="H172" s="219">
        <v>114.615</v>
      </c>
      <c r="I172" s="220"/>
      <c r="L172" s="215"/>
      <c r="M172" s="221"/>
      <c r="N172" s="222"/>
      <c r="O172" s="222"/>
      <c r="P172" s="222"/>
      <c r="Q172" s="222"/>
      <c r="R172" s="222"/>
      <c r="S172" s="222"/>
      <c r="T172" s="223"/>
      <c r="AT172" s="217" t="s">
        <v>222</v>
      </c>
      <c r="AU172" s="217" t="s">
        <v>82</v>
      </c>
      <c r="AV172" s="11" t="s">
        <v>82</v>
      </c>
      <c r="AW172" s="11" t="s">
        <v>38</v>
      </c>
      <c r="AX172" s="11" t="s">
        <v>74</v>
      </c>
      <c r="AY172" s="217" t="s">
        <v>214</v>
      </c>
    </row>
    <row r="173" s="11" customFormat="1">
      <c r="B173" s="215"/>
      <c r="D173" s="216" t="s">
        <v>222</v>
      </c>
      <c r="E173" s="217" t="s">
        <v>5</v>
      </c>
      <c r="F173" s="218" t="s">
        <v>331</v>
      </c>
      <c r="H173" s="219">
        <v>-11.25</v>
      </c>
      <c r="I173" s="220"/>
      <c r="L173" s="215"/>
      <c r="M173" s="221"/>
      <c r="N173" s="222"/>
      <c r="O173" s="222"/>
      <c r="P173" s="222"/>
      <c r="Q173" s="222"/>
      <c r="R173" s="222"/>
      <c r="S173" s="222"/>
      <c r="T173" s="223"/>
      <c r="AT173" s="217" t="s">
        <v>222</v>
      </c>
      <c r="AU173" s="217" t="s">
        <v>82</v>
      </c>
      <c r="AV173" s="11" t="s">
        <v>82</v>
      </c>
      <c r="AW173" s="11" t="s">
        <v>38</v>
      </c>
      <c r="AX173" s="11" t="s">
        <v>74</v>
      </c>
      <c r="AY173" s="217" t="s">
        <v>214</v>
      </c>
    </row>
    <row r="174" s="11" customFormat="1">
      <c r="B174" s="215"/>
      <c r="D174" s="216" t="s">
        <v>222</v>
      </c>
      <c r="E174" s="217" t="s">
        <v>5</v>
      </c>
      <c r="F174" s="218" t="s">
        <v>332</v>
      </c>
      <c r="H174" s="219">
        <v>5</v>
      </c>
      <c r="I174" s="220"/>
      <c r="L174" s="215"/>
      <c r="M174" s="221"/>
      <c r="N174" s="222"/>
      <c r="O174" s="222"/>
      <c r="P174" s="222"/>
      <c r="Q174" s="222"/>
      <c r="R174" s="222"/>
      <c r="S174" s="222"/>
      <c r="T174" s="223"/>
      <c r="AT174" s="217" t="s">
        <v>222</v>
      </c>
      <c r="AU174" s="217" t="s">
        <v>82</v>
      </c>
      <c r="AV174" s="11" t="s">
        <v>82</v>
      </c>
      <c r="AW174" s="11" t="s">
        <v>38</v>
      </c>
      <c r="AX174" s="11" t="s">
        <v>74</v>
      </c>
      <c r="AY174" s="217" t="s">
        <v>214</v>
      </c>
    </row>
    <row r="175" s="11" customFormat="1">
      <c r="B175" s="215"/>
      <c r="D175" s="216" t="s">
        <v>222</v>
      </c>
      <c r="E175" s="217" t="s">
        <v>5</v>
      </c>
      <c r="F175" s="218" t="s">
        <v>333</v>
      </c>
      <c r="H175" s="219">
        <v>2.665</v>
      </c>
      <c r="I175" s="220"/>
      <c r="L175" s="215"/>
      <c r="M175" s="221"/>
      <c r="N175" s="222"/>
      <c r="O175" s="222"/>
      <c r="P175" s="222"/>
      <c r="Q175" s="222"/>
      <c r="R175" s="222"/>
      <c r="S175" s="222"/>
      <c r="T175" s="223"/>
      <c r="AT175" s="217" t="s">
        <v>222</v>
      </c>
      <c r="AU175" s="217" t="s">
        <v>82</v>
      </c>
      <c r="AV175" s="11" t="s">
        <v>82</v>
      </c>
      <c r="AW175" s="11" t="s">
        <v>38</v>
      </c>
      <c r="AX175" s="11" t="s">
        <v>74</v>
      </c>
      <c r="AY175" s="217" t="s">
        <v>214</v>
      </c>
    </row>
    <row r="176" s="12" customFormat="1">
      <c r="B176" s="224"/>
      <c r="D176" s="216" t="s">
        <v>222</v>
      </c>
      <c r="E176" s="225" t="s">
        <v>5</v>
      </c>
      <c r="F176" s="226" t="s">
        <v>224</v>
      </c>
      <c r="H176" s="227">
        <v>111.03</v>
      </c>
      <c r="I176" s="228"/>
      <c r="L176" s="224"/>
      <c r="M176" s="229"/>
      <c r="N176" s="230"/>
      <c r="O176" s="230"/>
      <c r="P176" s="230"/>
      <c r="Q176" s="230"/>
      <c r="R176" s="230"/>
      <c r="S176" s="230"/>
      <c r="T176" s="231"/>
      <c r="AT176" s="225" t="s">
        <v>222</v>
      </c>
      <c r="AU176" s="225" t="s">
        <v>82</v>
      </c>
      <c r="AV176" s="12" t="s">
        <v>85</v>
      </c>
      <c r="AW176" s="12" t="s">
        <v>38</v>
      </c>
      <c r="AX176" s="12" t="s">
        <v>11</v>
      </c>
      <c r="AY176" s="225" t="s">
        <v>214</v>
      </c>
    </row>
    <row r="177" s="1" customFormat="1" ht="16.5" customHeight="1">
      <c r="B177" s="202"/>
      <c r="C177" s="203" t="s">
        <v>334</v>
      </c>
      <c r="D177" s="203" t="s">
        <v>216</v>
      </c>
      <c r="E177" s="204" t="s">
        <v>335</v>
      </c>
      <c r="F177" s="205" t="s">
        <v>336</v>
      </c>
      <c r="G177" s="206" t="s">
        <v>337</v>
      </c>
      <c r="H177" s="207">
        <v>16</v>
      </c>
      <c r="I177" s="208"/>
      <c r="J177" s="209">
        <f>ROUND(I177*H177,0)</f>
        <v>0</v>
      </c>
      <c r="K177" s="205" t="s">
        <v>220</v>
      </c>
      <c r="L177" s="46"/>
      <c r="M177" s="210" t="s">
        <v>5</v>
      </c>
      <c r="N177" s="211" t="s">
        <v>45</v>
      </c>
      <c r="O177" s="47"/>
      <c r="P177" s="212">
        <f>O177*H177</f>
        <v>0</v>
      </c>
      <c r="Q177" s="212">
        <v>0.0091760000000000001</v>
      </c>
      <c r="R177" s="212">
        <f>Q177*H177</f>
        <v>0.146816</v>
      </c>
      <c r="S177" s="212">
        <v>0</v>
      </c>
      <c r="T177" s="213">
        <f>S177*H177</f>
        <v>0</v>
      </c>
      <c r="AR177" s="24" t="s">
        <v>88</v>
      </c>
      <c r="AT177" s="24" t="s">
        <v>216</v>
      </c>
      <c r="AU177" s="24" t="s">
        <v>82</v>
      </c>
      <c r="AY177" s="24" t="s">
        <v>214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24" t="s">
        <v>11</v>
      </c>
      <c r="BK177" s="214">
        <f>ROUND(I177*H177,0)</f>
        <v>0</v>
      </c>
      <c r="BL177" s="24" t="s">
        <v>88</v>
      </c>
      <c r="BM177" s="24" t="s">
        <v>338</v>
      </c>
    </row>
    <row r="178" s="11" customFormat="1">
      <c r="B178" s="215"/>
      <c r="D178" s="216" t="s">
        <v>222</v>
      </c>
      <c r="E178" s="217" t="s">
        <v>5</v>
      </c>
      <c r="F178" s="218" t="s">
        <v>339</v>
      </c>
      <c r="H178" s="219">
        <v>16</v>
      </c>
      <c r="I178" s="220"/>
      <c r="L178" s="215"/>
      <c r="M178" s="221"/>
      <c r="N178" s="222"/>
      <c r="O178" s="222"/>
      <c r="P178" s="222"/>
      <c r="Q178" s="222"/>
      <c r="R178" s="222"/>
      <c r="S178" s="222"/>
      <c r="T178" s="223"/>
      <c r="AT178" s="217" t="s">
        <v>222</v>
      </c>
      <c r="AU178" s="217" t="s">
        <v>82</v>
      </c>
      <c r="AV178" s="11" t="s">
        <v>82</v>
      </c>
      <c r="AW178" s="11" t="s">
        <v>38</v>
      </c>
      <c r="AX178" s="11" t="s">
        <v>11</v>
      </c>
      <c r="AY178" s="217" t="s">
        <v>214</v>
      </c>
    </row>
    <row r="179" s="1" customFormat="1" ht="16.5" customHeight="1">
      <c r="B179" s="202"/>
      <c r="C179" s="232" t="s">
        <v>340</v>
      </c>
      <c r="D179" s="232" t="s">
        <v>341</v>
      </c>
      <c r="E179" s="233" t="s">
        <v>342</v>
      </c>
      <c r="F179" s="234" t="s">
        <v>343</v>
      </c>
      <c r="G179" s="235" t="s">
        <v>337</v>
      </c>
      <c r="H179" s="236">
        <v>8</v>
      </c>
      <c r="I179" s="237"/>
      <c r="J179" s="238">
        <f>ROUND(I179*H179,0)</f>
        <v>0</v>
      </c>
      <c r="K179" s="234" t="s">
        <v>220</v>
      </c>
      <c r="L179" s="239"/>
      <c r="M179" s="240" t="s">
        <v>5</v>
      </c>
      <c r="N179" s="241" t="s">
        <v>45</v>
      </c>
      <c r="O179" s="47"/>
      <c r="P179" s="212">
        <f>O179*H179</f>
        <v>0</v>
      </c>
      <c r="Q179" s="212">
        <v>0.072999999999999995</v>
      </c>
      <c r="R179" s="212">
        <f>Q179*H179</f>
        <v>0.58399999999999996</v>
      </c>
      <c r="S179" s="212">
        <v>0</v>
      </c>
      <c r="T179" s="213">
        <f>S179*H179</f>
        <v>0</v>
      </c>
      <c r="AR179" s="24" t="s">
        <v>246</v>
      </c>
      <c r="AT179" s="24" t="s">
        <v>341</v>
      </c>
      <c r="AU179" s="24" t="s">
        <v>82</v>
      </c>
      <c r="AY179" s="24" t="s">
        <v>214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24" t="s">
        <v>11</v>
      </c>
      <c r="BK179" s="214">
        <f>ROUND(I179*H179,0)</f>
        <v>0</v>
      </c>
      <c r="BL179" s="24" t="s">
        <v>88</v>
      </c>
      <c r="BM179" s="24" t="s">
        <v>344</v>
      </c>
    </row>
    <row r="180" s="11" customFormat="1">
      <c r="B180" s="215"/>
      <c r="D180" s="216" t="s">
        <v>222</v>
      </c>
      <c r="E180" s="217" t="s">
        <v>5</v>
      </c>
      <c r="F180" s="218" t="s">
        <v>246</v>
      </c>
      <c r="H180" s="219">
        <v>8</v>
      </c>
      <c r="I180" s="220"/>
      <c r="L180" s="215"/>
      <c r="M180" s="221"/>
      <c r="N180" s="222"/>
      <c r="O180" s="222"/>
      <c r="P180" s="222"/>
      <c r="Q180" s="222"/>
      <c r="R180" s="222"/>
      <c r="S180" s="222"/>
      <c r="T180" s="223"/>
      <c r="AT180" s="217" t="s">
        <v>222</v>
      </c>
      <c r="AU180" s="217" t="s">
        <v>82</v>
      </c>
      <c r="AV180" s="11" t="s">
        <v>82</v>
      </c>
      <c r="AW180" s="11" t="s">
        <v>38</v>
      </c>
      <c r="AX180" s="11" t="s">
        <v>11</v>
      </c>
      <c r="AY180" s="217" t="s">
        <v>214</v>
      </c>
    </row>
    <row r="181" s="1" customFormat="1" ht="16.5" customHeight="1">
      <c r="B181" s="202"/>
      <c r="C181" s="232" t="s">
        <v>345</v>
      </c>
      <c r="D181" s="232" t="s">
        <v>341</v>
      </c>
      <c r="E181" s="233" t="s">
        <v>346</v>
      </c>
      <c r="F181" s="234" t="s">
        <v>347</v>
      </c>
      <c r="G181" s="235" t="s">
        <v>337</v>
      </c>
      <c r="H181" s="236">
        <v>8</v>
      </c>
      <c r="I181" s="237"/>
      <c r="J181" s="238">
        <f>ROUND(I181*H181,0)</f>
        <v>0</v>
      </c>
      <c r="K181" s="234" t="s">
        <v>220</v>
      </c>
      <c r="L181" s="239"/>
      <c r="M181" s="240" t="s">
        <v>5</v>
      </c>
      <c r="N181" s="241" t="s">
        <v>45</v>
      </c>
      <c r="O181" s="47"/>
      <c r="P181" s="212">
        <f>O181*H181</f>
        <v>0</v>
      </c>
      <c r="Q181" s="212">
        <v>0.087999999999999995</v>
      </c>
      <c r="R181" s="212">
        <f>Q181*H181</f>
        <v>0.70399999999999996</v>
      </c>
      <c r="S181" s="212">
        <v>0</v>
      </c>
      <c r="T181" s="213">
        <f>S181*H181</f>
        <v>0</v>
      </c>
      <c r="AR181" s="24" t="s">
        <v>246</v>
      </c>
      <c r="AT181" s="24" t="s">
        <v>341</v>
      </c>
      <c r="AU181" s="24" t="s">
        <v>82</v>
      </c>
      <c r="AY181" s="24" t="s">
        <v>214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24" t="s">
        <v>11</v>
      </c>
      <c r="BK181" s="214">
        <f>ROUND(I181*H181,0)</f>
        <v>0</v>
      </c>
      <c r="BL181" s="24" t="s">
        <v>88</v>
      </c>
      <c r="BM181" s="24" t="s">
        <v>348</v>
      </c>
    </row>
    <row r="182" s="11" customFormat="1">
      <c r="B182" s="215"/>
      <c r="D182" s="216" t="s">
        <v>222</v>
      </c>
      <c r="E182" s="217" t="s">
        <v>5</v>
      </c>
      <c r="F182" s="218" t="s">
        <v>246</v>
      </c>
      <c r="H182" s="219">
        <v>8</v>
      </c>
      <c r="I182" s="220"/>
      <c r="L182" s="215"/>
      <c r="M182" s="221"/>
      <c r="N182" s="222"/>
      <c r="O182" s="222"/>
      <c r="P182" s="222"/>
      <c r="Q182" s="222"/>
      <c r="R182" s="222"/>
      <c r="S182" s="222"/>
      <c r="T182" s="223"/>
      <c r="AT182" s="217" t="s">
        <v>222</v>
      </c>
      <c r="AU182" s="217" t="s">
        <v>82</v>
      </c>
      <c r="AV182" s="11" t="s">
        <v>82</v>
      </c>
      <c r="AW182" s="11" t="s">
        <v>38</v>
      </c>
      <c r="AX182" s="11" t="s">
        <v>11</v>
      </c>
      <c r="AY182" s="217" t="s">
        <v>214</v>
      </c>
    </row>
    <row r="183" s="1" customFormat="1" ht="16.5" customHeight="1">
      <c r="B183" s="202"/>
      <c r="C183" s="203" t="s">
        <v>349</v>
      </c>
      <c r="D183" s="203" t="s">
        <v>216</v>
      </c>
      <c r="E183" s="204" t="s">
        <v>350</v>
      </c>
      <c r="F183" s="205" t="s">
        <v>351</v>
      </c>
      <c r="G183" s="206" t="s">
        <v>219</v>
      </c>
      <c r="H183" s="207">
        <v>0.84599999999999997</v>
      </c>
      <c r="I183" s="208"/>
      <c r="J183" s="209">
        <f>ROUND(I183*H183,0)</f>
        <v>0</v>
      </c>
      <c r="K183" s="205" t="s">
        <v>220</v>
      </c>
      <c r="L183" s="46"/>
      <c r="M183" s="210" t="s">
        <v>5</v>
      </c>
      <c r="N183" s="211" t="s">
        <v>45</v>
      </c>
      <c r="O183" s="47"/>
      <c r="P183" s="212">
        <f>O183*H183</f>
        <v>0</v>
      </c>
      <c r="Q183" s="212">
        <v>1.920418</v>
      </c>
      <c r="R183" s="212">
        <f>Q183*H183</f>
        <v>1.6246736279999998</v>
      </c>
      <c r="S183" s="212">
        <v>0</v>
      </c>
      <c r="T183" s="213">
        <f>S183*H183</f>
        <v>0</v>
      </c>
      <c r="AR183" s="24" t="s">
        <v>88</v>
      </c>
      <c r="AT183" s="24" t="s">
        <v>216</v>
      </c>
      <c r="AU183" s="24" t="s">
        <v>82</v>
      </c>
      <c r="AY183" s="24" t="s">
        <v>214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24" t="s">
        <v>11</v>
      </c>
      <c r="BK183" s="214">
        <f>ROUND(I183*H183,0)</f>
        <v>0</v>
      </c>
      <c r="BL183" s="24" t="s">
        <v>88</v>
      </c>
      <c r="BM183" s="24" t="s">
        <v>352</v>
      </c>
    </row>
    <row r="184" s="11" customFormat="1">
      <c r="B184" s="215"/>
      <c r="D184" s="216" t="s">
        <v>222</v>
      </c>
      <c r="E184" s="217" t="s">
        <v>5</v>
      </c>
      <c r="F184" s="218" t="s">
        <v>353</v>
      </c>
      <c r="H184" s="219">
        <v>0.84599999999999997</v>
      </c>
      <c r="I184" s="220"/>
      <c r="L184" s="215"/>
      <c r="M184" s="221"/>
      <c r="N184" s="222"/>
      <c r="O184" s="222"/>
      <c r="P184" s="222"/>
      <c r="Q184" s="222"/>
      <c r="R184" s="222"/>
      <c r="S184" s="222"/>
      <c r="T184" s="223"/>
      <c r="AT184" s="217" t="s">
        <v>222</v>
      </c>
      <c r="AU184" s="217" t="s">
        <v>82</v>
      </c>
      <c r="AV184" s="11" t="s">
        <v>82</v>
      </c>
      <c r="AW184" s="11" t="s">
        <v>38</v>
      </c>
      <c r="AX184" s="11" t="s">
        <v>74</v>
      </c>
      <c r="AY184" s="217" t="s">
        <v>214</v>
      </c>
    </row>
    <row r="185" s="12" customFormat="1">
      <c r="B185" s="224"/>
      <c r="D185" s="216" t="s">
        <v>222</v>
      </c>
      <c r="E185" s="225" t="s">
        <v>5</v>
      </c>
      <c r="F185" s="226" t="s">
        <v>224</v>
      </c>
      <c r="H185" s="227">
        <v>0.84599999999999997</v>
      </c>
      <c r="I185" s="228"/>
      <c r="L185" s="224"/>
      <c r="M185" s="229"/>
      <c r="N185" s="230"/>
      <c r="O185" s="230"/>
      <c r="P185" s="230"/>
      <c r="Q185" s="230"/>
      <c r="R185" s="230"/>
      <c r="S185" s="230"/>
      <c r="T185" s="231"/>
      <c r="AT185" s="225" t="s">
        <v>222</v>
      </c>
      <c r="AU185" s="225" t="s">
        <v>82</v>
      </c>
      <c r="AV185" s="12" t="s">
        <v>85</v>
      </c>
      <c r="AW185" s="12" t="s">
        <v>38</v>
      </c>
      <c r="AX185" s="12" t="s">
        <v>11</v>
      </c>
      <c r="AY185" s="225" t="s">
        <v>214</v>
      </c>
    </row>
    <row r="186" s="1" customFormat="1" ht="16.5" customHeight="1">
      <c r="B186" s="202"/>
      <c r="C186" s="203" t="s">
        <v>354</v>
      </c>
      <c r="D186" s="203" t="s">
        <v>216</v>
      </c>
      <c r="E186" s="204" t="s">
        <v>355</v>
      </c>
      <c r="F186" s="205" t="s">
        <v>356</v>
      </c>
      <c r="G186" s="206" t="s">
        <v>249</v>
      </c>
      <c r="H186" s="207">
        <v>0.023</v>
      </c>
      <c r="I186" s="208"/>
      <c r="J186" s="209">
        <f>ROUND(I186*H186,0)</f>
        <v>0</v>
      </c>
      <c r="K186" s="205" t="s">
        <v>220</v>
      </c>
      <c r="L186" s="46"/>
      <c r="M186" s="210" t="s">
        <v>5</v>
      </c>
      <c r="N186" s="211" t="s">
        <v>45</v>
      </c>
      <c r="O186" s="47"/>
      <c r="P186" s="212">
        <f>O186*H186</f>
        <v>0</v>
      </c>
      <c r="Q186" s="212">
        <v>1.0380199999999999</v>
      </c>
      <c r="R186" s="212">
        <f>Q186*H186</f>
        <v>0.023874459999999997</v>
      </c>
      <c r="S186" s="212">
        <v>0</v>
      </c>
      <c r="T186" s="213">
        <f>S186*H186</f>
        <v>0</v>
      </c>
      <c r="AR186" s="24" t="s">
        <v>88</v>
      </c>
      <c r="AT186" s="24" t="s">
        <v>216</v>
      </c>
      <c r="AU186" s="24" t="s">
        <v>82</v>
      </c>
      <c r="AY186" s="24" t="s">
        <v>214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24" t="s">
        <v>11</v>
      </c>
      <c r="BK186" s="214">
        <f>ROUND(I186*H186,0)</f>
        <v>0</v>
      </c>
      <c r="BL186" s="24" t="s">
        <v>88</v>
      </c>
      <c r="BM186" s="24" t="s">
        <v>357</v>
      </c>
    </row>
    <row r="187" s="11" customFormat="1">
      <c r="B187" s="215"/>
      <c r="D187" s="216" t="s">
        <v>222</v>
      </c>
      <c r="E187" s="217" t="s">
        <v>5</v>
      </c>
      <c r="F187" s="218" t="s">
        <v>358</v>
      </c>
      <c r="H187" s="219">
        <v>0.023</v>
      </c>
      <c r="I187" s="220"/>
      <c r="L187" s="215"/>
      <c r="M187" s="221"/>
      <c r="N187" s="222"/>
      <c r="O187" s="222"/>
      <c r="P187" s="222"/>
      <c r="Q187" s="222"/>
      <c r="R187" s="222"/>
      <c r="S187" s="222"/>
      <c r="T187" s="223"/>
      <c r="AT187" s="217" t="s">
        <v>222</v>
      </c>
      <c r="AU187" s="217" t="s">
        <v>82</v>
      </c>
      <c r="AV187" s="11" t="s">
        <v>82</v>
      </c>
      <c r="AW187" s="11" t="s">
        <v>38</v>
      </c>
      <c r="AX187" s="11" t="s">
        <v>11</v>
      </c>
      <c r="AY187" s="217" t="s">
        <v>214</v>
      </c>
    </row>
    <row r="188" s="1" customFormat="1" ht="16.5" customHeight="1">
      <c r="B188" s="202"/>
      <c r="C188" s="203" t="s">
        <v>359</v>
      </c>
      <c r="D188" s="203" t="s">
        <v>216</v>
      </c>
      <c r="E188" s="204" t="s">
        <v>360</v>
      </c>
      <c r="F188" s="205" t="s">
        <v>361</v>
      </c>
      <c r="G188" s="206" t="s">
        <v>219</v>
      </c>
      <c r="H188" s="207">
        <v>0.184</v>
      </c>
      <c r="I188" s="208"/>
      <c r="J188" s="209">
        <f>ROUND(I188*H188,0)</f>
        <v>0</v>
      </c>
      <c r="K188" s="205" t="s">
        <v>220</v>
      </c>
      <c r="L188" s="46"/>
      <c r="M188" s="210" t="s">
        <v>5</v>
      </c>
      <c r="N188" s="211" t="s">
        <v>45</v>
      </c>
      <c r="O188" s="47"/>
      <c r="P188" s="212">
        <f>O188*H188</f>
        <v>0</v>
      </c>
      <c r="Q188" s="212">
        <v>2.5960999999999999</v>
      </c>
      <c r="R188" s="212">
        <f>Q188*H188</f>
        <v>0.47768239999999995</v>
      </c>
      <c r="S188" s="212">
        <v>0</v>
      </c>
      <c r="T188" s="213">
        <f>S188*H188</f>
        <v>0</v>
      </c>
      <c r="AR188" s="24" t="s">
        <v>88</v>
      </c>
      <c r="AT188" s="24" t="s">
        <v>216</v>
      </c>
      <c r="AU188" s="24" t="s">
        <v>82</v>
      </c>
      <c r="AY188" s="24" t="s">
        <v>214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24" t="s">
        <v>11</v>
      </c>
      <c r="BK188" s="214">
        <f>ROUND(I188*H188,0)</f>
        <v>0</v>
      </c>
      <c r="BL188" s="24" t="s">
        <v>88</v>
      </c>
      <c r="BM188" s="24" t="s">
        <v>362</v>
      </c>
    </row>
    <row r="189" s="11" customFormat="1">
      <c r="B189" s="215"/>
      <c r="D189" s="216" t="s">
        <v>222</v>
      </c>
      <c r="E189" s="217" t="s">
        <v>5</v>
      </c>
      <c r="F189" s="218" t="s">
        <v>363</v>
      </c>
      <c r="H189" s="219">
        <v>0.184</v>
      </c>
      <c r="I189" s="220"/>
      <c r="L189" s="215"/>
      <c r="M189" s="221"/>
      <c r="N189" s="222"/>
      <c r="O189" s="222"/>
      <c r="P189" s="222"/>
      <c r="Q189" s="222"/>
      <c r="R189" s="222"/>
      <c r="S189" s="222"/>
      <c r="T189" s="223"/>
      <c r="AT189" s="217" t="s">
        <v>222</v>
      </c>
      <c r="AU189" s="217" t="s">
        <v>82</v>
      </c>
      <c r="AV189" s="11" t="s">
        <v>82</v>
      </c>
      <c r="AW189" s="11" t="s">
        <v>38</v>
      </c>
      <c r="AX189" s="11" t="s">
        <v>11</v>
      </c>
      <c r="AY189" s="217" t="s">
        <v>214</v>
      </c>
    </row>
    <row r="190" s="1" customFormat="1" ht="25.5" customHeight="1">
      <c r="B190" s="202"/>
      <c r="C190" s="203" t="s">
        <v>364</v>
      </c>
      <c r="D190" s="203" t="s">
        <v>216</v>
      </c>
      <c r="E190" s="204" t="s">
        <v>365</v>
      </c>
      <c r="F190" s="205" t="s">
        <v>366</v>
      </c>
      <c r="G190" s="206" t="s">
        <v>367</v>
      </c>
      <c r="H190" s="207">
        <v>224</v>
      </c>
      <c r="I190" s="208"/>
      <c r="J190" s="209">
        <f>ROUND(I190*H190,0)</f>
        <v>0</v>
      </c>
      <c r="K190" s="205" t="s">
        <v>220</v>
      </c>
      <c r="L190" s="46"/>
      <c r="M190" s="210" t="s">
        <v>5</v>
      </c>
      <c r="N190" s="211" t="s">
        <v>45</v>
      </c>
      <c r="O190" s="47"/>
      <c r="P190" s="212">
        <f>O190*H190</f>
        <v>0</v>
      </c>
      <c r="Q190" s="212">
        <v>0</v>
      </c>
      <c r="R190" s="212">
        <f>Q190*H190</f>
        <v>0</v>
      </c>
      <c r="S190" s="212">
        <v>0</v>
      </c>
      <c r="T190" s="213">
        <f>S190*H190</f>
        <v>0</v>
      </c>
      <c r="AR190" s="24" t="s">
        <v>88</v>
      </c>
      <c r="AT190" s="24" t="s">
        <v>216</v>
      </c>
      <c r="AU190" s="24" t="s">
        <v>82</v>
      </c>
      <c r="AY190" s="24" t="s">
        <v>214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24" t="s">
        <v>11</v>
      </c>
      <c r="BK190" s="214">
        <f>ROUND(I190*H190,0)</f>
        <v>0</v>
      </c>
      <c r="BL190" s="24" t="s">
        <v>88</v>
      </c>
      <c r="BM190" s="24" t="s">
        <v>368</v>
      </c>
    </row>
    <row r="191" s="11" customFormat="1">
      <c r="B191" s="215"/>
      <c r="D191" s="216" t="s">
        <v>222</v>
      </c>
      <c r="E191" s="217" t="s">
        <v>5</v>
      </c>
      <c r="F191" s="218" t="s">
        <v>369</v>
      </c>
      <c r="H191" s="219">
        <v>196.30000000000001</v>
      </c>
      <c r="I191" s="220"/>
      <c r="L191" s="215"/>
      <c r="M191" s="221"/>
      <c r="N191" s="222"/>
      <c r="O191" s="222"/>
      <c r="P191" s="222"/>
      <c r="Q191" s="222"/>
      <c r="R191" s="222"/>
      <c r="S191" s="222"/>
      <c r="T191" s="223"/>
      <c r="AT191" s="217" t="s">
        <v>222</v>
      </c>
      <c r="AU191" s="217" t="s">
        <v>82</v>
      </c>
      <c r="AV191" s="11" t="s">
        <v>82</v>
      </c>
      <c r="AW191" s="11" t="s">
        <v>38</v>
      </c>
      <c r="AX191" s="11" t="s">
        <v>74</v>
      </c>
      <c r="AY191" s="217" t="s">
        <v>214</v>
      </c>
    </row>
    <row r="192" s="11" customFormat="1">
      <c r="B192" s="215"/>
      <c r="D192" s="216" t="s">
        <v>222</v>
      </c>
      <c r="E192" s="217" t="s">
        <v>5</v>
      </c>
      <c r="F192" s="218" t="s">
        <v>370</v>
      </c>
      <c r="H192" s="219">
        <v>27.699999999999999</v>
      </c>
      <c r="I192" s="220"/>
      <c r="L192" s="215"/>
      <c r="M192" s="221"/>
      <c r="N192" s="222"/>
      <c r="O192" s="222"/>
      <c r="P192" s="222"/>
      <c r="Q192" s="222"/>
      <c r="R192" s="222"/>
      <c r="S192" s="222"/>
      <c r="T192" s="223"/>
      <c r="AT192" s="217" t="s">
        <v>222</v>
      </c>
      <c r="AU192" s="217" t="s">
        <v>82</v>
      </c>
      <c r="AV192" s="11" t="s">
        <v>82</v>
      </c>
      <c r="AW192" s="11" t="s">
        <v>38</v>
      </c>
      <c r="AX192" s="11" t="s">
        <v>74</v>
      </c>
      <c r="AY192" s="217" t="s">
        <v>214</v>
      </c>
    </row>
    <row r="193" s="12" customFormat="1">
      <c r="B193" s="224"/>
      <c r="D193" s="216" t="s">
        <v>222</v>
      </c>
      <c r="E193" s="225" t="s">
        <v>5</v>
      </c>
      <c r="F193" s="226" t="s">
        <v>224</v>
      </c>
      <c r="H193" s="227">
        <v>224</v>
      </c>
      <c r="I193" s="228"/>
      <c r="L193" s="224"/>
      <c r="M193" s="229"/>
      <c r="N193" s="230"/>
      <c r="O193" s="230"/>
      <c r="P193" s="230"/>
      <c r="Q193" s="230"/>
      <c r="R193" s="230"/>
      <c r="S193" s="230"/>
      <c r="T193" s="231"/>
      <c r="AT193" s="225" t="s">
        <v>222</v>
      </c>
      <c r="AU193" s="225" t="s">
        <v>82</v>
      </c>
      <c r="AV193" s="12" t="s">
        <v>85</v>
      </c>
      <c r="AW193" s="12" t="s">
        <v>38</v>
      </c>
      <c r="AX193" s="12" t="s">
        <v>11</v>
      </c>
      <c r="AY193" s="225" t="s">
        <v>214</v>
      </c>
    </row>
    <row r="194" s="1" customFormat="1" ht="16.5" customHeight="1">
      <c r="B194" s="202"/>
      <c r="C194" s="232" t="s">
        <v>371</v>
      </c>
      <c r="D194" s="232" t="s">
        <v>341</v>
      </c>
      <c r="E194" s="233" t="s">
        <v>372</v>
      </c>
      <c r="F194" s="234" t="s">
        <v>373</v>
      </c>
      <c r="G194" s="235" t="s">
        <v>367</v>
      </c>
      <c r="H194" s="236">
        <v>224</v>
      </c>
      <c r="I194" s="237"/>
      <c r="J194" s="238">
        <f>ROUND(I194*H194,0)</f>
        <v>0</v>
      </c>
      <c r="K194" s="234" t="s">
        <v>5</v>
      </c>
      <c r="L194" s="239"/>
      <c r="M194" s="240" t="s">
        <v>5</v>
      </c>
      <c r="N194" s="241" t="s">
        <v>45</v>
      </c>
      <c r="O194" s="47"/>
      <c r="P194" s="212">
        <f>O194*H194</f>
        <v>0</v>
      </c>
      <c r="Q194" s="212">
        <v>0.001</v>
      </c>
      <c r="R194" s="212">
        <f>Q194*H194</f>
        <v>0.22400000000000001</v>
      </c>
      <c r="S194" s="212">
        <v>0</v>
      </c>
      <c r="T194" s="213">
        <f>S194*H194</f>
        <v>0</v>
      </c>
      <c r="AR194" s="24" t="s">
        <v>246</v>
      </c>
      <c r="AT194" s="24" t="s">
        <v>341</v>
      </c>
      <c r="AU194" s="24" t="s">
        <v>82</v>
      </c>
      <c r="AY194" s="24" t="s">
        <v>214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24" t="s">
        <v>11</v>
      </c>
      <c r="BK194" s="214">
        <f>ROUND(I194*H194,0)</f>
        <v>0</v>
      </c>
      <c r="BL194" s="24" t="s">
        <v>88</v>
      </c>
      <c r="BM194" s="24" t="s">
        <v>374</v>
      </c>
    </row>
    <row r="195" s="11" customFormat="1">
      <c r="B195" s="215"/>
      <c r="D195" s="216" t="s">
        <v>222</v>
      </c>
      <c r="E195" s="217" t="s">
        <v>5</v>
      </c>
      <c r="F195" s="218" t="s">
        <v>369</v>
      </c>
      <c r="H195" s="219">
        <v>196.30000000000001</v>
      </c>
      <c r="I195" s="220"/>
      <c r="L195" s="215"/>
      <c r="M195" s="221"/>
      <c r="N195" s="222"/>
      <c r="O195" s="222"/>
      <c r="P195" s="222"/>
      <c r="Q195" s="222"/>
      <c r="R195" s="222"/>
      <c r="S195" s="222"/>
      <c r="T195" s="223"/>
      <c r="AT195" s="217" t="s">
        <v>222</v>
      </c>
      <c r="AU195" s="217" t="s">
        <v>82</v>
      </c>
      <c r="AV195" s="11" t="s">
        <v>82</v>
      </c>
      <c r="AW195" s="11" t="s">
        <v>38</v>
      </c>
      <c r="AX195" s="11" t="s">
        <v>74</v>
      </c>
      <c r="AY195" s="217" t="s">
        <v>214</v>
      </c>
    </row>
    <row r="196" s="11" customFormat="1">
      <c r="B196" s="215"/>
      <c r="D196" s="216" t="s">
        <v>222</v>
      </c>
      <c r="E196" s="217" t="s">
        <v>5</v>
      </c>
      <c r="F196" s="218" t="s">
        <v>370</v>
      </c>
      <c r="H196" s="219">
        <v>27.699999999999999</v>
      </c>
      <c r="I196" s="220"/>
      <c r="L196" s="215"/>
      <c r="M196" s="221"/>
      <c r="N196" s="222"/>
      <c r="O196" s="222"/>
      <c r="P196" s="222"/>
      <c r="Q196" s="222"/>
      <c r="R196" s="222"/>
      <c r="S196" s="222"/>
      <c r="T196" s="223"/>
      <c r="AT196" s="217" t="s">
        <v>222</v>
      </c>
      <c r="AU196" s="217" t="s">
        <v>82</v>
      </c>
      <c r="AV196" s="11" t="s">
        <v>82</v>
      </c>
      <c r="AW196" s="11" t="s">
        <v>38</v>
      </c>
      <c r="AX196" s="11" t="s">
        <v>74</v>
      </c>
      <c r="AY196" s="217" t="s">
        <v>214</v>
      </c>
    </row>
    <row r="197" s="12" customFormat="1">
      <c r="B197" s="224"/>
      <c r="D197" s="216" t="s">
        <v>222</v>
      </c>
      <c r="E197" s="225" t="s">
        <v>5</v>
      </c>
      <c r="F197" s="226" t="s">
        <v>224</v>
      </c>
      <c r="H197" s="227">
        <v>224</v>
      </c>
      <c r="I197" s="228"/>
      <c r="L197" s="224"/>
      <c r="M197" s="229"/>
      <c r="N197" s="230"/>
      <c r="O197" s="230"/>
      <c r="P197" s="230"/>
      <c r="Q197" s="230"/>
      <c r="R197" s="230"/>
      <c r="S197" s="230"/>
      <c r="T197" s="231"/>
      <c r="AT197" s="225" t="s">
        <v>222</v>
      </c>
      <c r="AU197" s="225" t="s">
        <v>82</v>
      </c>
      <c r="AV197" s="12" t="s">
        <v>85</v>
      </c>
      <c r="AW197" s="12" t="s">
        <v>38</v>
      </c>
      <c r="AX197" s="12" t="s">
        <v>11</v>
      </c>
      <c r="AY197" s="225" t="s">
        <v>214</v>
      </c>
    </row>
    <row r="198" s="10" customFormat="1" ht="29.88" customHeight="1">
      <c r="B198" s="189"/>
      <c r="D198" s="190" t="s">
        <v>73</v>
      </c>
      <c r="E198" s="200" t="s">
        <v>88</v>
      </c>
      <c r="F198" s="200" t="s">
        <v>375</v>
      </c>
      <c r="I198" s="192"/>
      <c r="J198" s="201">
        <f>BK198</f>
        <v>0</v>
      </c>
      <c r="L198" s="189"/>
      <c r="M198" s="194"/>
      <c r="N198" s="195"/>
      <c r="O198" s="195"/>
      <c r="P198" s="196">
        <f>SUM(P199:P239)</f>
        <v>0</v>
      </c>
      <c r="Q198" s="195"/>
      <c r="R198" s="196">
        <f>SUM(R199:R239)</f>
        <v>19.126971803980002</v>
      </c>
      <c r="S198" s="195"/>
      <c r="T198" s="197">
        <f>SUM(T199:T239)</f>
        <v>0</v>
      </c>
      <c r="AR198" s="190" t="s">
        <v>11</v>
      </c>
      <c r="AT198" s="198" t="s">
        <v>73</v>
      </c>
      <c r="AU198" s="198" t="s">
        <v>11</v>
      </c>
      <c r="AY198" s="190" t="s">
        <v>214</v>
      </c>
      <c r="BK198" s="199">
        <f>SUM(BK199:BK239)</f>
        <v>0</v>
      </c>
    </row>
    <row r="199" s="1" customFormat="1" ht="16.5" customHeight="1">
      <c r="B199" s="202"/>
      <c r="C199" s="203" t="s">
        <v>376</v>
      </c>
      <c r="D199" s="203" t="s">
        <v>216</v>
      </c>
      <c r="E199" s="204" t="s">
        <v>377</v>
      </c>
      <c r="F199" s="205" t="s">
        <v>378</v>
      </c>
      <c r="G199" s="206" t="s">
        <v>219</v>
      </c>
      <c r="H199" s="207">
        <v>0.81000000000000005</v>
      </c>
      <c r="I199" s="208"/>
      <c r="J199" s="209">
        <f>ROUND(I199*H199,0)</f>
        <v>0</v>
      </c>
      <c r="K199" s="205" t="s">
        <v>220</v>
      </c>
      <c r="L199" s="46"/>
      <c r="M199" s="210" t="s">
        <v>5</v>
      </c>
      <c r="N199" s="211" t="s">
        <v>45</v>
      </c>
      <c r="O199" s="47"/>
      <c r="P199" s="212">
        <f>O199*H199</f>
        <v>0</v>
      </c>
      <c r="Q199" s="212">
        <v>2.45343</v>
      </c>
      <c r="R199" s="212">
        <f>Q199*H199</f>
        <v>1.9872783000000001</v>
      </c>
      <c r="S199" s="212">
        <v>0</v>
      </c>
      <c r="T199" s="213">
        <f>S199*H199</f>
        <v>0</v>
      </c>
      <c r="AR199" s="24" t="s">
        <v>88</v>
      </c>
      <c r="AT199" s="24" t="s">
        <v>216</v>
      </c>
      <c r="AU199" s="24" t="s">
        <v>82</v>
      </c>
      <c r="AY199" s="24" t="s">
        <v>214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24" t="s">
        <v>11</v>
      </c>
      <c r="BK199" s="214">
        <f>ROUND(I199*H199,0)</f>
        <v>0</v>
      </c>
      <c r="BL199" s="24" t="s">
        <v>88</v>
      </c>
      <c r="BM199" s="24" t="s">
        <v>379</v>
      </c>
    </row>
    <row r="200" s="11" customFormat="1">
      <c r="B200" s="215"/>
      <c r="D200" s="216" t="s">
        <v>222</v>
      </c>
      <c r="E200" s="217" t="s">
        <v>5</v>
      </c>
      <c r="F200" s="218" t="s">
        <v>380</v>
      </c>
      <c r="H200" s="219">
        <v>0.81000000000000005</v>
      </c>
      <c r="I200" s="220"/>
      <c r="L200" s="215"/>
      <c r="M200" s="221"/>
      <c r="N200" s="222"/>
      <c r="O200" s="222"/>
      <c r="P200" s="222"/>
      <c r="Q200" s="222"/>
      <c r="R200" s="222"/>
      <c r="S200" s="222"/>
      <c r="T200" s="223"/>
      <c r="AT200" s="217" t="s">
        <v>222</v>
      </c>
      <c r="AU200" s="217" t="s">
        <v>82</v>
      </c>
      <c r="AV200" s="11" t="s">
        <v>82</v>
      </c>
      <c r="AW200" s="11" t="s">
        <v>38</v>
      </c>
      <c r="AX200" s="11" t="s">
        <v>74</v>
      </c>
      <c r="AY200" s="217" t="s">
        <v>214</v>
      </c>
    </row>
    <row r="201" s="12" customFormat="1">
      <c r="B201" s="224"/>
      <c r="D201" s="216" t="s">
        <v>222</v>
      </c>
      <c r="E201" s="225" t="s">
        <v>5</v>
      </c>
      <c r="F201" s="226" t="s">
        <v>224</v>
      </c>
      <c r="H201" s="227">
        <v>0.81000000000000005</v>
      </c>
      <c r="I201" s="228"/>
      <c r="L201" s="224"/>
      <c r="M201" s="229"/>
      <c r="N201" s="230"/>
      <c r="O201" s="230"/>
      <c r="P201" s="230"/>
      <c r="Q201" s="230"/>
      <c r="R201" s="230"/>
      <c r="S201" s="230"/>
      <c r="T201" s="231"/>
      <c r="AT201" s="225" t="s">
        <v>222</v>
      </c>
      <c r="AU201" s="225" t="s">
        <v>82</v>
      </c>
      <c r="AV201" s="12" t="s">
        <v>85</v>
      </c>
      <c r="AW201" s="12" t="s">
        <v>38</v>
      </c>
      <c r="AX201" s="12" t="s">
        <v>11</v>
      </c>
      <c r="AY201" s="225" t="s">
        <v>214</v>
      </c>
    </row>
    <row r="202" s="1" customFormat="1" ht="16.5" customHeight="1">
      <c r="B202" s="202"/>
      <c r="C202" s="203" t="s">
        <v>381</v>
      </c>
      <c r="D202" s="203" t="s">
        <v>216</v>
      </c>
      <c r="E202" s="204" t="s">
        <v>382</v>
      </c>
      <c r="F202" s="205" t="s">
        <v>383</v>
      </c>
      <c r="G202" s="206" t="s">
        <v>291</v>
      </c>
      <c r="H202" s="207">
        <v>4.3650000000000002</v>
      </c>
      <c r="I202" s="208"/>
      <c r="J202" s="209">
        <f>ROUND(I202*H202,0)</f>
        <v>0</v>
      </c>
      <c r="K202" s="205" t="s">
        <v>220</v>
      </c>
      <c r="L202" s="46"/>
      <c r="M202" s="210" t="s">
        <v>5</v>
      </c>
      <c r="N202" s="211" t="s">
        <v>45</v>
      </c>
      <c r="O202" s="47"/>
      <c r="P202" s="212">
        <f>O202*H202</f>
        <v>0</v>
      </c>
      <c r="Q202" s="212">
        <v>0.0021526800000000001</v>
      </c>
      <c r="R202" s="212">
        <f>Q202*H202</f>
        <v>0.0093964482000000009</v>
      </c>
      <c r="S202" s="212">
        <v>0</v>
      </c>
      <c r="T202" s="213">
        <f>S202*H202</f>
        <v>0</v>
      </c>
      <c r="AR202" s="24" t="s">
        <v>88</v>
      </c>
      <c r="AT202" s="24" t="s">
        <v>216</v>
      </c>
      <c r="AU202" s="24" t="s">
        <v>82</v>
      </c>
      <c r="AY202" s="24" t="s">
        <v>214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24" t="s">
        <v>11</v>
      </c>
      <c r="BK202" s="214">
        <f>ROUND(I202*H202,0)</f>
        <v>0</v>
      </c>
      <c r="BL202" s="24" t="s">
        <v>88</v>
      </c>
      <c r="BM202" s="24" t="s">
        <v>384</v>
      </c>
    </row>
    <row r="203" s="11" customFormat="1">
      <c r="B203" s="215"/>
      <c r="D203" s="216" t="s">
        <v>222</v>
      </c>
      <c r="E203" s="217" t="s">
        <v>5</v>
      </c>
      <c r="F203" s="218" t="s">
        <v>385</v>
      </c>
      <c r="H203" s="219">
        <v>2.9700000000000002</v>
      </c>
      <c r="I203" s="220"/>
      <c r="L203" s="215"/>
      <c r="M203" s="221"/>
      <c r="N203" s="222"/>
      <c r="O203" s="222"/>
      <c r="P203" s="222"/>
      <c r="Q203" s="222"/>
      <c r="R203" s="222"/>
      <c r="S203" s="222"/>
      <c r="T203" s="223"/>
      <c r="AT203" s="217" t="s">
        <v>222</v>
      </c>
      <c r="AU203" s="217" t="s">
        <v>82</v>
      </c>
      <c r="AV203" s="11" t="s">
        <v>82</v>
      </c>
      <c r="AW203" s="11" t="s">
        <v>38</v>
      </c>
      <c r="AX203" s="11" t="s">
        <v>74</v>
      </c>
      <c r="AY203" s="217" t="s">
        <v>214</v>
      </c>
    </row>
    <row r="204" s="11" customFormat="1">
      <c r="B204" s="215"/>
      <c r="D204" s="216" t="s">
        <v>222</v>
      </c>
      <c r="E204" s="217" t="s">
        <v>5</v>
      </c>
      <c r="F204" s="218" t="s">
        <v>386</v>
      </c>
      <c r="H204" s="219">
        <v>1.395</v>
      </c>
      <c r="I204" s="220"/>
      <c r="L204" s="215"/>
      <c r="M204" s="221"/>
      <c r="N204" s="222"/>
      <c r="O204" s="222"/>
      <c r="P204" s="222"/>
      <c r="Q204" s="222"/>
      <c r="R204" s="222"/>
      <c r="S204" s="222"/>
      <c r="T204" s="223"/>
      <c r="AT204" s="217" t="s">
        <v>222</v>
      </c>
      <c r="AU204" s="217" t="s">
        <v>82</v>
      </c>
      <c r="AV204" s="11" t="s">
        <v>82</v>
      </c>
      <c r="AW204" s="11" t="s">
        <v>38</v>
      </c>
      <c r="AX204" s="11" t="s">
        <v>74</v>
      </c>
      <c r="AY204" s="217" t="s">
        <v>214</v>
      </c>
    </row>
    <row r="205" s="12" customFormat="1">
      <c r="B205" s="224"/>
      <c r="D205" s="216" t="s">
        <v>222</v>
      </c>
      <c r="E205" s="225" t="s">
        <v>5</v>
      </c>
      <c r="F205" s="226" t="s">
        <v>224</v>
      </c>
      <c r="H205" s="227">
        <v>4.3650000000000002</v>
      </c>
      <c r="I205" s="228"/>
      <c r="L205" s="224"/>
      <c r="M205" s="229"/>
      <c r="N205" s="230"/>
      <c r="O205" s="230"/>
      <c r="P205" s="230"/>
      <c r="Q205" s="230"/>
      <c r="R205" s="230"/>
      <c r="S205" s="230"/>
      <c r="T205" s="231"/>
      <c r="AT205" s="225" t="s">
        <v>222</v>
      </c>
      <c r="AU205" s="225" t="s">
        <v>82</v>
      </c>
      <c r="AV205" s="12" t="s">
        <v>85</v>
      </c>
      <c r="AW205" s="12" t="s">
        <v>38</v>
      </c>
      <c r="AX205" s="12" t="s">
        <v>11</v>
      </c>
      <c r="AY205" s="225" t="s">
        <v>214</v>
      </c>
    </row>
    <row r="206" s="1" customFormat="1" ht="16.5" customHeight="1">
      <c r="B206" s="202"/>
      <c r="C206" s="203" t="s">
        <v>130</v>
      </c>
      <c r="D206" s="203" t="s">
        <v>216</v>
      </c>
      <c r="E206" s="204" t="s">
        <v>387</v>
      </c>
      <c r="F206" s="205" t="s">
        <v>388</v>
      </c>
      <c r="G206" s="206" t="s">
        <v>291</v>
      </c>
      <c r="H206" s="207">
        <v>4.3650000000000002</v>
      </c>
      <c r="I206" s="208"/>
      <c r="J206" s="209">
        <f>ROUND(I206*H206,0)</f>
        <v>0</v>
      </c>
      <c r="K206" s="205" t="s">
        <v>220</v>
      </c>
      <c r="L206" s="46"/>
      <c r="M206" s="210" t="s">
        <v>5</v>
      </c>
      <c r="N206" s="211" t="s">
        <v>45</v>
      </c>
      <c r="O206" s="47"/>
      <c r="P206" s="212">
        <f>O206*H206</f>
        <v>0</v>
      </c>
      <c r="Q206" s="212">
        <v>0</v>
      </c>
      <c r="R206" s="212">
        <f>Q206*H206</f>
        <v>0</v>
      </c>
      <c r="S206" s="212">
        <v>0</v>
      </c>
      <c r="T206" s="213">
        <f>S206*H206</f>
        <v>0</v>
      </c>
      <c r="AR206" s="24" t="s">
        <v>88</v>
      </c>
      <c r="AT206" s="24" t="s">
        <v>216</v>
      </c>
      <c r="AU206" s="24" t="s">
        <v>82</v>
      </c>
      <c r="AY206" s="24" t="s">
        <v>214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24" t="s">
        <v>11</v>
      </c>
      <c r="BK206" s="214">
        <f>ROUND(I206*H206,0)</f>
        <v>0</v>
      </c>
      <c r="BL206" s="24" t="s">
        <v>88</v>
      </c>
      <c r="BM206" s="24" t="s">
        <v>389</v>
      </c>
    </row>
    <row r="207" s="1" customFormat="1" ht="16.5" customHeight="1">
      <c r="B207" s="202"/>
      <c r="C207" s="203" t="s">
        <v>390</v>
      </c>
      <c r="D207" s="203" t="s">
        <v>216</v>
      </c>
      <c r="E207" s="204" t="s">
        <v>391</v>
      </c>
      <c r="F207" s="205" t="s">
        <v>392</v>
      </c>
      <c r="G207" s="206" t="s">
        <v>291</v>
      </c>
      <c r="H207" s="207">
        <v>2.9700000000000002</v>
      </c>
      <c r="I207" s="208"/>
      <c r="J207" s="209">
        <f>ROUND(I207*H207,0)</f>
        <v>0</v>
      </c>
      <c r="K207" s="205" t="s">
        <v>220</v>
      </c>
      <c r="L207" s="46"/>
      <c r="M207" s="210" t="s">
        <v>5</v>
      </c>
      <c r="N207" s="211" t="s">
        <v>45</v>
      </c>
      <c r="O207" s="47"/>
      <c r="P207" s="212">
        <f>O207*H207</f>
        <v>0</v>
      </c>
      <c r="Q207" s="212">
        <v>0.0031045000000000001</v>
      </c>
      <c r="R207" s="212">
        <f>Q207*H207</f>
        <v>0.0092203650000000012</v>
      </c>
      <c r="S207" s="212">
        <v>0</v>
      </c>
      <c r="T207" s="213">
        <f>S207*H207</f>
        <v>0</v>
      </c>
      <c r="AR207" s="24" t="s">
        <v>88</v>
      </c>
      <c r="AT207" s="24" t="s">
        <v>216</v>
      </c>
      <c r="AU207" s="24" t="s">
        <v>82</v>
      </c>
      <c r="AY207" s="24" t="s">
        <v>214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24" t="s">
        <v>11</v>
      </c>
      <c r="BK207" s="214">
        <f>ROUND(I207*H207,0)</f>
        <v>0</v>
      </c>
      <c r="BL207" s="24" t="s">
        <v>88</v>
      </c>
      <c r="BM207" s="24" t="s">
        <v>393</v>
      </c>
    </row>
    <row r="208" s="11" customFormat="1">
      <c r="B208" s="215"/>
      <c r="D208" s="216" t="s">
        <v>222</v>
      </c>
      <c r="E208" s="217" t="s">
        <v>5</v>
      </c>
      <c r="F208" s="218" t="s">
        <v>385</v>
      </c>
      <c r="H208" s="219">
        <v>2.9700000000000002</v>
      </c>
      <c r="I208" s="220"/>
      <c r="L208" s="215"/>
      <c r="M208" s="221"/>
      <c r="N208" s="222"/>
      <c r="O208" s="222"/>
      <c r="P208" s="222"/>
      <c r="Q208" s="222"/>
      <c r="R208" s="222"/>
      <c r="S208" s="222"/>
      <c r="T208" s="223"/>
      <c r="AT208" s="217" t="s">
        <v>222</v>
      </c>
      <c r="AU208" s="217" t="s">
        <v>82</v>
      </c>
      <c r="AV208" s="11" t="s">
        <v>82</v>
      </c>
      <c r="AW208" s="11" t="s">
        <v>38</v>
      </c>
      <c r="AX208" s="11" t="s">
        <v>74</v>
      </c>
      <c r="AY208" s="217" t="s">
        <v>214</v>
      </c>
    </row>
    <row r="209" s="12" customFormat="1">
      <c r="B209" s="224"/>
      <c r="D209" s="216" t="s">
        <v>222</v>
      </c>
      <c r="E209" s="225" t="s">
        <v>5</v>
      </c>
      <c r="F209" s="226" t="s">
        <v>224</v>
      </c>
      <c r="H209" s="227">
        <v>2.9700000000000002</v>
      </c>
      <c r="I209" s="228"/>
      <c r="L209" s="224"/>
      <c r="M209" s="229"/>
      <c r="N209" s="230"/>
      <c r="O209" s="230"/>
      <c r="P209" s="230"/>
      <c r="Q209" s="230"/>
      <c r="R209" s="230"/>
      <c r="S209" s="230"/>
      <c r="T209" s="231"/>
      <c r="AT209" s="225" t="s">
        <v>222</v>
      </c>
      <c r="AU209" s="225" t="s">
        <v>82</v>
      </c>
      <c r="AV209" s="12" t="s">
        <v>85</v>
      </c>
      <c r="AW209" s="12" t="s">
        <v>38</v>
      </c>
      <c r="AX209" s="12" t="s">
        <v>11</v>
      </c>
      <c r="AY209" s="225" t="s">
        <v>214</v>
      </c>
    </row>
    <row r="210" s="1" customFormat="1" ht="16.5" customHeight="1">
      <c r="B210" s="202"/>
      <c r="C210" s="203" t="s">
        <v>394</v>
      </c>
      <c r="D210" s="203" t="s">
        <v>216</v>
      </c>
      <c r="E210" s="204" t="s">
        <v>395</v>
      </c>
      <c r="F210" s="205" t="s">
        <v>396</v>
      </c>
      <c r="G210" s="206" t="s">
        <v>291</v>
      </c>
      <c r="H210" s="207">
        <v>2.9700000000000002</v>
      </c>
      <c r="I210" s="208"/>
      <c r="J210" s="209">
        <f>ROUND(I210*H210,0)</f>
        <v>0</v>
      </c>
      <c r="K210" s="205" t="s">
        <v>220</v>
      </c>
      <c r="L210" s="46"/>
      <c r="M210" s="210" t="s">
        <v>5</v>
      </c>
      <c r="N210" s="211" t="s">
        <v>45</v>
      </c>
      <c r="O210" s="47"/>
      <c r="P210" s="212">
        <f>O210*H210</f>
        <v>0</v>
      </c>
      <c r="Q210" s="212">
        <v>0</v>
      </c>
      <c r="R210" s="212">
        <f>Q210*H210</f>
        <v>0</v>
      </c>
      <c r="S210" s="212">
        <v>0</v>
      </c>
      <c r="T210" s="213">
        <f>S210*H210</f>
        <v>0</v>
      </c>
      <c r="AR210" s="24" t="s">
        <v>88</v>
      </c>
      <c r="AT210" s="24" t="s">
        <v>216</v>
      </c>
      <c r="AU210" s="24" t="s">
        <v>82</v>
      </c>
      <c r="AY210" s="24" t="s">
        <v>214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24" t="s">
        <v>11</v>
      </c>
      <c r="BK210" s="214">
        <f>ROUND(I210*H210,0)</f>
        <v>0</v>
      </c>
      <c r="BL210" s="24" t="s">
        <v>88</v>
      </c>
      <c r="BM210" s="24" t="s">
        <v>397</v>
      </c>
    </row>
    <row r="211" s="1" customFormat="1" ht="16.5" customHeight="1">
      <c r="B211" s="202"/>
      <c r="C211" s="203" t="s">
        <v>398</v>
      </c>
      <c r="D211" s="203" t="s">
        <v>216</v>
      </c>
      <c r="E211" s="204" t="s">
        <v>399</v>
      </c>
      <c r="F211" s="205" t="s">
        <v>400</v>
      </c>
      <c r="G211" s="206" t="s">
        <v>219</v>
      </c>
      <c r="H211" s="207">
        <v>6.2910000000000004</v>
      </c>
      <c r="I211" s="208"/>
      <c r="J211" s="209">
        <f>ROUND(I211*H211,0)</f>
        <v>0</v>
      </c>
      <c r="K211" s="205" t="s">
        <v>220</v>
      </c>
      <c r="L211" s="46"/>
      <c r="M211" s="210" t="s">
        <v>5</v>
      </c>
      <c r="N211" s="211" t="s">
        <v>45</v>
      </c>
      <c r="O211" s="47"/>
      <c r="P211" s="212">
        <f>O211*H211</f>
        <v>0</v>
      </c>
      <c r="Q211" s="212">
        <v>2.453395</v>
      </c>
      <c r="R211" s="212">
        <f>Q211*H211</f>
        <v>15.434307945000001</v>
      </c>
      <c r="S211" s="212">
        <v>0</v>
      </c>
      <c r="T211" s="213">
        <f>S211*H211</f>
        <v>0</v>
      </c>
      <c r="AR211" s="24" t="s">
        <v>88</v>
      </c>
      <c r="AT211" s="24" t="s">
        <v>216</v>
      </c>
      <c r="AU211" s="24" t="s">
        <v>82</v>
      </c>
      <c r="AY211" s="24" t="s">
        <v>214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24" t="s">
        <v>11</v>
      </c>
      <c r="BK211" s="214">
        <f>ROUND(I211*H211,0)</f>
        <v>0</v>
      </c>
      <c r="BL211" s="24" t="s">
        <v>88</v>
      </c>
      <c r="BM211" s="24" t="s">
        <v>401</v>
      </c>
    </row>
    <row r="212" s="11" customFormat="1">
      <c r="B212" s="215"/>
      <c r="D212" s="216" t="s">
        <v>222</v>
      </c>
      <c r="E212" s="217" t="s">
        <v>5</v>
      </c>
      <c r="F212" s="218" t="s">
        <v>402</v>
      </c>
      <c r="H212" s="219">
        <v>0.66000000000000003</v>
      </c>
      <c r="I212" s="220"/>
      <c r="L212" s="215"/>
      <c r="M212" s="221"/>
      <c r="N212" s="222"/>
      <c r="O212" s="222"/>
      <c r="P212" s="222"/>
      <c r="Q212" s="222"/>
      <c r="R212" s="222"/>
      <c r="S212" s="222"/>
      <c r="T212" s="223"/>
      <c r="AT212" s="217" t="s">
        <v>222</v>
      </c>
      <c r="AU212" s="217" t="s">
        <v>82</v>
      </c>
      <c r="AV212" s="11" t="s">
        <v>82</v>
      </c>
      <c r="AW212" s="11" t="s">
        <v>38</v>
      </c>
      <c r="AX212" s="11" t="s">
        <v>74</v>
      </c>
      <c r="AY212" s="217" t="s">
        <v>214</v>
      </c>
    </row>
    <row r="213" s="11" customFormat="1">
      <c r="B213" s="215"/>
      <c r="D213" s="216" t="s">
        <v>222</v>
      </c>
      <c r="E213" s="217" t="s">
        <v>5</v>
      </c>
      <c r="F213" s="218" t="s">
        <v>403</v>
      </c>
      <c r="H213" s="219">
        <v>0.50700000000000001</v>
      </c>
      <c r="I213" s="220"/>
      <c r="L213" s="215"/>
      <c r="M213" s="221"/>
      <c r="N213" s="222"/>
      <c r="O213" s="222"/>
      <c r="P213" s="222"/>
      <c r="Q213" s="222"/>
      <c r="R213" s="222"/>
      <c r="S213" s="222"/>
      <c r="T213" s="223"/>
      <c r="AT213" s="217" t="s">
        <v>222</v>
      </c>
      <c r="AU213" s="217" t="s">
        <v>82</v>
      </c>
      <c r="AV213" s="11" t="s">
        <v>82</v>
      </c>
      <c r="AW213" s="11" t="s">
        <v>38</v>
      </c>
      <c r="AX213" s="11" t="s">
        <v>74</v>
      </c>
      <c r="AY213" s="217" t="s">
        <v>214</v>
      </c>
    </row>
    <row r="214" s="11" customFormat="1">
      <c r="B214" s="215"/>
      <c r="D214" s="216" t="s">
        <v>222</v>
      </c>
      <c r="E214" s="217" t="s">
        <v>5</v>
      </c>
      <c r="F214" s="218" t="s">
        <v>404</v>
      </c>
      <c r="H214" s="219">
        <v>0.85099999999999998</v>
      </c>
      <c r="I214" s="220"/>
      <c r="L214" s="215"/>
      <c r="M214" s="221"/>
      <c r="N214" s="222"/>
      <c r="O214" s="222"/>
      <c r="P214" s="222"/>
      <c r="Q214" s="222"/>
      <c r="R214" s="222"/>
      <c r="S214" s="222"/>
      <c r="T214" s="223"/>
      <c r="AT214" s="217" t="s">
        <v>222</v>
      </c>
      <c r="AU214" s="217" t="s">
        <v>82</v>
      </c>
      <c r="AV214" s="11" t="s">
        <v>82</v>
      </c>
      <c r="AW214" s="11" t="s">
        <v>38</v>
      </c>
      <c r="AX214" s="11" t="s">
        <v>74</v>
      </c>
      <c r="AY214" s="217" t="s">
        <v>214</v>
      </c>
    </row>
    <row r="215" s="11" customFormat="1">
      <c r="B215" s="215"/>
      <c r="D215" s="216" t="s">
        <v>222</v>
      </c>
      <c r="E215" s="217" t="s">
        <v>5</v>
      </c>
      <c r="F215" s="218" t="s">
        <v>405</v>
      </c>
      <c r="H215" s="219">
        <v>0.57799999999999996</v>
      </c>
      <c r="I215" s="220"/>
      <c r="L215" s="215"/>
      <c r="M215" s="221"/>
      <c r="N215" s="222"/>
      <c r="O215" s="222"/>
      <c r="P215" s="222"/>
      <c r="Q215" s="222"/>
      <c r="R215" s="222"/>
      <c r="S215" s="222"/>
      <c r="T215" s="223"/>
      <c r="AT215" s="217" t="s">
        <v>222</v>
      </c>
      <c r="AU215" s="217" t="s">
        <v>82</v>
      </c>
      <c r="AV215" s="11" t="s">
        <v>82</v>
      </c>
      <c r="AW215" s="11" t="s">
        <v>38</v>
      </c>
      <c r="AX215" s="11" t="s">
        <v>74</v>
      </c>
      <c r="AY215" s="217" t="s">
        <v>214</v>
      </c>
    </row>
    <row r="216" s="11" customFormat="1">
      <c r="B216" s="215"/>
      <c r="D216" s="216" t="s">
        <v>222</v>
      </c>
      <c r="E216" s="217" t="s">
        <v>5</v>
      </c>
      <c r="F216" s="218" t="s">
        <v>406</v>
      </c>
      <c r="H216" s="219">
        <v>0.46800000000000003</v>
      </c>
      <c r="I216" s="220"/>
      <c r="L216" s="215"/>
      <c r="M216" s="221"/>
      <c r="N216" s="222"/>
      <c r="O216" s="222"/>
      <c r="P216" s="222"/>
      <c r="Q216" s="222"/>
      <c r="R216" s="222"/>
      <c r="S216" s="222"/>
      <c r="T216" s="223"/>
      <c r="AT216" s="217" t="s">
        <v>222</v>
      </c>
      <c r="AU216" s="217" t="s">
        <v>82</v>
      </c>
      <c r="AV216" s="11" t="s">
        <v>82</v>
      </c>
      <c r="AW216" s="11" t="s">
        <v>38</v>
      </c>
      <c r="AX216" s="11" t="s">
        <v>74</v>
      </c>
      <c r="AY216" s="217" t="s">
        <v>214</v>
      </c>
    </row>
    <row r="217" s="11" customFormat="1">
      <c r="B217" s="215"/>
      <c r="D217" s="216" t="s">
        <v>222</v>
      </c>
      <c r="E217" s="217" t="s">
        <v>5</v>
      </c>
      <c r="F217" s="218" t="s">
        <v>407</v>
      </c>
      <c r="H217" s="219">
        <v>0.60799999999999998</v>
      </c>
      <c r="I217" s="220"/>
      <c r="L217" s="215"/>
      <c r="M217" s="221"/>
      <c r="N217" s="222"/>
      <c r="O217" s="222"/>
      <c r="P217" s="222"/>
      <c r="Q217" s="222"/>
      <c r="R217" s="222"/>
      <c r="S217" s="222"/>
      <c r="T217" s="223"/>
      <c r="AT217" s="217" t="s">
        <v>222</v>
      </c>
      <c r="AU217" s="217" t="s">
        <v>82</v>
      </c>
      <c r="AV217" s="11" t="s">
        <v>82</v>
      </c>
      <c r="AW217" s="11" t="s">
        <v>38</v>
      </c>
      <c r="AX217" s="11" t="s">
        <v>74</v>
      </c>
      <c r="AY217" s="217" t="s">
        <v>214</v>
      </c>
    </row>
    <row r="218" s="11" customFormat="1">
      <c r="B218" s="215"/>
      <c r="D218" s="216" t="s">
        <v>222</v>
      </c>
      <c r="E218" s="217" t="s">
        <v>5</v>
      </c>
      <c r="F218" s="218" t="s">
        <v>408</v>
      </c>
      <c r="H218" s="219">
        <v>1.819</v>
      </c>
      <c r="I218" s="220"/>
      <c r="L218" s="215"/>
      <c r="M218" s="221"/>
      <c r="N218" s="222"/>
      <c r="O218" s="222"/>
      <c r="P218" s="222"/>
      <c r="Q218" s="222"/>
      <c r="R218" s="222"/>
      <c r="S218" s="222"/>
      <c r="T218" s="223"/>
      <c r="AT218" s="217" t="s">
        <v>222</v>
      </c>
      <c r="AU218" s="217" t="s">
        <v>82</v>
      </c>
      <c r="AV218" s="11" t="s">
        <v>82</v>
      </c>
      <c r="AW218" s="11" t="s">
        <v>38</v>
      </c>
      <c r="AX218" s="11" t="s">
        <v>74</v>
      </c>
      <c r="AY218" s="217" t="s">
        <v>214</v>
      </c>
    </row>
    <row r="219" s="11" customFormat="1">
      <c r="B219" s="215"/>
      <c r="D219" s="216" t="s">
        <v>222</v>
      </c>
      <c r="E219" s="217" t="s">
        <v>5</v>
      </c>
      <c r="F219" s="218" t="s">
        <v>409</v>
      </c>
      <c r="H219" s="219">
        <v>0.57599999999999996</v>
      </c>
      <c r="I219" s="220"/>
      <c r="L219" s="215"/>
      <c r="M219" s="221"/>
      <c r="N219" s="222"/>
      <c r="O219" s="222"/>
      <c r="P219" s="222"/>
      <c r="Q219" s="222"/>
      <c r="R219" s="222"/>
      <c r="S219" s="222"/>
      <c r="T219" s="223"/>
      <c r="AT219" s="217" t="s">
        <v>222</v>
      </c>
      <c r="AU219" s="217" t="s">
        <v>82</v>
      </c>
      <c r="AV219" s="11" t="s">
        <v>82</v>
      </c>
      <c r="AW219" s="11" t="s">
        <v>38</v>
      </c>
      <c r="AX219" s="11" t="s">
        <v>74</v>
      </c>
      <c r="AY219" s="217" t="s">
        <v>214</v>
      </c>
    </row>
    <row r="220" s="11" customFormat="1">
      <c r="B220" s="215"/>
      <c r="D220" s="216" t="s">
        <v>222</v>
      </c>
      <c r="E220" s="217" t="s">
        <v>5</v>
      </c>
      <c r="F220" s="218" t="s">
        <v>410</v>
      </c>
      <c r="H220" s="219">
        <v>0.22400000000000001</v>
      </c>
      <c r="I220" s="220"/>
      <c r="L220" s="215"/>
      <c r="M220" s="221"/>
      <c r="N220" s="222"/>
      <c r="O220" s="222"/>
      <c r="P220" s="222"/>
      <c r="Q220" s="222"/>
      <c r="R220" s="222"/>
      <c r="S220" s="222"/>
      <c r="T220" s="223"/>
      <c r="AT220" s="217" t="s">
        <v>222</v>
      </c>
      <c r="AU220" s="217" t="s">
        <v>82</v>
      </c>
      <c r="AV220" s="11" t="s">
        <v>82</v>
      </c>
      <c r="AW220" s="11" t="s">
        <v>38</v>
      </c>
      <c r="AX220" s="11" t="s">
        <v>74</v>
      </c>
      <c r="AY220" s="217" t="s">
        <v>214</v>
      </c>
    </row>
    <row r="221" s="12" customFormat="1">
      <c r="B221" s="224"/>
      <c r="D221" s="216" t="s">
        <v>222</v>
      </c>
      <c r="E221" s="225" t="s">
        <v>5</v>
      </c>
      <c r="F221" s="226" t="s">
        <v>224</v>
      </c>
      <c r="H221" s="227">
        <v>6.2910000000000004</v>
      </c>
      <c r="I221" s="228"/>
      <c r="L221" s="224"/>
      <c r="M221" s="229"/>
      <c r="N221" s="230"/>
      <c r="O221" s="230"/>
      <c r="P221" s="230"/>
      <c r="Q221" s="230"/>
      <c r="R221" s="230"/>
      <c r="S221" s="230"/>
      <c r="T221" s="231"/>
      <c r="AT221" s="225" t="s">
        <v>222</v>
      </c>
      <c r="AU221" s="225" t="s">
        <v>82</v>
      </c>
      <c r="AV221" s="12" t="s">
        <v>85</v>
      </c>
      <c r="AW221" s="12" t="s">
        <v>38</v>
      </c>
      <c r="AX221" s="12" t="s">
        <v>11</v>
      </c>
      <c r="AY221" s="225" t="s">
        <v>214</v>
      </c>
    </row>
    <row r="222" s="1" customFormat="1" ht="16.5" customHeight="1">
      <c r="B222" s="202"/>
      <c r="C222" s="203" t="s">
        <v>411</v>
      </c>
      <c r="D222" s="203" t="s">
        <v>216</v>
      </c>
      <c r="E222" s="204" t="s">
        <v>412</v>
      </c>
      <c r="F222" s="205" t="s">
        <v>413</v>
      </c>
      <c r="G222" s="206" t="s">
        <v>291</v>
      </c>
      <c r="H222" s="207">
        <v>44.594999999999999</v>
      </c>
      <c r="I222" s="208"/>
      <c r="J222" s="209">
        <f>ROUND(I222*H222,0)</f>
        <v>0</v>
      </c>
      <c r="K222" s="205" t="s">
        <v>220</v>
      </c>
      <c r="L222" s="46"/>
      <c r="M222" s="210" t="s">
        <v>5</v>
      </c>
      <c r="N222" s="211" t="s">
        <v>45</v>
      </c>
      <c r="O222" s="47"/>
      <c r="P222" s="212">
        <f>O222*H222</f>
        <v>0</v>
      </c>
      <c r="Q222" s="212">
        <v>0.0051946400000000004</v>
      </c>
      <c r="R222" s="212">
        <f>Q222*H222</f>
        <v>0.2316549708</v>
      </c>
      <c r="S222" s="212">
        <v>0</v>
      </c>
      <c r="T222" s="213">
        <f>S222*H222</f>
        <v>0</v>
      </c>
      <c r="AR222" s="24" t="s">
        <v>88</v>
      </c>
      <c r="AT222" s="24" t="s">
        <v>216</v>
      </c>
      <c r="AU222" s="24" t="s">
        <v>82</v>
      </c>
      <c r="AY222" s="24" t="s">
        <v>214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24" t="s">
        <v>11</v>
      </c>
      <c r="BK222" s="214">
        <f>ROUND(I222*H222,0)</f>
        <v>0</v>
      </c>
      <c r="BL222" s="24" t="s">
        <v>88</v>
      </c>
      <c r="BM222" s="24" t="s">
        <v>414</v>
      </c>
    </row>
    <row r="223" s="11" customFormat="1">
      <c r="B223" s="215"/>
      <c r="D223" s="216" t="s">
        <v>222</v>
      </c>
      <c r="E223" s="217" t="s">
        <v>5</v>
      </c>
      <c r="F223" s="218" t="s">
        <v>415</v>
      </c>
      <c r="H223" s="219">
        <v>4.4000000000000004</v>
      </c>
      <c r="I223" s="220"/>
      <c r="L223" s="215"/>
      <c r="M223" s="221"/>
      <c r="N223" s="222"/>
      <c r="O223" s="222"/>
      <c r="P223" s="222"/>
      <c r="Q223" s="222"/>
      <c r="R223" s="222"/>
      <c r="S223" s="222"/>
      <c r="T223" s="223"/>
      <c r="AT223" s="217" t="s">
        <v>222</v>
      </c>
      <c r="AU223" s="217" t="s">
        <v>82</v>
      </c>
      <c r="AV223" s="11" t="s">
        <v>82</v>
      </c>
      <c r="AW223" s="11" t="s">
        <v>38</v>
      </c>
      <c r="AX223" s="11" t="s">
        <v>74</v>
      </c>
      <c r="AY223" s="217" t="s">
        <v>214</v>
      </c>
    </row>
    <row r="224" s="11" customFormat="1">
      <c r="B224" s="215"/>
      <c r="D224" s="216" t="s">
        <v>222</v>
      </c>
      <c r="E224" s="217" t="s">
        <v>5</v>
      </c>
      <c r="F224" s="218" t="s">
        <v>416</v>
      </c>
      <c r="H224" s="219">
        <v>3.3799999999999999</v>
      </c>
      <c r="I224" s="220"/>
      <c r="L224" s="215"/>
      <c r="M224" s="221"/>
      <c r="N224" s="222"/>
      <c r="O224" s="222"/>
      <c r="P224" s="222"/>
      <c r="Q224" s="222"/>
      <c r="R224" s="222"/>
      <c r="S224" s="222"/>
      <c r="T224" s="223"/>
      <c r="AT224" s="217" t="s">
        <v>222</v>
      </c>
      <c r="AU224" s="217" t="s">
        <v>82</v>
      </c>
      <c r="AV224" s="11" t="s">
        <v>82</v>
      </c>
      <c r="AW224" s="11" t="s">
        <v>38</v>
      </c>
      <c r="AX224" s="11" t="s">
        <v>74</v>
      </c>
      <c r="AY224" s="217" t="s">
        <v>214</v>
      </c>
    </row>
    <row r="225" s="11" customFormat="1">
      <c r="B225" s="215"/>
      <c r="D225" s="216" t="s">
        <v>222</v>
      </c>
      <c r="E225" s="217" t="s">
        <v>5</v>
      </c>
      <c r="F225" s="218" t="s">
        <v>417</v>
      </c>
      <c r="H225" s="219">
        <v>5.6699999999999999</v>
      </c>
      <c r="I225" s="220"/>
      <c r="L225" s="215"/>
      <c r="M225" s="221"/>
      <c r="N225" s="222"/>
      <c r="O225" s="222"/>
      <c r="P225" s="222"/>
      <c r="Q225" s="222"/>
      <c r="R225" s="222"/>
      <c r="S225" s="222"/>
      <c r="T225" s="223"/>
      <c r="AT225" s="217" t="s">
        <v>222</v>
      </c>
      <c r="AU225" s="217" t="s">
        <v>82</v>
      </c>
      <c r="AV225" s="11" t="s">
        <v>82</v>
      </c>
      <c r="AW225" s="11" t="s">
        <v>38</v>
      </c>
      <c r="AX225" s="11" t="s">
        <v>74</v>
      </c>
      <c r="AY225" s="217" t="s">
        <v>214</v>
      </c>
    </row>
    <row r="226" s="11" customFormat="1">
      <c r="B226" s="215"/>
      <c r="D226" s="216" t="s">
        <v>222</v>
      </c>
      <c r="E226" s="217" t="s">
        <v>5</v>
      </c>
      <c r="F226" s="218" t="s">
        <v>418</v>
      </c>
      <c r="H226" s="219">
        <v>3.8500000000000001</v>
      </c>
      <c r="I226" s="220"/>
      <c r="L226" s="215"/>
      <c r="M226" s="221"/>
      <c r="N226" s="222"/>
      <c r="O226" s="222"/>
      <c r="P226" s="222"/>
      <c r="Q226" s="222"/>
      <c r="R226" s="222"/>
      <c r="S226" s="222"/>
      <c r="T226" s="223"/>
      <c r="AT226" s="217" t="s">
        <v>222</v>
      </c>
      <c r="AU226" s="217" t="s">
        <v>82</v>
      </c>
      <c r="AV226" s="11" t="s">
        <v>82</v>
      </c>
      <c r="AW226" s="11" t="s">
        <v>38</v>
      </c>
      <c r="AX226" s="11" t="s">
        <v>74</v>
      </c>
      <c r="AY226" s="217" t="s">
        <v>214</v>
      </c>
    </row>
    <row r="227" s="11" customFormat="1">
      <c r="B227" s="215"/>
      <c r="D227" s="216" t="s">
        <v>222</v>
      </c>
      <c r="E227" s="217" t="s">
        <v>5</v>
      </c>
      <c r="F227" s="218" t="s">
        <v>419</v>
      </c>
      <c r="H227" s="219">
        <v>3.1200000000000001</v>
      </c>
      <c r="I227" s="220"/>
      <c r="L227" s="215"/>
      <c r="M227" s="221"/>
      <c r="N227" s="222"/>
      <c r="O227" s="222"/>
      <c r="P227" s="222"/>
      <c r="Q227" s="222"/>
      <c r="R227" s="222"/>
      <c r="S227" s="222"/>
      <c r="T227" s="223"/>
      <c r="AT227" s="217" t="s">
        <v>222</v>
      </c>
      <c r="AU227" s="217" t="s">
        <v>82</v>
      </c>
      <c r="AV227" s="11" t="s">
        <v>82</v>
      </c>
      <c r="AW227" s="11" t="s">
        <v>38</v>
      </c>
      <c r="AX227" s="11" t="s">
        <v>74</v>
      </c>
      <c r="AY227" s="217" t="s">
        <v>214</v>
      </c>
    </row>
    <row r="228" s="11" customFormat="1">
      <c r="B228" s="215"/>
      <c r="D228" s="216" t="s">
        <v>222</v>
      </c>
      <c r="E228" s="217" t="s">
        <v>5</v>
      </c>
      <c r="F228" s="218" t="s">
        <v>420</v>
      </c>
      <c r="H228" s="219">
        <v>4.0499999999999998</v>
      </c>
      <c r="I228" s="220"/>
      <c r="L228" s="215"/>
      <c r="M228" s="221"/>
      <c r="N228" s="222"/>
      <c r="O228" s="222"/>
      <c r="P228" s="222"/>
      <c r="Q228" s="222"/>
      <c r="R228" s="222"/>
      <c r="S228" s="222"/>
      <c r="T228" s="223"/>
      <c r="AT228" s="217" t="s">
        <v>222</v>
      </c>
      <c r="AU228" s="217" t="s">
        <v>82</v>
      </c>
      <c r="AV228" s="11" t="s">
        <v>82</v>
      </c>
      <c r="AW228" s="11" t="s">
        <v>38</v>
      </c>
      <c r="AX228" s="11" t="s">
        <v>74</v>
      </c>
      <c r="AY228" s="217" t="s">
        <v>214</v>
      </c>
    </row>
    <row r="229" s="11" customFormat="1">
      <c r="B229" s="215"/>
      <c r="D229" s="216" t="s">
        <v>222</v>
      </c>
      <c r="E229" s="217" t="s">
        <v>5</v>
      </c>
      <c r="F229" s="218" t="s">
        <v>421</v>
      </c>
      <c r="H229" s="219">
        <v>12.125</v>
      </c>
      <c r="I229" s="220"/>
      <c r="L229" s="215"/>
      <c r="M229" s="221"/>
      <c r="N229" s="222"/>
      <c r="O229" s="222"/>
      <c r="P229" s="222"/>
      <c r="Q229" s="222"/>
      <c r="R229" s="222"/>
      <c r="S229" s="222"/>
      <c r="T229" s="223"/>
      <c r="AT229" s="217" t="s">
        <v>222</v>
      </c>
      <c r="AU229" s="217" t="s">
        <v>82</v>
      </c>
      <c r="AV229" s="11" t="s">
        <v>82</v>
      </c>
      <c r="AW229" s="11" t="s">
        <v>38</v>
      </c>
      <c r="AX229" s="11" t="s">
        <v>74</v>
      </c>
      <c r="AY229" s="217" t="s">
        <v>214</v>
      </c>
    </row>
    <row r="230" s="11" customFormat="1">
      <c r="B230" s="215"/>
      <c r="D230" s="216" t="s">
        <v>222</v>
      </c>
      <c r="E230" s="217" t="s">
        <v>5</v>
      </c>
      <c r="F230" s="218" t="s">
        <v>422</v>
      </c>
      <c r="H230" s="219">
        <v>5.7599999999999998</v>
      </c>
      <c r="I230" s="220"/>
      <c r="L230" s="215"/>
      <c r="M230" s="221"/>
      <c r="N230" s="222"/>
      <c r="O230" s="222"/>
      <c r="P230" s="222"/>
      <c r="Q230" s="222"/>
      <c r="R230" s="222"/>
      <c r="S230" s="222"/>
      <c r="T230" s="223"/>
      <c r="AT230" s="217" t="s">
        <v>222</v>
      </c>
      <c r="AU230" s="217" t="s">
        <v>82</v>
      </c>
      <c r="AV230" s="11" t="s">
        <v>82</v>
      </c>
      <c r="AW230" s="11" t="s">
        <v>38</v>
      </c>
      <c r="AX230" s="11" t="s">
        <v>74</v>
      </c>
      <c r="AY230" s="217" t="s">
        <v>214</v>
      </c>
    </row>
    <row r="231" s="11" customFormat="1">
      <c r="B231" s="215"/>
      <c r="D231" s="216" t="s">
        <v>222</v>
      </c>
      <c r="E231" s="217" t="s">
        <v>5</v>
      </c>
      <c r="F231" s="218" t="s">
        <v>423</v>
      </c>
      <c r="H231" s="219">
        <v>2.2400000000000002</v>
      </c>
      <c r="I231" s="220"/>
      <c r="L231" s="215"/>
      <c r="M231" s="221"/>
      <c r="N231" s="222"/>
      <c r="O231" s="222"/>
      <c r="P231" s="222"/>
      <c r="Q231" s="222"/>
      <c r="R231" s="222"/>
      <c r="S231" s="222"/>
      <c r="T231" s="223"/>
      <c r="AT231" s="217" t="s">
        <v>222</v>
      </c>
      <c r="AU231" s="217" t="s">
        <v>82</v>
      </c>
      <c r="AV231" s="11" t="s">
        <v>82</v>
      </c>
      <c r="AW231" s="11" t="s">
        <v>38</v>
      </c>
      <c r="AX231" s="11" t="s">
        <v>74</v>
      </c>
      <c r="AY231" s="217" t="s">
        <v>214</v>
      </c>
    </row>
    <row r="232" s="12" customFormat="1">
      <c r="B232" s="224"/>
      <c r="D232" s="216" t="s">
        <v>222</v>
      </c>
      <c r="E232" s="225" t="s">
        <v>5</v>
      </c>
      <c r="F232" s="226" t="s">
        <v>224</v>
      </c>
      <c r="H232" s="227">
        <v>44.594999999999999</v>
      </c>
      <c r="I232" s="228"/>
      <c r="L232" s="224"/>
      <c r="M232" s="229"/>
      <c r="N232" s="230"/>
      <c r="O232" s="230"/>
      <c r="P232" s="230"/>
      <c r="Q232" s="230"/>
      <c r="R232" s="230"/>
      <c r="S232" s="230"/>
      <c r="T232" s="231"/>
      <c r="AT232" s="225" t="s">
        <v>222</v>
      </c>
      <c r="AU232" s="225" t="s">
        <v>82</v>
      </c>
      <c r="AV232" s="12" t="s">
        <v>85</v>
      </c>
      <c r="AW232" s="12" t="s">
        <v>38</v>
      </c>
      <c r="AX232" s="12" t="s">
        <v>11</v>
      </c>
      <c r="AY232" s="225" t="s">
        <v>214</v>
      </c>
    </row>
    <row r="233" s="1" customFormat="1" ht="16.5" customHeight="1">
      <c r="B233" s="202"/>
      <c r="C233" s="203" t="s">
        <v>424</v>
      </c>
      <c r="D233" s="203" t="s">
        <v>216</v>
      </c>
      <c r="E233" s="204" t="s">
        <v>425</v>
      </c>
      <c r="F233" s="205" t="s">
        <v>426</v>
      </c>
      <c r="G233" s="206" t="s">
        <v>291</v>
      </c>
      <c r="H233" s="207">
        <v>44.594999999999999</v>
      </c>
      <c r="I233" s="208"/>
      <c r="J233" s="209">
        <f>ROUND(I233*H233,0)</f>
        <v>0</v>
      </c>
      <c r="K233" s="205" t="s">
        <v>220</v>
      </c>
      <c r="L233" s="46"/>
      <c r="M233" s="210" t="s">
        <v>5</v>
      </c>
      <c r="N233" s="211" t="s">
        <v>45</v>
      </c>
      <c r="O233" s="47"/>
      <c r="P233" s="212">
        <f>O233*H233</f>
        <v>0</v>
      </c>
      <c r="Q233" s="212">
        <v>0</v>
      </c>
      <c r="R233" s="212">
        <f>Q233*H233</f>
        <v>0</v>
      </c>
      <c r="S233" s="212">
        <v>0</v>
      </c>
      <c r="T233" s="213">
        <f>S233*H233</f>
        <v>0</v>
      </c>
      <c r="AR233" s="24" t="s">
        <v>88</v>
      </c>
      <c r="AT233" s="24" t="s">
        <v>216</v>
      </c>
      <c r="AU233" s="24" t="s">
        <v>82</v>
      </c>
      <c r="AY233" s="24" t="s">
        <v>214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24" t="s">
        <v>11</v>
      </c>
      <c r="BK233" s="214">
        <f>ROUND(I233*H233,0)</f>
        <v>0</v>
      </c>
      <c r="BL233" s="24" t="s">
        <v>88</v>
      </c>
      <c r="BM233" s="24" t="s">
        <v>427</v>
      </c>
    </row>
    <row r="234" s="1" customFormat="1" ht="16.5" customHeight="1">
      <c r="B234" s="202"/>
      <c r="C234" s="203" t="s">
        <v>428</v>
      </c>
      <c r="D234" s="203" t="s">
        <v>216</v>
      </c>
      <c r="E234" s="204" t="s">
        <v>429</v>
      </c>
      <c r="F234" s="205" t="s">
        <v>430</v>
      </c>
      <c r="G234" s="206" t="s">
        <v>249</v>
      </c>
      <c r="H234" s="207">
        <v>0.20699999999999999</v>
      </c>
      <c r="I234" s="208"/>
      <c r="J234" s="209">
        <f>ROUND(I234*H234,0)</f>
        <v>0</v>
      </c>
      <c r="K234" s="205" t="s">
        <v>220</v>
      </c>
      <c r="L234" s="46"/>
      <c r="M234" s="210" t="s">
        <v>5</v>
      </c>
      <c r="N234" s="211" t="s">
        <v>45</v>
      </c>
      <c r="O234" s="47"/>
      <c r="P234" s="212">
        <f>O234*H234</f>
        <v>0</v>
      </c>
      <c r="Q234" s="212">
        <v>1.0525581399999999</v>
      </c>
      <c r="R234" s="212">
        <f>Q234*H234</f>
        <v>0.21787953497999998</v>
      </c>
      <c r="S234" s="212">
        <v>0</v>
      </c>
      <c r="T234" s="213">
        <f>S234*H234</f>
        <v>0</v>
      </c>
      <c r="AR234" s="24" t="s">
        <v>88</v>
      </c>
      <c r="AT234" s="24" t="s">
        <v>216</v>
      </c>
      <c r="AU234" s="24" t="s">
        <v>82</v>
      </c>
      <c r="AY234" s="24" t="s">
        <v>214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24" t="s">
        <v>11</v>
      </c>
      <c r="BK234" s="214">
        <f>ROUND(I234*H234,0)</f>
        <v>0</v>
      </c>
      <c r="BL234" s="24" t="s">
        <v>88</v>
      </c>
      <c r="BM234" s="24" t="s">
        <v>431</v>
      </c>
    </row>
    <row r="235" s="11" customFormat="1">
      <c r="B235" s="215"/>
      <c r="D235" s="216" t="s">
        <v>222</v>
      </c>
      <c r="E235" s="217" t="s">
        <v>5</v>
      </c>
      <c r="F235" s="218" t="s">
        <v>432</v>
      </c>
      <c r="H235" s="219">
        <v>0.20699999999999999</v>
      </c>
      <c r="I235" s="220"/>
      <c r="L235" s="215"/>
      <c r="M235" s="221"/>
      <c r="N235" s="222"/>
      <c r="O235" s="222"/>
      <c r="P235" s="222"/>
      <c r="Q235" s="222"/>
      <c r="R235" s="222"/>
      <c r="S235" s="222"/>
      <c r="T235" s="223"/>
      <c r="AT235" s="217" t="s">
        <v>222</v>
      </c>
      <c r="AU235" s="217" t="s">
        <v>82</v>
      </c>
      <c r="AV235" s="11" t="s">
        <v>82</v>
      </c>
      <c r="AW235" s="11" t="s">
        <v>38</v>
      </c>
      <c r="AX235" s="11" t="s">
        <v>11</v>
      </c>
      <c r="AY235" s="217" t="s">
        <v>214</v>
      </c>
    </row>
    <row r="236" s="1" customFormat="1" ht="16.5" customHeight="1">
      <c r="B236" s="202"/>
      <c r="C236" s="203" t="s">
        <v>433</v>
      </c>
      <c r="D236" s="203" t="s">
        <v>216</v>
      </c>
      <c r="E236" s="204" t="s">
        <v>434</v>
      </c>
      <c r="F236" s="205" t="s">
        <v>435</v>
      </c>
      <c r="G236" s="206" t="s">
        <v>270</v>
      </c>
      <c r="H236" s="207">
        <v>8</v>
      </c>
      <c r="I236" s="208"/>
      <c r="J236" s="209">
        <f>ROUND(I236*H236,0)</f>
        <v>0</v>
      </c>
      <c r="K236" s="205" t="s">
        <v>220</v>
      </c>
      <c r="L236" s="46"/>
      <c r="M236" s="210" t="s">
        <v>5</v>
      </c>
      <c r="N236" s="211" t="s">
        <v>45</v>
      </c>
      <c r="O236" s="47"/>
      <c r="P236" s="212">
        <f>O236*H236</f>
        <v>0</v>
      </c>
      <c r="Q236" s="212">
        <v>0.034654280000000003</v>
      </c>
      <c r="R236" s="212">
        <f>Q236*H236</f>
        <v>0.27723424000000002</v>
      </c>
      <c r="S236" s="212">
        <v>0</v>
      </c>
      <c r="T236" s="213">
        <f>S236*H236</f>
        <v>0</v>
      </c>
      <c r="AR236" s="24" t="s">
        <v>88</v>
      </c>
      <c r="AT236" s="24" t="s">
        <v>216</v>
      </c>
      <c r="AU236" s="24" t="s">
        <v>82</v>
      </c>
      <c r="AY236" s="24" t="s">
        <v>214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24" t="s">
        <v>11</v>
      </c>
      <c r="BK236" s="214">
        <f>ROUND(I236*H236,0)</f>
        <v>0</v>
      </c>
      <c r="BL236" s="24" t="s">
        <v>88</v>
      </c>
      <c r="BM236" s="24" t="s">
        <v>436</v>
      </c>
    </row>
    <row r="237" s="11" customFormat="1">
      <c r="B237" s="215"/>
      <c r="D237" s="216" t="s">
        <v>222</v>
      </c>
      <c r="E237" s="217" t="s">
        <v>5</v>
      </c>
      <c r="F237" s="218" t="s">
        <v>437</v>
      </c>
      <c r="H237" s="219">
        <v>8</v>
      </c>
      <c r="I237" s="220"/>
      <c r="L237" s="215"/>
      <c r="M237" s="221"/>
      <c r="N237" s="222"/>
      <c r="O237" s="222"/>
      <c r="P237" s="222"/>
      <c r="Q237" s="222"/>
      <c r="R237" s="222"/>
      <c r="S237" s="222"/>
      <c r="T237" s="223"/>
      <c r="AT237" s="217" t="s">
        <v>222</v>
      </c>
      <c r="AU237" s="217" t="s">
        <v>82</v>
      </c>
      <c r="AV237" s="11" t="s">
        <v>82</v>
      </c>
      <c r="AW237" s="11" t="s">
        <v>38</v>
      </c>
      <c r="AX237" s="11" t="s">
        <v>11</v>
      </c>
      <c r="AY237" s="217" t="s">
        <v>214</v>
      </c>
    </row>
    <row r="238" s="1" customFormat="1" ht="16.5" customHeight="1">
      <c r="B238" s="202"/>
      <c r="C238" s="232" t="s">
        <v>438</v>
      </c>
      <c r="D238" s="232" t="s">
        <v>341</v>
      </c>
      <c r="E238" s="233" t="s">
        <v>439</v>
      </c>
      <c r="F238" s="234" t="s">
        <v>440</v>
      </c>
      <c r="G238" s="235" t="s">
        <v>337</v>
      </c>
      <c r="H238" s="236">
        <v>8</v>
      </c>
      <c r="I238" s="237"/>
      <c r="J238" s="238">
        <f>ROUND(I238*H238,0)</f>
        <v>0</v>
      </c>
      <c r="K238" s="234" t="s">
        <v>5</v>
      </c>
      <c r="L238" s="239"/>
      <c r="M238" s="240" t="s">
        <v>5</v>
      </c>
      <c r="N238" s="241" t="s">
        <v>45</v>
      </c>
      <c r="O238" s="47"/>
      <c r="P238" s="212">
        <f>O238*H238</f>
        <v>0</v>
      </c>
      <c r="Q238" s="212">
        <v>0.12</v>
      </c>
      <c r="R238" s="212">
        <f>Q238*H238</f>
        <v>0.95999999999999996</v>
      </c>
      <c r="S238" s="212">
        <v>0</v>
      </c>
      <c r="T238" s="213">
        <f>S238*H238</f>
        <v>0</v>
      </c>
      <c r="AR238" s="24" t="s">
        <v>246</v>
      </c>
      <c r="AT238" s="24" t="s">
        <v>341</v>
      </c>
      <c r="AU238" s="24" t="s">
        <v>82</v>
      </c>
      <c r="AY238" s="24" t="s">
        <v>214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24" t="s">
        <v>11</v>
      </c>
      <c r="BK238" s="214">
        <f>ROUND(I238*H238,0)</f>
        <v>0</v>
      </c>
      <c r="BL238" s="24" t="s">
        <v>88</v>
      </c>
      <c r="BM238" s="24" t="s">
        <v>441</v>
      </c>
    </row>
    <row r="239" s="11" customFormat="1">
      <c r="B239" s="215"/>
      <c r="D239" s="216" t="s">
        <v>222</v>
      </c>
      <c r="E239" s="217" t="s">
        <v>5</v>
      </c>
      <c r="F239" s="218" t="s">
        <v>437</v>
      </c>
      <c r="H239" s="219">
        <v>8</v>
      </c>
      <c r="I239" s="220"/>
      <c r="L239" s="215"/>
      <c r="M239" s="221"/>
      <c r="N239" s="222"/>
      <c r="O239" s="222"/>
      <c r="P239" s="222"/>
      <c r="Q239" s="222"/>
      <c r="R239" s="222"/>
      <c r="S239" s="222"/>
      <c r="T239" s="223"/>
      <c r="AT239" s="217" t="s">
        <v>222</v>
      </c>
      <c r="AU239" s="217" t="s">
        <v>82</v>
      </c>
      <c r="AV239" s="11" t="s">
        <v>82</v>
      </c>
      <c r="AW239" s="11" t="s">
        <v>38</v>
      </c>
      <c r="AX239" s="11" t="s">
        <v>11</v>
      </c>
      <c r="AY239" s="217" t="s">
        <v>214</v>
      </c>
    </row>
    <row r="240" s="10" customFormat="1" ht="29.88" customHeight="1">
      <c r="B240" s="189"/>
      <c r="D240" s="190" t="s">
        <v>73</v>
      </c>
      <c r="E240" s="200" t="s">
        <v>94</v>
      </c>
      <c r="F240" s="200" t="s">
        <v>442</v>
      </c>
      <c r="I240" s="192"/>
      <c r="J240" s="201">
        <f>BK240</f>
        <v>0</v>
      </c>
      <c r="L240" s="189"/>
      <c r="M240" s="194"/>
      <c r="N240" s="195"/>
      <c r="O240" s="195"/>
      <c r="P240" s="196">
        <f>SUM(P241:P346)</f>
        <v>0</v>
      </c>
      <c r="Q240" s="195"/>
      <c r="R240" s="196">
        <f>SUM(R241:R346)</f>
        <v>11.9811347049072</v>
      </c>
      <c r="S240" s="195"/>
      <c r="T240" s="197">
        <f>SUM(T241:T346)</f>
        <v>0</v>
      </c>
      <c r="AR240" s="190" t="s">
        <v>11</v>
      </c>
      <c r="AT240" s="198" t="s">
        <v>73</v>
      </c>
      <c r="AU240" s="198" t="s">
        <v>11</v>
      </c>
      <c r="AY240" s="190" t="s">
        <v>214</v>
      </c>
      <c r="BK240" s="199">
        <f>SUM(BK241:BK346)</f>
        <v>0</v>
      </c>
    </row>
    <row r="241" s="1" customFormat="1" ht="16.5" customHeight="1">
      <c r="B241" s="202"/>
      <c r="C241" s="203" t="s">
        <v>443</v>
      </c>
      <c r="D241" s="203" t="s">
        <v>216</v>
      </c>
      <c r="E241" s="204" t="s">
        <v>444</v>
      </c>
      <c r="F241" s="205" t="s">
        <v>445</v>
      </c>
      <c r="G241" s="206" t="s">
        <v>291</v>
      </c>
      <c r="H241" s="207">
        <v>25.817</v>
      </c>
      <c r="I241" s="208"/>
      <c r="J241" s="209">
        <f>ROUND(I241*H241,0)</f>
        <v>0</v>
      </c>
      <c r="K241" s="205" t="s">
        <v>220</v>
      </c>
      <c r="L241" s="46"/>
      <c r="M241" s="210" t="s">
        <v>5</v>
      </c>
      <c r="N241" s="211" t="s">
        <v>45</v>
      </c>
      <c r="O241" s="47"/>
      <c r="P241" s="212">
        <f>O241*H241</f>
        <v>0</v>
      </c>
      <c r="Q241" s="212">
        <v>0.018380000000000001</v>
      </c>
      <c r="R241" s="212">
        <f>Q241*H241</f>
        <v>0.47451646000000003</v>
      </c>
      <c r="S241" s="212">
        <v>0</v>
      </c>
      <c r="T241" s="213">
        <f>S241*H241</f>
        <v>0</v>
      </c>
      <c r="AR241" s="24" t="s">
        <v>88</v>
      </c>
      <c r="AT241" s="24" t="s">
        <v>216</v>
      </c>
      <c r="AU241" s="24" t="s">
        <v>82</v>
      </c>
      <c r="AY241" s="24" t="s">
        <v>214</v>
      </c>
      <c r="BE241" s="214">
        <f>IF(N241="základní",J241,0)</f>
        <v>0</v>
      </c>
      <c r="BF241" s="214">
        <f>IF(N241="snížená",J241,0)</f>
        <v>0</v>
      </c>
      <c r="BG241" s="214">
        <f>IF(N241="zákl. přenesená",J241,0)</f>
        <v>0</v>
      </c>
      <c r="BH241" s="214">
        <f>IF(N241="sníž. přenesená",J241,0)</f>
        <v>0</v>
      </c>
      <c r="BI241" s="214">
        <f>IF(N241="nulová",J241,0)</f>
        <v>0</v>
      </c>
      <c r="BJ241" s="24" t="s">
        <v>11</v>
      </c>
      <c r="BK241" s="214">
        <f>ROUND(I241*H241,0)</f>
        <v>0</v>
      </c>
      <c r="BL241" s="24" t="s">
        <v>88</v>
      </c>
      <c r="BM241" s="24" t="s">
        <v>446</v>
      </c>
    </row>
    <row r="242" s="11" customFormat="1">
      <c r="B242" s="215"/>
      <c r="D242" s="216" t="s">
        <v>222</v>
      </c>
      <c r="E242" s="217" t="s">
        <v>5</v>
      </c>
      <c r="F242" s="218" t="s">
        <v>447</v>
      </c>
      <c r="H242" s="219">
        <v>9.1739999999999995</v>
      </c>
      <c r="I242" s="220"/>
      <c r="L242" s="215"/>
      <c r="M242" s="221"/>
      <c r="N242" s="222"/>
      <c r="O242" s="222"/>
      <c r="P242" s="222"/>
      <c r="Q242" s="222"/>
      <c r="R242" s="222"/>
      <c r="S242" s="222"/>
      <c r="T242" s="223"/>
      <c r="AT242" s="217" t="s">
        <v>222</v>
      </c>
      <c r="AU242" s="217" t="s">
        <v>82</v>
      </c>
      <c r="AV242" s="11" t="s">
        <v>82</v>
      </c>
      <c r="AW242" s="11" t="s">
        <v>38</v>
      </c>
      <c r="AX242" s="11" t="s">
        <v>74</v>
      </c>
      <c r="AY242" s="217" t="s">
        <v>214</v>
      </c>
    </row>
    <row r="243" s="11" customFormat="1">
      <c r="B243" s="215"/>
      <c r="D243" s="216" t="s">
        <v>222</v>
      </c>
      <c r="E243" s="217" t="s">
        <v>5</v>
      </c>
      <c r="F243" s="218" t="s">
        <v>448</v>
      </c>
      <c r="H243" s="219">
        <v>-2.8039999999999998</v>
      </c>
      <c r="I243" s="220"/>
      <c r="L243" s="215"/>
      <c r="M243" s="221"/>
      <c r="N243" s="222"/>
      <c r="O243" s="222"/>
      <c r="P243" s="222"/>
      <c r="Q243" s="222"/>
      <c r="R243" s="222"/>
      <c r="S243" s="222"/>
      <c r="T243" s="223"/>
      <c r="AT243" s="217" t="s">
        <v>222</v>
      </c>
      <c r="AU243" s="217" t="s">
        <v>82</v>
      </c>
      <c r="AV243" s="11" t="s">
        <v>82</v>
      </c>
      <c r="AW243" s="11" t="s">
        <v>38</v>
      </c>
      <c r="AX243" s="11" t="s">
        <v>74</v>
      </c>
      <c r="AY243" s="217" t="s">
        <v>214</v>
      </c>
    </row>
    <row r="244" s="11" customFormat="1">
      <c r="B244" s="215"/>
      <c r="D244" s="216" t="s">
        <v>222</v>
      </c>
      <c r="E244" s="217" t="s">
        <v>5</v>
      </c>
      <c r="F244" s="218" t="s">
        <v>449</v>
      </c>
      <c r="H244" s="219">
        <v>1.7130000000000001</v>
      </c>
      <c r="I244" s="220"/>
      <c r="L244" s="215"/>
      <c r="M244" s="221"/>
      <c r="N244" s="222"/>
      <c r="O244" s="222"/>
      <c r="P244" s="222"/>
      <c r="Q244" s="222"/>
      <c r="R244" s="222"/>
      <c r="S244" s="222"/>
      <c r="T244" s="223"/>
      <c r="AT244" s="217" t="s">
        <v>222</v>
      </c>
      <c r="AU244" s="217" t="s">
        <v>82</v>
      </c>
      <c r="AV244" s="11" t="s">
        <v>82</v>
      </c>
      <c r="AW244" s="11" t="s">
        <v>38</v>
      </c>
      <c r="AX244" s="11" t="s">
        <v>74</v>
      </c>
      <c r="AY244" s="217" t="s">
        <v>214</v>
      </c>
    </row>
    <row r="245" s="11" customFormat="1">
      <c r="B245" s="215"/>
      <c r="D245" s="216" t="s">
        <v>222</v>
      </c>
      <c r="E245" s="217" t="s">
        <v>5</v>
      </c>
      <c r="F245" s="218" t="s">
        <v>450</v>
      </c>
      <c r="H245" s="219">
        <v>-3.48</v>
      </c>
      <c r="I245" s="220"/>
      <c r="L245" s="215"/>
      <c r="M245" s="221"/>
      <c r="N245" s="222"/>
      <c r="O245" s="222"/>
      <c r="P245" s="222"/>
      <c r="Q245" s="222"/>
      <c r="R245" s="222"/>
      <c r="S245" s="222"/>
      <c r="T245" s="223"/>
      <c r="AT245" s="217" t="s">
        <v>222</v>
      </c>
      <c r="AU245" s="217" t="s">
        <v>82</v>
      </c>
      <c r="AV245" s="11" t="s">
        <v>82</v>
      </c>
      <c r="AW245" s="11" t="s">
        <v>38</v>
      </c>
      <c r="AX245" s="11" t="s">
        <v>74</v>
      </c>
      <c r="AY245" s="217" t="s">
        <v>214</v>
      </c>
    </row>
    <row r="246" s="11" customFormat="1">
      <c r="B246" s="215"/>
      <c r="D246" s="216" t="s">
        <v>222</v>
      </c>
      <c r="E246" s="217" t="s">
        <v>5</v>
      </c>
      <c r="F246" s="218" t="s">
        <v>451</v>
      </c>
      <c r="H246" s="219">
        <v>2.1000000000000001</v>
      </c>
      <c r="I246" s="220"/>
      <c r="L246" s="215"/>
      <c r="M246" s="221"/>
      <c r="N246" s="222"/>
      <c r="O246" s="222"/>
      <c r="P246" s="222"/>
      <c r="Q246" s="222"/>
      <c r="R246" s="222"/>
      <c r="S246" s="222"/>
      <c r="T246" s="223"/>
      <c r="AT246" s="217" t="s">
        <v>222</v>
      </c>
      <c r="AU246" s="217" t="s">
        <v>82</v>
      </c>
      <c r="AV246" s="11" t="s">
        <v>82</v>
      </c>
      <c r="AW246" s="11" t="s">
        <v>38</v>
      </c>
      <c r="AX246" s="11" t="s">
        <v>74</v>
      </c>
      <c r="AY246" s="217" t="s">
        <v>214</v>
      </c>
    </row>
    <row r="247" s="11" customFormat="1">
      <c r="B247" s="215"/>
      <c r="D247" s="216" t="s">
        <v>222</v>
      </c>
      <c r="E247" s="217" t="s">
        <v>5</v>
      </c>
      <c r="F247" s="218" t="s">
        <v>452</v>
      </c>
      <c r="H247" s="219">
        <v>23.760000000000002</v>
      </c>
      <c r="I247" s="220"/>
      <c r="L247" s="215"/>
      <c r="M247" s="221"/>
      <c r="N247" s="222"/>
      <c r="O247" s="222"/>
      <c r="P247" s="222"/>
      <c r="Q247" s="222"/>
      <c r="R247" s="222"/>
      <c r="S247" s="222"/>
      <c r="T247" s="223"/>
      <c r="AT247" s="217" t="s">
        <v>222</v>
      </c>
      <c r="AU247" s="217" t="s">
        <v>82</v>
      </c>
      <c r="AV247" s="11" t="s">
        <v>82</v>
      </c>
      <c r="AW247" s="11" t="s">
        <v>38</v>
      </c>
      <c r="AX247" s="11" t="s">
        <v>74</v>
      </c>
      <c r="AY247" s="217" t="s">
        <v>214</v>
      </c>
    </row>
    <row r="248" s="11" customFormat="1">
      <c r="B248" s="215"/>
      <c r="D248" s="216" t="s">
        <v>222</v>
      </c>
      <c r="E248" s="217" t="s">
        <v>5</v>
      </c>
      <c r="F248" s="218" t="s">
        <v>453</v>
      </c>
      <c r="H248" s="219">
        <v>-8.4109999999999996</v>
      </c>
      <c r="I248" s="220"/>
      <c r="L248" s="215"/>
      <c r="M248" s="221"/>
      <c r="N248" s="222"/>
      <c r="O248" s="222"/>
      <c r="P248" s="222"/>
      <c r="Q248" s="222"/>
      <c r="R248" s="222"/>
      <c r="S248" s="222"/>
      <c r="T248" s="223"/>
      <c r="AT248" s="217" t="s">
        <v>222</v>
      </c>
      <c r="AU248" s="217" t="s">
        <v>82</v>
      </c>
      <c r="AV248" s="11" t="s">
        <v>82</v>
      </c>
      <c r="AW248" s="11" t="s">
        <v>38</v>
      </c>
      <c r="AX248" s="11" t="s">
        <v>74</v>
      </c>
      <c r="AY248" s="217" t="s">
        <v>214</v>
      </c>
    </row>
    <row r="249" s="11" customFormat="1">
      <c r="B249" s="215"/>
      <c r="D249" s="216" t="s">
        <v>222</v>
      </c>
      <c r="E249" s="217" t="s">
        <v>5</v>
      </c>
      <c r="F249" s="218" t="s">
        <v>454</v>
      </c>
      <c r="H249" s="219">
        <v>5.1390000000000002</v>
      </c>
      <c r="I249" s="220"/>
      <c r="L249" s="215"/>
      <c r="M249" s="221"/>
      <c r="N249" s="222"/>
      <c r="O249" s="222"/>
      <c r="P249" s="222"/>
      <c r="Q249" s="222"/>
      <c r="R249" s="222"/>
      <c r="S249" s="222"/>
      <c r="T249" s="223"/>
      <c r="AT249" s="217" t="s">
        <v>222</v>
      </c>
      <c r="AU249" s="217" t="s">
        <v>82</v>
      </c>
      <c r="AV249" s="11" t="s">
        <v>82</v>
      </c>
      <c r="AW249" s="11" t="s">
        <v>38</v>
      </c>
      <c r="AX249" s="11" t="s">
        <v>74</v>
      </c>
      <c r="AY249" s="217" t="s">
        <v>214</v>
      </c>
    </row>
    <row r="250" s="11" customFormat="1">
      <c r="B250" s="215"/>
      <c r="D250" s="216" t="s">
        <v>222</v>
      </c>
      <c r="E250" s="217" t="s">
        <v>5</v>
      </c>
      <c r="F250" s="218" t="s">
        <v>455</v>
      </c>
      <c r="H250" s="219">
        <v>-7.8719999999999999</v>
      </c>
      <c r="I250" s="220"/>
      <c r="L250" s="215"/>
      <c r="M250" s="221"/>
      <c r="N250" s="222"/>
      <c r="O250" s="222"/>
      <c r="P250" s="222"/>
      <c r="Q250" s="222"/>
      <c r="R250" s="222"/>
      <c r="S250" s="222"/>
      <c r="T250" s="223"/>
      <c r="AT250" s="217" t="s">
        <v>222</v>
      </c>
      <c r="AU250" s="217" t="s">
        <v>82</v>
      </c>
      <c r="AV250" s="11" t="s">
        <v>82</v>
      </c>
      <c r="AW250" s="11" t="s">
        <v>38</v>
      </c>
      <c r="AX250" s="11" t="s">
        <v>74</v>
      </c>
      <c r="AY250" s="217" t="s">
        <v>214</v>
      </c>
    </row>
    <row r="251" s="11" customFormat="1">
      <c r="B251" s="215"/>
      <c r="D251" s="216" t="s">
        <v>222</v>
      </c>
      <c r="E251" s="217" t="s">
        <v>5</v>
      </c>
      <c r="F251" s="218" t="s">
        <v>456</v>
      </c>
      <c r="H251" s="219">
        <v>6.4980000000000002</v>
      </c>
      <c r="I251" s="220"/>
      <c r="L251" s="215"/>
      <c r="M251" s="221"/>
      <c r="N251" s="222"/>
      <c r="O251" s="222"/>
      <c r="P251" s="222"/>
      <c r="Q251" s="222"/>
      <c r="R251" s="222"/>
      <c r="S251" s="222"/>
      <c r="T251" s="223"/>
      <c r="AT251" s="217" t="s">
        <v>222</v>
      </c>
      <c r="AU251" s="217" t="s">
        <v>82</v>
      </c>
      <c r="AV251" s="11" t="s">
        <v>82</v>
      </c>
      <c r="AW251" s="11" t="s">
        <v>38</v>
      </c>
      <c r="AX251" s="11" t="s">
        <v>74</v>
      </c>
      <c r="AY251" s="217" t="s">
        <v>214</v>
      </c>
    </row>
    <row r="252" s="12" customFormat="1">
      <c r="B252" s="224"/>
      <c r="D252" s="216" t="s">
        <v>222</v>
      </c>
      <c r="E252" s="225" t="s">
        <v>158</v>
      </c>
      <c r="F252" s="226" t="s">
        <v>224</v>
      </c>
      <c r="H252" s="227">
        <v>25.817</v>
      </c>
      <c r="I252" s="228"/>
      <c r="L252" s="224"/>
      <c r="M252" s="229"/>
      <c r="N252" s="230"/>
      <c r="O252" s="230"/>
      <c r="P252" s="230"/>
      <c r="Q252" s="230"/>
      <c r="R252" s="230"/>
      <c r="S252" s="230"/>
      <c r="T252" s="231"/>
      <c r="AT252" s="225" t="s">
        <v>222</v>
      </c>
      <c r="AU252" s="225" t="s">
        <v>82</v>
      </c>
      <c r="AV252" s="12" t="s">
        <v>85</v>
      </c>
      <c r="AW252" s="12" t="s">
        <v>38</v>
      </c>
      <c r="AX252" s="12" t="s">
        <v>11</v>
      </c>
      <c r="AY252" s="225" t="s">
        <v>214</v>
      </c>
    </row>
    <row r="253" s="1" customFormat="1" ht="25.5" customHeight="1">
      <c r="B253" s="202"/>
      <c r="C253" s="203" t="s">
        <v>457</v>
      </c>
      <c r="D253" s="203" t="s">
        <v>216</v>
      </c>
      <c r="E253" s="204" t="s">
        <v>458</v>
      </c>
      <c r="F253" s="205" t="s">
        <v>459</v>
      </c>
      <c r="G253" s="206" t="s">
        <v>291</v>
      </c>
      <c r="H253" s="207">
        <v>25.817</v>
      </c>
      <c r="I253" s="208"/>
      <c r="J253" s="209">
        <f>ROUND(I253*H253,0)</f>
        <v>0</v>
      </c>
      <c r="K253" s="205" t="s">
        <v>220</v>
      </c>
      <c r="L253" s="46"/>
      <c r="M253" s="210" t="s">
        <v>5</v>
      </c>
      <c r="N253" s="211" t="s">
        <v>45</v>
      </c>
      <c r="O253" s="47"/>
      <c r="P253" s="212">
        <f>O253*H253</f>
        <v>0</v>
      </c>
      <c r="Q253" s="212">
        <v>0.0079000000000000008</v>
      </c>
      <c r="R253" s="212">
        <f>Q253*H253</f>
        <v>0.20395430000000003</v>
      </c>
      <c r="S253" s="212">
        <v>0</v>
      </c>
      <c r="T253" s="213">
        <f>S253*H253</f>
        <v>0</v>
      </c>
      <c r="AR253" s="24" t="s">
        <v>88</v>
      </c>
      <c r="AT253" s="24" t="s">
        <v>216</v>
      </c>
      <c r="AU253" s="24" t="s">
        <v>82</v>
      </c>
      <c r="AY253" s="24" t="s">
        <v>214</v>
      </c>
      <c r="BE253" s="214">
        <f>IF(N253="základní",J253,0)</f>
        <v>0</v>
      </c>
      <c r="BF253" s="214">
        <f>IF(N253="snížená",J253,0)</f>
        <v>0</v>
      </c>
      <c r="BG253" s="214">
        <f>IF(N253="zákl. přenesená",J253,0)</f>
        <v>0</v>
      </c>
      <c r="BH253" s="214">
        <f>IF(N253="sníž. přenesená",J253,0)</f>
        <v>0</v>
      </c>
      <c r="BI253" s="214">
        <f>IF(N253="nulová",J253,0)</f>
        <v>0</v>
      </c>
      <c r="BJ253" s="24" t="s">
        <v>11</v>
      </c>
      <c r="BK253" s="214">
        <f>ROUND(I253*H253,0)</f>
        <v>0</v>
      </c>
      <c r="BL253" s="24" t="s">
        <v>88</v>
      </c>
      <c r="BM253" s="24" t="s">
        <v>460</v>
      </c>
    </row>
    <row r="254" s="11" customFormat="1">
      <c r="B254" s="215"/>
      <c r="D254" s="216" t="s">
        <v>222</v>
      </c>
      <c r="E254" s="217" t="s">
        <v>5</v>
      </c>
      <c r="F254" s="218" t="s">
        <v>158</v>
      </c>
      <c r="H254" s="219">
        <v>25.817</v>
      </c>
      <c r="I254" s="220"/>
      <c r="L254" s="215"/>
      <c r="M254" s="221"/>
      <c r="N254" s="222"/>
      <c r="O254" s="222"/>
      <c r="P254" s="222"/>
      <c r="Q254" s="222"/>
      <c r="R254" s="222"/>
      <c r="S254" s="222"/>
      <c r="T254" s="223"/>
      <c r="AT254" s="217" t="s">
        <v>222</v>
      </c>
      <c r="AU254" s="217" t="s">
        <v>82</v>
      </c>
      <c r="AV254" s="11" t="s">
        <v>82</v>
      </c>
      <c r="AW254" s="11" t="s">
        <v>38</v>
      </c>
      <c r="AX254" s="11" t="s">
        <v>11</v>
      </c>
      <c r="AY254" s="217" t="s">
        <v>214</v>
      </c>
    </row>
    <row r="255" s="1" customFormat="1" ht="25.5" customHeight="1">
      <c r="B255" s="202"/>
      <c r="C255" s="203" t="s">
        <v>461</v>
      </c>
      <c r="D255" s="203" t="s">
        <v>216</v>
      </c>
      <c r="E255" s="204" t="s">
        <v>462</v>
      </c>
      <c r="F255" s="205" t="s">
        <v>463</v>
      </c>
      <c r="G255" s="206" t="s">
        <v>291</v>
      </c>
      <c r="H255" s="207">
        <v>102.93300000000001</v>
      </c>
      <c r="I255" s="208"/>
      <c r="J255" s="209">
        <f>ROUND(I255*H255,0)</f>
        <v>0</v>
      </c>
      <c r="K255" s="205" t="s">
        <v>220</v>
      </c>
      <c r="L255" s="46"/>
      <c r="M255" s="210" t="s">
        <v>5</v>
      </c>
      <c r="N255" s="211" t="s">
        <v>45</v>
      </c>
      <c r="O255" s="47"/>
      <c r="P255" s="212">
        <f>O255*H255</f>
        <v>0</v>
      </c>
      <c r="Q255" s="212">
        <v>0.018380000000000001</v>
      </c>
      <c r="R255" s="212">
        <f>Q255*H255</f>
        <v>1.8919085400000002</v>
      </c>
      <c r="S255" s="212">
        <v>0</v>
      </c>
      <c r="T255" s="213">
        <f>S255*H255</f>
        <v>0</v>
      </c>
      <c r="AR255" s="24" t="s">
        <v>88</v>
      </c>
      <c r="AT255" s="24" t="s">
        <v>216</v>
      </c>
      <c r="AU255" s="24" t="s">
        <v>82</v>
      </c>
      <c r="AY255" s="24" t="s">
        <v>214</v>
      </c>
      <c r="BE255" s="214">
        <f>IF(N255="základní",J255,0)</f>
        <v>0</v>
      </c>
      <c r="BF255" s="214">
        <f>IF(N255="snížená",J255,0)</f>
        <v>0</v>
      </c>
      <c r="BG255" s="214">
        <f>IF(N255="zákl. přenesená",J255,0)</f>
        <v>0</v>
      </c>
      <c r="BH255" s="214">
        <f>IF(N255="sníž. přenesená",J255,0)</f>
        <v>0</v>
      </c>
      <c r="BI255" s="214">
        <f>IF(N255="nulová",J255,0)</f>
        <v>0</v>
      </c>
      <c r="BJ255" s="24" t="s">
        <v>11</v>
      </c>
      <c r="BK255" s="214">
        <f>ROUND(I255*H255,0)</f>
        <v>0</v>
      </c>
      <c r="BL255" s="24" t="s">
        <v>88</v>
      </c>
      <c r="BM255" s="24" t="s">
        <v>464</v>
      </c>
    </row>
    <row r="256" s="11" customFormat="1">
      <c r="B256" s="215"/>
      <c r="D256" s="216" t="s">
        <v>222</v>
      </c>
      <c r="E256" s="217" t="s">
        <v>5</v>
      </c>
      <c r="F256" s="218" t="s">
        <v>465</v>
      </c>
      <c r="H256" s="219">
        <v>107.295</v>
      </c>
      <c r="I256" s="220"/>
      <c r="L256" s="215"/>
      <c r="M256" s="221"/>
      <c r="N256" s="222"/>
      <c r="O256" s="222"/>
      <c r="P256" s="222"/>
      <c r="Q256" s="222"/>
      <c r="R256" s="222"/>
      <c r="S256" s="222"/>
      <c r="T256" s="223"/>
      <c r="AT256" s="217" t="s">
        <v>222</v>
      </c>
      <c r="AU256" s="217" t="s">
        <v>82</v>
      </c>
      <c r="AV256" s="11" t="s">
        <v>82</v>
      </c>
      <c r="AW256" s="11" t="s">
        <v>38</v>
      </c>
      <c r="AX256" s="11" t="s">
        <v>74</v>
      </c>
      <c r="AY256" s="217" t="s">
        <v>214</v>
      </c>
    </row>
    <row r="257" s="11" customFormat="1">
      <c r="B257" s="215"/>
      <c r="D257" s="216" t="s">
        <v>222</v>
      </c>
      <c r="E257" s="217" t="s">
        <v>5</v>
      </c>
      <c r="F257" s="218" t="s">
        <v>466</v>
      </c>
      <c r="H257" s="219">
        <v>-11.214</v>
      </c>
      <c r="I257" s="220"/>
      <c r="L257" s="215"/>
      <c r="M257" s="221"/>
      <c r="N257" s="222"/>
      <c r="O257" s="222"/>
      <c r="P257" s="222"/>
      <c r="Q257" s="222"/>
      <c r="R257" s="222"/>
      <c r="S257" s="222"/>
      <c r="T257" s="223"/>
      <c r="AT257" s="217" t="s">
        <v>222</v>
      </c>
      <c r="AU257" s="217" t="s">
        <v>82</v>
      </c>
      <c r="AV257" s="11" t="s">
        <v>82</v>
      </c>
      <c r="AW257" s="11" t="s">
        <v>38</v>
      </c>
      <c r="AX257" s="11" t="s">
        <v>74</v>
      </c>
      <c r="AY257" s="217" t="s">
        <v>214</v>
      </c>
    </row>
    <row r="258" s="11" customFormat="1">
      <c r="B258" s="215"/>
      <c r="D258" s="216" t="s">
        <v>222</v>
      </c>
      <c r="E258" s="217" t="s">
        <v>5</v>
      </c>
      <c r="F258" s="218" t="s">
        <v>467</v>
      </c>
      <c r="H258" s="219">
        <v>6.8520000000000003</v>
      </c>
      <c r="I258" s="220"/>
      <c r="L258" s="215"/>
      <c r="M258" s="221"/>
      <c r="N258" s="222"/>
      <c r="O258" s="222"/>
      <c r="P258" s="222"/>
      <c r="Q258" s="222"/>
      <c r="R258" s="222"/>
      <c r="S258" s="222"/>
      <c r="T258" s="223"/>
      <c r="AT258" s="217" t="s">
        <v>222</v>
      </c>
      <c r="AU258" s="217" t="s">
        <v>82</v>
      </c>
      <c r="AV258" s="11" t="s">
        <v>82</v>
      </c>
      <c r="AW258" s="11" t="s">
        <v>38</v>
      </c>
      <c r="AX258" s="11" t="s">
        <v>74</v>
      </c>
      <c r="AY258" s="217" t="s">
        <v>214</v>
      </c>
    </row>
    <row r="259" s="12" customFormat="1">
      <c r="B259" s="224"/>
      <c r="D259" s="216" t="s">
        <v>222</v>
      </c>
      <c r="E259" s="225" t="s">
        <v>161</v>
      </c>
      <c r="F259" s="226" t="s">
        <v>224</v>
      </c>
      <c r="H259" s="227">
        <v>102.93300000000001</v>
      </c>
      <c r="I259" s="228"/>
      <c r="L259" s="224"/>
      <c r="M259" s="229"/>
      <c r="N259" s="230"/>
      <c r="O259" s="230"/>
      <c r="P259" s="230"/>
      <c r="Q259" s="230"/>
      <c r="R259" s="230"/>
      <c r="S259" s="230"/>
      <c r="T259" s="231"/>
      <c r="AT259" s="225" t="s">
        <v>222</v>
      </c>
      <c r="AU259" s="225" t="s">
        <v>82</v>
      </c>
      <c r="AV259" s="12" t="s">
        <v>85</v>
      </c>
      <c r="AW259" s="12" t="s">
        <v>38</v>
      </c>
      <c r="AX259" s="12" t="s">
        <v>11</v>
      </c>
      <c r="AY259" s="225" t="s">
        <v>214</v>
      </c>
    </row>
    <row r="260" s="1" customFormat="1" ht="25.5" customHeight="1">
      <c r="B260" s="202"/>
      <c r="C260" s="203" t="s">
        <v>468</v>
      </c>
      <c r="D260" s="203" t="s">
        <v>216</v>
      </c>
      <c r="E260" s="204" t="s">
        <v>469</v>
      </c>
      <c r="F260" s="205" t="s">
        <v>470</v>
      </c>
      <c r="G260" s="206" t="s">
        <v>291</v>
      </c>
      <c r="H260" s="207">
        <v>102.93300000000001</v>
      </c>
      <c r="I260" s="208"/>
      <c r="J260" s="209">
        <f>ROUND(I260*H260,0)</f>
        <v>0</v>
      </c>
      <c r="K260" s="205" t="s">
        <v>220</v>
      </c>
      <c r="L260" s="46"/>
      <c r="M260" s="210" t="s">
        <v>5</v>
      </c>
      <c r="N260" s="211" t="s">
        <v>45</v>
      </c>
      <c r="O260" s="47"/>
      <c r="P260" s="212">
        <f>O260*H260</f>
        <v>0</v>
      </c>
      <c r="Q260" s="212">
        <v>0.0079000000000000008</v>
      </c>
      <c r="R260" s="212">
        <f>Q260*H260</f>
        <v>0.81317070000000014</v>
      </c>
      <c r="S260" s="212">
        <v>0</v>
      </c>
      <c r="T260" s="213">
        <f>S260*H260</f>
        <v>0</v>
      </c>
      <c r="AR260" s="24" t="s">
        <v>88</v>
      </c>
      <c r="AT260" s="24" t="s">
        <v>216</v>
      </c>
      <c r="AU260" s="24" t="s">
        <v>82</v>
      </c>
      <c r="AY260" s="24" t="s">
        <v>214</v>
      </c>
      <c r="BE260" s="214">
        <f>IF(N260="základní",J260,0)</f>
        <v>0</v>
      </c>
      <c r="BF260" s="214">
        <f>IF(N260="snížená",J260,0)</f>
        <v>0</v>
      </c>
      <c r="BG260" s="214">
        <f>IF(N260="zákl. přenesená",J260,0)</f>
        <v>0</v>
      </c>
      <c r="BH260" s="214">
        <f>IF(N260="sníž. přenesená",J260,0)</f>
        <v>0</v>
      </c>
      <c r="BI260" s="214">
        <f>IF(N260="nulová",J260,0)</f>
        <v>0</v>
      </c>
      <c r="BJ260" s="24" t="s">
        <v>11</v>
      </c>
      <c r="BK260" s="214">
        <f>ROUND(I260*H260,0)</f>
        <v>0</v>
      </c>
      <c r="BL260" s="24" t="s">
        <v>88</v>
      </c>
      <c r="BM260" s="24" t="s">
        <v>471</v>
      </c>
    </row>
    <row r="261" s="11" customFormat="1">
      <c r="B261" s="215"/>
      <c r="D261" s="216" t="s">
        <v>222</v>
      </c>
      <c r="E261" s="217" t="s">
        <v>5</v>
      </c>
      <c r="F261" s="218" t="s">
        <v>161</v>
      </c>
      <c r="H261" s="219">
        <v>102.93300000000001</v>
      </c>
      <c r="I261" s="220"/>
      <c r="L261" s="215"/>
      <c r="M261" s="221"/>
      <c r="N261" s="222"/>
      <c r="O261" s="222"/>
      <c r="P261" s="222"/>
      <c r="Q261" s="222"/>
      <c r="R261" s="222"/>
      <c r="S261" s="222"/>
      <c r="T261" s="223"/>
      <c r="AT261" s="217" t="s">
        <v>222</v>
      </c>
      <c r="AU261" s="217" t="s">
        <v>82</v>
      </c>
      <c r="AV261" s="11" t="s">
        <v>82</v>
      </c>
      <c r="AW261" s="11" t="s">
        <v>38</v>
      </c>
      <c r="AX261" s="11" t="s">
        <v>11</v>
      </c>
      <c r="AY261" s="217" t="s">
        <v>214</v>
      </c>
    </row>
    <row r="262" s="1" customFormat="1" ht="25.5" customHeight="1">
      <c r="B262" s="202"/>
      <c r="C262" s="203" t="s">
        <v>472</v>
      </c>
      <c r="D262" s="203" t="s">
        <v>216</v>
      </c>
      <c r="E262" s="204" t="s">
        <v>473</v>
      </c>
      <c r="F262" s="205" t="s">
        <v>474</v>
      </c>
      <c r="G262" s="206" t="s">
        <v>291</v>
      </c>
      <c r="H262" s="207">
        <v>144.56999999999999</v>
      </c>
      <c r="I262" s="208"/>
      <c r="J262" s="209">
        <f>ROUND(I262*H262,0)</f>
        <v>0</v>
      </c>
      <c r="K262" s="205" t="s">
        <v>220</v>
      </c>
      <c r="L262" s="46"/>
      <c r="M262" s="210" t="s">
        <v>5</v>
      </c>
      <c r="N262" s="211" t="s">
        <v>45</v>
      </c>
      <c r="O262" s="47"/>
      <c r="P262" s="212">
        <f>O262*H262</f>
        <v>0</v>
      </c>
      <c r="Q262" s="212">
        <v>0.0082504799999999993</v>
      </c>
      <c r="R262" s="212">
        <f>Q262*H262</f>
        <v>1.1927718935999998</v>
      </c>
      <c r="S262" s="212">
        <v>0</v>
      </c>
      <c r="T262" s="213">
        <f>S262*H262</f>
        <v>0</v>
      </c>
      <c r="AR262" s="24" t="s">
        <v>88</v>
      </c>
      <c r="AT262" s="24" t="s">
        <v>216</v>
      </c>
      <c r="AU262" s="24" t="s">
        <v>82</v>
      </c>
      <c r="AY262" s="24" t="s">
        <v>214</v>
      </c>
      <c r="BE262" s="214">
        <f>IF(N262="základní",J262,0)</f>
        <v>0</v>
      </c>
      <c r="BF262" s="214">
        <f>IF(N262="snížená",J262,0)</f>
        <v>0</v>
      </c>
      <c r="BG262" s="214">
        <f>IF(N262="zákl. přenesená",J262,0)</f>
        <v>0</v>
      </c>
      <c r="BH262" s="214">
        <f>IF(N262="sníž. přenesená",J262,0)</f>
        <v>0</v>
      </c>
      <c r="BI262" s="214">
        <f>IF(N262="nulová",J262,0)</f>
        <v>0</v>
      </c>
      <c r="BJ262" s="24" t="s">
        <v>11</v>
      </c>
      <c r="BK262" s="214">
        <f>ROUND(I262*H262,0)</f>
        <v>0</v>
      </c>
      <c r="BL262" s="24" t="s">
        <v>88</v>
      </c>
      <c r="BM262" s="24" t="s">
        <v>475</v>
      </c>
    </row>
    <row r="263" s="11" customFormat="1">
      <c r="B263" s="215"/>
      <c r="D263" s="216" t="s">
        <v>222</v>
      </c>
      <c r="E263" s="217" t="s">
        <v>5</v>
      </c>
      <c r="F263" s="218" t="s">
        <v>476</v>
      </c>
      <c r="H263" s="219">
        <v>4.4100000000000001</v>
      </c>
      <c r="I263" s="220"/>
      <c r="L263" s="215"/>
      <c r="M263" s="221"/>
      <c r="N263" s="222"/>
      <c r="O263" s="222"/>
      <c r="P263" s="222"/>
      <c r="Q263" s="222"/>
      <c r="R263" s="222"/>
      <c r="S263" s="222"/>
      <c r="T263" s="223"/>
      <c r="AT263" s="217" t="s">
        <v>222</v>
      </c>
      <c r="AU263" s="217" t="s">
        <v>82</v>
      </c>
      <c r="AV263" s="11" t="s">
        <v>82</v>
      </c>
      <c r="AW263" s="11" t="s">
        <v>38</v>
      </c>
      <c r="AX263" s="11" t="s">
        <v>74</v>
      </c>
      <c r="AY263" s="217" t="s">
        <v>214</v>
      </c>
    </row>
    <row r="264" s="11" customFormat="1">
      <c r="B264" s="215"/>
      <c r="D264" s="216" t="s">
        <v>222</v>
      </c>
      <c r="E264" s="217" t="s">
        <v>5</v>
      </c>
      <c r="F264" s="218" t="s">
        <v>477</v>
      </c>
      <c r="H264" s="219">
        <v>9.8100000000000005</v>
      </c>
      <c r="I264" s="220"/>
      <c r="L264" s="215"/>
      <c r="M264" s="221"/>
      <c r="N264" s="222"/>
      <c r="O264" s="222"/>
      <c r="P264" s="222"/>
      <c r="Q264" s="222"/>
      <c r="R264" s="222"/>
      <c r="S264" s="222"/>
      <c r="T264" s="223"/>
      <c r="AT264" s="217" t="s">
        <v>222</v>
      </c>
      <c r="AU264" s="217" t="s">
        <v>82</v>
      </c>
      <c r="AV264" s="11" t="s">
        <v>82</v>
      </c>
      <c r="AW264" s="11" t="s">
        <v>38</v>
      </c>
      <c r="AX264" s="11" t="s">
        <v>74</v>
      </c>
      <c r="AY264" s="217" t="s">
        <v>214</v>
      </c>
    </row>
    <row r="265" s="12" customFormat="1">
      <c r="B265" s="224"/>
      <c r="D265" s="216" t="s">
        <v>222</v>
      </c>
      <c r="E265" s="225" t="s">
        <v>108</v>
      </c>
      <c r="F265" s="226" t="s">
        <v>478</v>
      </c>
      <c r="H265" s="227">
        <v>14.220000000000001</v>
      </c>
      <c r="I265" s="228"/>
      <c r="L265" s="224"/>
      <c r="M265" s="229"/>
      <c r="N265" s="230"/>
      <c r="O265" s="230"/>
      <c r="P265" s="230"/>
      <c r="Q265" s="230"/>
      <c r="R265" s="230"/>
      <c r="S265" s="230"/>
      <c r="T265" s="231"/>
      <c r="AT265" s="225" t="s">
        <v>222</v>
      </c>
      <c r="AU265" s="225" t="s">
        <v>82</v>
      </c>
      <c r="AV265" s="12" t="s">
        <v>85</v>
      </c>
      <c r="AW265" s="12" t="s">
        <v>38</v>
      </c>
      <c r="AX265" s="12" t="s">
        <v>74</v>
      </c>
      <c r="AY265" s="225" t="s">
        <v>214</v>
      </c>
    </row>
    <row r="266" s="11" customFormat="1">
      <c r="B266" s="215"/>
      <c r="D266" s="216" t="s">
        <v>222</v>
      </c>
      <c r="E266" s="217" t="s">
        <v>5</v>
      </c>
      <c r="F266" s="218" t="s">
        <v>476</v>
      </c>
      <c r="H266" s="219">
        <v>4.4100000000000001</v>
      </c>
      <c r="I266" s="220"/>
      <c r="L266" s="215"/>
      <c r="M266" s="221"/>
      <c r="N266" s="222"/>
      <c r="O266" s="222"/>
      <c r="P266" s="222"/>
      <c r="Q266" s="222"/>
      <c r="R266" s="222"/>
      <c r="S266" s="222"/>
      <c r="T266" s="223"/>
      <c r="AT266" s="217" t="s">
        <v>222</v>
      </c>
      <c r="AU266" s="217" t="s">
        <v>82</v>
      </c>
      <c r="AV266" s="11" t="s">
        <v>82</v>
      </c>
      <c r="AW266" s="11" t="s">
        <v>38</v>
      </c>
      <c r="AX266" s="11" t="s">
        <v>74</v>
      </c>
      <c r="AY266" s="217" t="s">
        <v>214</v>
      </c>
    </row>
    <row r="267" s="11" customFormat="1">
      <c r="B267" s="215"/>
      <c r="D267" s="216" t="s">
        <v>222</v>
      </c>
      <c r="E267" s="217" t="s">
        <v>5</v>
      </c>
      <c r="F267" s="218" t="s">
        <v>477</v>
      </c>
      <c r="H267" s="219">
        <v>9.8100000000000005</v>
      </c>
      <c r="I267" s="220"/>
      <c r="L267" s="215"/>
      <c r="M267" s="221"/>
      <c r="N267" s="222"/>
      <c r="O267" s="222"/>
      <c r="P267" s="222"/>
      <c r="Q267" s="222"/>
      <c r="R267" s="222"/>
      <c r="S267" s="222"/>
      <c r="T267" s="223"/>
      <c r="AT267" s="217" t="s">
        <v>222</v>
      </c>
      <c r="AU267" s="217" t="s">
        <v>82</v>
      </c>
      <c r="AV267" s="11" t="s">
        <v>82</v>
      </c>
      <c r="AW267" s="11" t="s">
        <v>38</v>
      </c>
      <c r="AX267" s="11" t="s">
        <v>74</v>
      </c>
      <c r="AY267" s="217" t="s">
        <v>214</v>
      </c>
    </row>
    <row r="268" s="12" customFormat="1">
      <c r="B268" s="224"/>
      <c r="D268" s="216" t="s">
        <v>222</v>
      </c>
      <c r="E268" s="225" t="s">
        <v>112</v>
      </c>
      <c r="F268" s="226" t="s">
        <v>479</v>
      </c>
      <c r="H268" s="227">
        <v>14.220000000000001</v>
      </c>
      <c r="I268" s="228"/>
      <c r="L268" s="224"/>
      <c r="M268" s="229"/>
      <c r="N268" s="230"/>
      <c r="O268" s="230"/>
      <c r="P268" s="230"/>
      <c r="Q268" s="230"/>
      <c r="R268" s="230"/>
      <c r="S268" s="230"/>
      <c r="T268" s="231"/>
      <c r="AT268" s="225" t="s">
        <v>222</v>
      </c>
      <c r="AU268" s="225" t="s">
        <v>82</v>
      </c>
      <c r="AV268" s="12" t="s">
        <v>85</v>
      </c>
      <c r="AW268" s="12" t="s">
        <v>38</v>
      </c>
      <c r="AX268" s="12" t="s">
        <v>74</v>
      </c>
      <c r="AY268" s="225" t="s">
        <v>214</v>
      </c>
    </row>
    <row r="269" s="11" customFormat="1">
      <c r="B269" s="215"/>
      <c r="D269" s="216" t="s">
        <v>222</v>
      </c>
      <c r="E269" s="217" t="s">
        <v>5</v>
      </c>
      <c r="F269" s="218" t="s">
        <v>480</v>
      </c>
      <c r="H269" s="219">
        <v>116.13</v>
      </c>
      <c r="I269" s="220"/>
      <c r="L269" s="215"/>
      <c r="M269" s="221"/>
      <c r="N269" s="222"/>
      <c r="O269" s="222"/>
      <c r="P269" s="222"/>
      <c r="Q269" s="222"/>
      <c r="R269" s="222"/>
      <c r="S269" s="222"/>
      <c r="T269" s="223"/>
      <c r="AT269" s="217" t="s">
        <v>222</v>
      </c>
      <c r="AU269" s="217" t="s">
        <v>82</v>
      </c>
      <c r="AV269" s="11" t="s">
        <v>82</v>
      </c>
      <c r="AW269" s="11" t="s">
        <v>38</v>
      </c>
      <c r="AX269" s="11" t="s">
        <v>74</v>
      </c>
      <c r="AY269" s="217" t="s">
        <v>214</v>
      </c>
    </row>
    <row r="270" s="12" customFormat="1">
      <c r="B270" s="224"/>
      <c r="D270" s="216" t="s">
        <v>222</v>
      </c>
      <c r="E270" s="225" t="s">
        <v>114</v>
      </c>
      <c r="F270" s="226" t="s">
        <v>481</v>
      </c>
      <c r="H270" s="227">
        <v>116.13</v>
      </c>
      <c r="I270" s="228"/>
      <c r="L270" s="224"/>
      <c r="M270" s="229"/>
      <c r="N270" s="230"/>
      <c r="O270" s="230"/>
      <c r="P270" s="230"/>
      <c r="Q270" s="230"/>
      <c r="R270" s="230"/>
      <c r="S270" s="230"/>
      <c r="T270" s="231"/>
      <c r="AT270" s="225" t="s">
        <v>222</v>
      </c>
      <c r="AU270" s="225" t="s">
        <v>82</v>
      </c>
      <c r="AV270" s="12" t="s">
        <v>85</v>
      </c>
      <c r="AW270" s="12" t="s">
        <v>38</v>
      </c>
      <c r="AX270" s="12" t="s">
        <v>74</v>
      </c>
      <c r="AY270" s="225" t="s">
        <v>214</v>
      </c>
    </row>
    <row r="271" s="13" customFormat="1">
      <c r="B271" s="242"/>
      <c r="D271" s="216" t="s">
        <v>222</v>
      </c>
      <c r="E271" s="243" t="s">
        <v>5</v>
      </c>
      <c r="F271" s="244" t="s">
        <v>482</v>
      </c>
      <c r="H271" s="245">
        <v>144.56999999999999</v>
      </c>
      <c r="I271" s="246"/>
      <c r="L271" s="242"/>
      <c r="M271" s="247"/>
      <c r="N271" s="248"/>
      <c r="O271" s="248"/>
      <c r="P271" s="248"/>
      <c r="Q271" s="248"/>
      <c r="R271" s="248"/>
      <c r="S271" s="248"/>
      <c r="T271" s="249"/>
      <c r="AT271" s="243" t="s">
        <v>222</v>
      </c>
      <c r="AU271" s="243" t="s">
        <v>82</v>
      </c>
      <c r="AV271" s="13" t="s">
        <v>88</v>
      </c>
      <c r="AW271" s="13" t="s">
        <v>38</v>
      </c>
      <c r="AX271" s="13" t="s">
        <v>11</v>
      </c>
      <c r="AY271" s="243" t="s">
        <v>214</v>
      </c>
    </row>
    <row r="272" s="1" customFormat="1" ht="16.5" customHeight="1">
      <c r="B272" s="202"/>
      <c r="C272" s="232" t="s">
        <v>483</v>
      </c>
      <c r="D272" s="232" t="s">
        <v>341</v>
      </c>
      <c r="E272" s="233" t="s">
        <v>484</v>
      </c>
      <c r="F272" s="234" t="s">
        <v>485</v>
      </c>
      <c r="G272" s="235" t="s">
        <v>291</v>
      </c>
      <c r="H272" s="236">
        <v>29.861999999999998</v>
      </c>
      <c r="I272" s="237"/>
      <c r="J272" s="238">
        <f>ROUND(I272*H272,0)</f>
        <v>0</v>
      </c>
      <c r="K272" s="234" t="s">
        <v>220</v>
      </c>
      <c r="L272" s="239"/>
      <c r="M272" s="240" t="s">
        <v>5</v>
      </c>
      <c r="N272" s="241" t="s">
        <v>45</v>
      </c>
      <c r="O272" s="47"/>
      <c r="P272" s="212">
        <f>O272*H272</f>
        <v>0</v>
      </c>
      <c r="Q272" s="212">
        <v>0.0018</v>
      </c>
      <c r="R272" s="212">
        <f>Q272*H272</f>
        <v>0.053751599999999997</v>
      </c>
      <c r="S272" s="212">
        <v>0</v>
      </c>
      <c r="T272" s="213">
        <f>S272*H272</f>
        <v>0</v>
      </c>
      <c r="AR272" s="24" t="s">
        <v>246</v>
      </c>
      <c r="AT272" s="24" t="s">
        <v>341</v>
      </c>
      <c r="AU272" s="24" t="s">
        <v>82</v>
      </c>
      <c r="AY272" s="24" t="s">
        <v>214</v>
      </c>
      <c r="BE272" s="214">
        <f>IF(N272="základní",J272,0)</f>
        <v>0</v>
      </c>
      <c r="BF272" s="214">
        <f>IF(N272="snížená",J272,0)</f>
        <v>0</v>
      </c>
      <c r="BG272" s="214">
        <f>IF(N272="zákl. přenesená",J272,0)</f>
        <v>0</v>
      </c>
      <c r="BH272" s="214">
        <f>IF(N272="sníž. přenesená",J272,0)</f>
        <v>0</v>
      </c>
      <c r="BI272" s="214">
        <f>IF(N272="nulová",J272,0)</f>
        <v>0</v>
      </c>
      <c r="BJ272" s="24" t="s">
        <v>11</v>
      </c>
      <c r="BK272" s="214">
        <f>ROUND(I272*H272,0)</f>
        <v>0</v>
      </c>
      <c r="BL272" s="24" t="s">
        <v>88</v>
      </c>
      <c r="BM272" s="24" t="s">
        <v>486</v>
      </c>
    </row>
    <row r="273" s="11" customFormat="1">
      <c r="B273" s="215"/>
      <c r="D273" s="216" t="s">
        <v>222</v>
      </c>
      <c r="E273" s="217" t="s">
        <v>5</v>
      </c>
      <c r="F273" s="218" t="s">
        <v>487</v>
      </c>
      <c r="H273" s="219">
        <v>14.930999999999999</v>
      </c>
      <c r="I273" s="220"/>
      <c r="L273" s="215"/>
      <c r="M273" s="221"/>
      <c r="N273" s="222"/>
      <c r="O273" s="222"/>
      <c r="P273" s="222"/>
      <c r="Q273" s="222"/>
      <c r="R273" s="222"/>
      <c r="S273" s="222"/>
      <c r="T273" s="223"/>
      <c r="AT273" s="217" t="s">
        <v>222</v>
      </c>
      <c r="AU273" s="217" t="s">
        <v>82</v>
      </c>
      <c r="AV273" s="11" t="s">
        <v>82</v>
      </c>
      <c r="AW273" s="11" t="s">
        <v>38</v>
      </c>
      <c r="AX273" s="11" t="s">
        <v>74</v>
      </c>
      <c r="AY273" s="217" t="s">
        <v>214</v>
      </c>
    </row>
    <row r="274" s="11" customFormat="1">
      <c r="B274" s="215"/>
      <c r="D274" s="216" t="s">
        <v>222</v>
      </c>
      <c r="E274" s="217" t="s">
        <v>5</v>
      </c>
      <c r="F274" s="218" t="s">
        <v>488</v>
      </c>
      <c r="H274" s="219">
        <v>14.930999999999999</v>
      </c>
      <c r="I274" s="220"/>
      <c r="L274" s="215"/>
      <c r="M274" s="221"/>
      <c r="N274" s="222"/>
      <c r="O274" s="222"/>
      <c r="P274" s="222"/>
      <c r="Q274" s="222"/>
      <c r="R274" s="222"/>
      <c r="S274" s="222"/>
      <c r="T274" s="223"/>
      <c r="AT274" s="217" t="s">
        <v>222</v>
      </c>
      <c r="AU274" s="217" t="s">
        <v>82</v>
      </c>
      <c r="AV274" s="11" t="s">
        <v>82</v>
      </c>
      <c r="AW274" s="11" t="s">
        <v>38</v>
      </c>
      <c r="AX274" s="11" t="s">
        <v>74</v>
      </c>
      <c r="AY274" s="217" t="s">
        <v>214</v>
      </c>
    </row>
    <row r="275" s="12" customFormat="1">
      <c r="B275" s="224"/>
      <c r="D275" s="216" t="s">
        <v>222</v>
      </c>
      <c r="E275" s="225" t="s">
        <v>5</v>
      </c>
      <c r="F275" s="226" t="s">
        <v>224</v>
      </c>
      <c r="H275" s="227">
        <v>29.861999999999998</v>
      </c>
      <c r="I275" s="228"/>
      <c r="L275" s="224"/>
      <c r="M275" s="229"/>
      <c r="N275" s="230"/>
      <c r="O275" s="230"/>
      <c r="P275" s="230"/>
      <c r="Q275" s="230"/>
      <c r="R275" s="230"/>
      <c r="S275" s="230"/>
      <c r="T275" s="231"/>
      <c r="AT275" s="225" t="s">
        <v>222</v>
      </c>
      <c r="AU275" s="225" t="s">
        <v>82</v>
      </c>
      <c r="AV275" s="12" t="s">
        <v>85</v>
      </c>
      <c r="AW275" s="12" t="s">
        <v>38</v>
      </c>
      <c r="AX275" s="12" t="s">
        <v>11</v>
      </c>
      <c r="AY275" s="225" t="s">
        <v>214</v>
      </c>
    </row>
    <row r="276" s="1" customFormat="1" ht="16.5" customHeight="1">
      <c r="B276" s="202"/>
      <c r="C276" s="232" t="s">
        <v>489</v>
      </c>
      <c r="D276" s="232" t="s">
        <v>341</v>
      </c>
      <c r="E276" s="233" t="s">
        <v>490</v>
      </c>
      <c r="F276" s="234" t="s">
        <v>491</v>
      </c>
      <c r="G276" s="235" t="s">
        <v>291</v>
      </c>
      <c r="H276" s="236">
        <v>121.937</v>
      </c>
      <c r="I276" s="237"/>
      <c r="J276" s="238">
        <f>ROUND(I276*H276,0)</f>
        <v>0</v>
      </c>
      <c r="K276" s="234" t="s">
        <v>220</v>
      </c>
      <c r="L276" s="239"/>
      <c r="M276" s="240" t="s">
        <v>5</v>
      </c>
      <c r="N276" s="241" t="s">
        <v>45</v>
      </c>
      <c r="O276" s="47"/>
      <c r="P276" s="212">
        <f>O276*H276</f>
        <v>0</v>
      </c>
      <c r="Q276" s="212">
        <v>0.0013600000000000001</v>
      </c>
      <c r="R276" s="212">
        <f>Q276*H276</f>
        <v>0.16583432000000001</v>
      </c>
      <c r="S276" s="212">
        <v>0</v>
      </c>
      <c r="T276" s="213">
        <f>S276*H276</f>
        <v>0</v>
      </c>
      <c r="AR276" s="24" t="s">
        <v>246</v>
      </c>
      <c r="AT276" s="24" t="s">
        <v>341</v>
      </c>
      <c r="AU276" s="24" t="s">
        <v>82</v>
      </c>
      <c r="AY276" s="24" t="s">
        <v>214</v>
      </c>
      <c r="BE276" s="214">
        <f>IF(N276="základní",J276,0)</f>
        <v>0</v>
      </c>
      <c r="BF276" s="214">
        <f>IF(N276="snížená",J276,0)</f>
        <v>0</v>
      </c>
      <c r="BG276" s="214">
        <f>IF(N276="zákl. přenesená",J276,0)</f>
        <v>0</v>
      </c>
      <c r="BH276" s="214">
        <f>IF(N276="sníž. přenesená",J276,0)</f>
        <v>0</v>
      </c>
      <c r="BI276" s="214">
        <f>IF(N276="nulová",J276,0)</f>
        <v>0</v>
      </c>
      <c r="BJ276" s="24" t="s">
        <v>11</v>
      </c>
      <c r="BK276" s="214">
        <f>ROUND(I276*H276,0)</f>
        <v>0</v>
      </c>
      <c r="BL276" s="24" t="s">
        <v>88</v>
      </c>
      <c r="BM276" s="24" t="s">
        <v>492</v>
      </c>
    </row>
    <row r="277" s="11" customFormat="1">
      <c r="B277" s="215"/>
      <c r="D277" s="216" t="s">
        <v>222</v>
      </c>
      <c r="E277" s="217" t="s">
        <v>5</v>
      </c>
      <c r="F277" s="218" t="s">
        <v>493</v>
      </c>
      <c r="H277" s="219">
        <v>121.937</v>
      </c>
      <c r="I277" s="220"/>
      <c r="L277" s="215"/>
      <c r="M277" s="221"/>
      <c r="N277" s="222"/>
      <c r="O277" s="222"/>
      <c r="P277" s="222"/>
      <c r="Q277" s="222"/>
      <c r="R277" s="222"/>
      <c r="S277" s="222"/>
      <c r="T277" s="223"/>
      <c r="AT277" s="217" t="s">
        <v>222</v>
      </c>
      <c r="AU277" s="217" t="s">
        <v>82</v>
      </c>
      <c r="AV277" s="11" t="s">
        <v>82</v>
      </c>
      <c r="AW277" s="11" t="s">
        <v>38</v>
      </c>
      <c r="AX277" s="11" t="s">
        <v>11</v>
      </c>
      <c r="AY277" s="217" t="s">
        <v>214</v>
      </c>
    </row>
    <row r="278" s="1" customFormat="1" ht="25.5" customHeight="1">
      <c r="B278" s="202"/>
      <c r="C278" s="203" t="s">
        <v>494</v>
      </c>
      <c r="D278" s="203" t="s">
        <v>216</v>
      </c>
      <c r="E278" s="204" t="s">
        <v>495</v>
      </c>
      <c r="F278" s="205" t="s">
        <v>496</v>
      </c>
      <c r="G278" s="206" t="s">
        <v>270</v>
      </c>
      <c r="H278" s="207">
        <v>31.120000000000001</v>
      </c>
      <c r="I278" s="208"/>
      <c r="J278" s="209">
        <f>ROUND(I278*H278,0)</f>
        <v>0</v>
      </c>
      <c r="K278" s="205" t="s">
        <v>220</v>
      </c>
      <c r="L278" s="46"/>
      <c r="M278" s="210" t="s">
        <v>5</v>
      </c>
      <c r="N278" s="211" t="s">
        <v>45</v>
      </c>
      <c r="O278" s="47"/>
      <c r="P278" s="212">
        <f>O278*H278</f>
        <v>0</v>
      </c>
      <c r="Q278" s="212">
        <v>0.0016800999999999999</v>
      </c>
      <c r="R278" s="212">
        <f>Q278*H278</f>
        <v>0.052284711999999997</v>
      </c>
      <c r="S278" s="212">
        <v>0</v>
      </c>
      <c r="T278" s="213">
        <f>S278*H278</f>
        <v>0</v>
      </c>
      <c r="AR278" s="24" t="s">
        <v>88</v>
      </c>
      <c r="AT278" s="24" t="s">
        <v>216</v>
      </c>
      <c r="AU278" s="24" t="s">
        <v>82</v>
      </c>
      <c r="AY278" s="24" t="s">
        <v>214</v>
      </c>
      <c r="BE278" s="214">
        <f>IF(N278="základní",J278,0)</f>
        <v>0</v>
      </c>
      <c r="BF278" s="214">
        <f>IF(N278="snížená",J278,0)</f>
        <v>0</v>
      </c>
      <c r="BG278" s="214">
        <f>IF(N278="zákl. přenesená",J278,0)</f>
        <v>0</v>
      </c>
      <c r="BH278" s="214">
        <f>IF(N278="sníž. přenesená",J278,0)</f>
        <v>0</v>
      </c>
      <c r="BI278" s="214">
        <f>IF(N278="nulová",J278,0)</f>
        <v>0</v>
      </c>
      <c r="BJ278" s="24" t="s">
        <v>11</v>
      </c>
      <c r="BK278" s="214">
        <f>ROUND(I278*H278,0)</f>
        <v>0</v>
      </c>
      <c r="BL278" s="24" t="s">
        <v>88</v>
      </c>
      <c r="BM278" s="24" t="s">
        <v>497</v>
      </c>
    </row>
    <row r="279" s="11" customFormat="1">
      <c r="B279" s="215"/>
      <c r="D279" s="216" t="s">
        <v>222</v>
      </c>
      <c r="E279" s="217" t="s">
        <v>5</v>
      </c>
      <c r="F279" s="218" t="s">
        <v>498</v>
      </c>
      <c r="H279" s="219">
        <v>7</v>
      </c>
      <c r="I279" s="220"/>
      <c r="L279" s="215"/>
      <c r="M279" s="221"/>
      <c r="N279" s="222"/>
      <c r="O279" s="222"/>
      <c r="P279" s="222"/>
      <c r="Q279" s="222"/>
      <c r="R279" s="222"/>
      <c r="S279" s="222"/>
      <c r="T279" s="223"/>
      <c r="AT279" s="217" t="s">
        <v>222</v>
      </c>
      <c r="AU279" s="217" t="s">
        <v>82</v>
      </c>
      <c r="AV279" s="11" t="s">
        <v>82</v>
      </c>
      <c r="AW279" s="11" t="s">
        <v>38</v>
      </c>
      <c r="AX279" s="11" t="s">
        <v>74</v>
      </c>
      <c r="AY279" s="217" t="s">
        <v>214</v>
      </c>
    </row>
    <row r="280" s="11" customFormat="1">
      <c r="B280" s="215"/>
      <c r="D280" s="216" t="s">
        <v>222</v>
      </c>
      <c r="E280" s="217" t="s">
        <v>5</v>
      </c>
      <c r="F280" s="218" t="s">
        <v>499</v>
      </c>
      <c r="H280" s="219">
        <v>24.120000000000001</v>
      </c>
      <c r="I280" s="220"/>
      <c r="L280" s="215"/>
      <c r="M280" s="221"/>
      <c r="N280" s="222"/>
      <c r="O280" s="222"/>
      <c r="P280" s="222"/>
      <c r="Q280" s="222"/>
      <c r="R280" s="222"/>
      <c r="S280" s="222"/>
      <c r="T280" s="223"/>
      <c r="AT280" s="217" t="s">
        <v>222</v>
      </c>
      <c r="AU280" s="217" t="s">
        <v>82</v>
      </c>
      <c r="AV280" s="11" t="s">
        <v>82</v>
      </c>
      <c r="AW280" s="11" t="s">
        <v>38</v>
      </c>
      <c r="AX280" s="11" t="s">
        <v>74</v>
      </c>
      <c r="AY280" s="217" t="s">
        <v>214</v>
      </c>
    </row>
    <row r="281" s="12" customFormat="1">
      <c r="B281" s="224"/>
      <c r="D281" s="216" t="s">
        <v>222</v>
      </c>
      <c r="E281" s="225" t="s">
        <v>117</v>
      </c>
      <c r="F281" s="226" t="s">
        <v>224</v>
      </c>
      <c r="H281" s="227">
        <v>31.120000000000001</v>
      </c>
      <c r="I281" s="228"/>
      <c r="L281" s="224"/>
      <c r="M281" s="229"/>
      <c r="N281" s="230"/>
      <c r="O281" s="230"/>
      <c r="P281" s="230"/>
      <c r="Q281" s="230"/>
      <c r="R281" s="230"/>
      <c r="S281" s="230"/>
      <c r="T281" s="231"/>
      <c r="AT281" s="225" t="s">
        <v>222</v>
      </c>
      <c r="AU281" s="225" t="s">
        <v>82</v>
      </c>
      <c r="AV281" s="12" t="s">
        <v>85</v>
      </c>
      <c r="AW281" s="12" t="s">
        <v>38</v>
      </c>
      <c r="AX281" s="12" t="s">
        <v>11</v>
      </c>
      <c r="AY281" s="225" t="s">
        <v>214</v>
      </c>
    </row>
    <row r="282" s="1" customFormat="1" ht="16.5" customHeight="1">
      <c r="B282" s="202"/>
      <c r="C282" s="232" t="s">
        <v>500</v>
      </c>
      <c r="D282" s="232" t="s">
        <v>341</v>
      </c>
      <c r="E282" s="233" t="s">
        <v>501</v>
      </c>
      <c r="F282" s="234" t="s">
        <v>502</v>
      </c>
      <c r="G282" s="235" t="s">
        <v>291</v>
      </c>
      <c r="H282" s="236">
        <v>6.2240000000000002</v>
      </c>
      <c r="I282" s="237"/>
      <c r="J282" s="238">
        <f>ROUND(I282*H282,0)</f>
        <v>0</v>
      </c>
      <c r="K282" s="234" t="s">
        <v>220</v>
      </c>
      <c r="L282" s="239"/>
      <c r="M282" s="240" t="s">
        <v>5</v>
      </c>
      <c r="N282" s="241" t="s">
        <v>45</v>
      </c>
      <c r="O282" s="47"/>
      <c r="P282" s="212">
        <f>O282*H282</f>
        <v>0</v>
      </c>
      <c r="Q282" s="212">
        <v>0.00068000000000000005</v>
      </c>
      <c r="R282" s="212">
        <f>Q282*H282</f>
        <v>0.0042323200000000004</v>
      </c>
      <c r="S282" s="212">
        <v>0</v>
      </c>
      <c r="T282" s="213">
        <f>S282*H282</f>
        <v>0</v>
      </c>
      <c r="AR282" s="24" t="s">
        <v>246</v>
      </c>
      <c r="AT282" s="24" t="s">
        <v>341</v>
      </c>
      <c r="AU282" s="24" t="s">
        <v>82</v>
      </c>
      <c r="AY282" s="24" t="s">
        <v>214</v>
      </c>
      <c r="BE282" s="214">
        <f>IF(N282="základní",J282,0)</f>
        <v>0</v>
      </c>
      <c r="BF282" s="214">
        <f>IF(N282="snížená",J282,0)</f>
        <v>0</v>
      </c>
      <c r="BG282" s="214">
        <f>IF(N282="zákl. přenesená",J282,0)</f>
        <v>0</v>
      </c>
      <c r="BH282" s="214">
        <f>IF(N282="sníž. přenesená",J282,0)</f>
        <v>0</v>
      </c>
      <c r="BI282" s="214">
        <f>IF(N282="nulová",J282,0)</f>
        <v>0</v>
      </c>
      <c r="BJ282" s="24" t="s">
        <v>11</v>
      </c>
      <c r="BK282" s="214">
        <f>ROUND(I282*H282,0)</f>
        <v>0</v>
      </c>
      <c r="BL282" s="24" t="s">
        <v>88</v>
      </c>
      <c r="BM282" s="24" t="s">
        <v>503</v>
      </c>
    </row>
    <row r="283" s="11" customFormat="1">
      <c r="B283" s="215"/>
      <c r="D283" s="216" t="s">
        <v>222</v>
      </c>
      <c r="E283" s="217" t="s">
        <v>5</v>
      </c>
      <c r="F283" s="218" t="s">
        <v>504</v>
      </c>
      <c r="H283" s="219">
        <v>6.2240000000000002</v>
      </c>
      <c r="I283" s="220"/>
      <c r="L283" s="215"/>
      <c r="M283" s="221"/>
      <c r="N283" s="222"/>
      <c r="O283" s="222"/>
      <c r="P283" s="222"/>
      <c r="Q283" s="222"/>
      <c r="R283" s="222"/>
      <c r="S283" s="222"/>
      <c r="T283" s="223"/>
      <c r="AT283" s="217" t="s">
        <v>222</v>
      </c>
      <c r="AU283" s="217" t="s">
        <v>82</v>
      </c>
      <c r="AV283" s="11" t="s">
        <v>82</v>
      </c>
      <c r="AW283" s="11" t="s">
        <v>38</v>
      </c>
      <c r="AX283" s="11" t="s">
        <v>11</v>
      </c>
      <c r="AY283" s="217" t="s">
        <v>214</v>
      </c>
    </row>
    <row r="284" s="1" customFormat="1" ht="25.5" customHeight="1">
      <c r="B284" s="202"/>
      <c r="C284" s="203" t="s">
        <v>505</v>
      </c>
      <c r="D284" s="203" t="s">
        <v>216</v>
      </c>
      <c r="E284" s="204" t="s">
        <v>506</v>
      </c>
      <c r="F284" s="205" t="s">
        <v>507</v>
      </c>
      <c r="G284" s="206" t="s">
        <v>291</v>
      </c>
      <c r="H284" s="207">
        <v>116.13</v>
      </c>
      <c r="I284" s="208"/>
      <c r="J284" s="209">
        <f>ROUND(I284*H284,0)</f>
        <v>0</v>
      </c>
      <c r="K284" s="205" t="s">
        <v>220</v>
      </c>
      <c r="L284" s="46"/>
      <c r="M284" s="210" t="s">
        <v>5</v>
      </c>
      <c r="N284" s="211" t="s">
        <v>45</v>
      </c>
      <c r="O284" s="47"/>
      <c r="P284" s="212">
        <f>O284*H284</f>
        <v>0</v>
      </c>
      <c r="Q284" s="212">
        <v>8.2719999999999994E-05</v>
      </c>
      <c r="R284" s="212">
        <f>Q284*H284</f>
        <v>0.0096062735999999996</v>
      </c>
      <c r="S284" s="212">
        <v>0</v>
      </c>
      <c r="T284" s="213">
        <f>S284*H284</f>
        <v>0</v>
      </c>
      <c r="AR284" s="24" t="s">
        <v>88</v>
      </c>
      <c r="AT284" s="24" t="s">
        <v>216</v>
      </c>
      <c r="AU284" s="24" t="s">
        <v>82</v>
      </c>
      <c r="AY284" s="24" t="s">
        <v>214</v>
      </c>
      <c r="BE284" s="214">
        <f>IF(N284="základní",J284,0)</f>
        <v>0</v>
      </c>
      <c r="BF284" s="214">
        <f>IF(N284="snížená",J284,0)</f>
        <v>0</v>
      </c>
      <c r="BG284" s="214">
        <f>IF(N284="zákl. přenesená",J284,0)</f>
        <v>0</v>
      </c>
      <c r="BH284" s="214">
        <f>IF(N284="sníž. přenesená",J284,0)</f>
        <v>0</v>
      </c>
      <c r="BI284" s="214">
        <f>IF(N284="nulová",J284,0)</f>
        <v>0</v>
      </c>
      <c r="BJ284" s="24" t="s">
        <v>11</v>
      </c>
      <c r="BK284" s="214">
        <f>ROUND(I284*H284,0)</f>
        <v>0</v>
      </c>
      <c r="BL284" s="24" t="s">
        <v>88</v>
      </c>
      <c r="BM284" s="24" t="s">
        <v>508</v>
      </c>
    </row>
    <row r="285" s="11" customFormat="1">
      <c r="B285" s="215"/>
      <c r="D285" s="216" t="s">
        <v>222</v>
      </c>
      <c r="E285" s="217" t="s">
        <v>5</v>
      </c>
      <c r="F285" s="218" t="s">
        <v>114</v>
      </c>
      <c r="H285" s="219">
        <v>116.13</v>
      </c>
      <c r="I285" s="220"/>
      <c r="L285" s="215"/>
      <c r="M285" s="221"/>
      <c r="N285" s="222"/>
      <c r="O285" s="222"/>
      <c r="P285" s="222"/>
      <c r="Q285" s="222"/>
      <c r="R285" s="222"/>
      <c r="S285" s="222"/>
      <c r="T285" s="223"/>
      <c r="AT285" s="217" t="s">
        <v>222</v>
      </c>
      <c r="AU285" s="217" t="s">
        <v>82</v>
      </c>
      <c r="AV285" s="11" t="s">
        <v>82</v>
      </c>
      <c r="AW285" s="11" t="s">
        <v>38</v>
      </c>
      <c r="AX285" s="11" t="s">
        <v>11</v>
      </c>
      <c r="AY285" s="217" t="s">
        <v>214</v>
      </c>
    </row>
    <row r="286" s="1" customFormat="1" ht="16.5" customHeight="1">
      <c r="B286" s="202"/>
      <c r="C286" s="203" t="s">
        <v>509</v>
      </c>
      <c r="D286" s="203" t="s">
        <v>216</v>
      </c>
      <c r="E286" s="204" t="s">
        <v>510</v>
      </c>
      <c r="F286" s="205" t="s">
        <v>511</v>
      </c>
      <c r="G286" s="206" t="s">
        <v>270</v>
      </c>
      <c r="H286" s="207">
        <v>7.3499999999999996</v>
      </c>
      <c r="I286" s="208"/>
      <c r="J286" s="209">
        <f>ROUND(I286*H286,0)</f>
        <v>0</v>
      </c>
      <c r="K286" s="205" t="s">
        <v>220</v>
      </c>
      <c r="L286" s="46"/>
      <c r="M286" s="210" t="s">
        <v>5</v>
      </c>
      <c r="N286" s="211" t="s">
        <v>45</v>
      </c>
      <c r="O286" s="47"/>
      <c r="P286" s="212">
        <f>O286*H286</f>
        <v>0</v>
      </c>
      <c r="Q286" s="212">
        <v>6.0000000000000002E-05</v>
      </c>
      <c r="R286" s="212">
        <f>Q286*H286</f>
        <v>0.00044099999999999999</v>
      </c>
      <c r="S286" s="212">
        <v>0</v>
      </c>
      <c r="T286" s="213">
        <f>S286*H286</f>
        <v>0</v>
      </c>
      <c r="AR286" s="24" t="s">
        <v>88</v>
      </c>
      <c r="AT286" s="24" t="s">
        <v>216</v>
      </c>
      <c r="AU286" s="24" t="s">
        <v>82</v>
      </c>
      <c r="AY286" s="24" t="s">
        <v>214</v>
      </c>
      <c r="BE286" s="214">
        <f>IF(N286="základní",J286,0)</f>
        <v>0</v>
      </c>
      <c r="BF286" s="214">
        <f>IF(N286="snížená",J286,0)</f>
        <v>0</v>
      </c>
      <c r="BG286" s="214">
        <f>IF(N286="zákl. přenesená",J286,0)</f>
        <v>0</v>
      </c>
      <c r="BH286" s="214">
        <f>IF(N286="sníž. přenesená",J286,0)</f>
        <v>0</v>
      </c>
      <c r="BI286" s="214">
        <f>IF(N286="nulová",J286,0)</f>
        <v>0</v>
      </c>
      <c r="BJ286" s="24" t="s">
        <v>11</v>
      </c>
      <c r="BK286" s="214">
        <f>ROUND(I286*H286,0)</f>
        <v>0</v>
      </c>
      <c r="BL286" s="24" t="s">
        <v>88</v>
      </c>
      <c r="BM286" s="24" t="s">
        <v>512</v>
      </c>
    </row>
    <row r="287" s="11" customFormat="1">
      <c r="B287" s="215"/>
      <c r="D287" s="216" t="s">
        <v>222</v>
      </c>
      <c r="E287" s="217" t="s">
        <v>5</v>
      </c>
      <c r="F287" s="218" t="s">
        <v>513</v>
      </c>
      <c r="H287" s="219">
        <v>7.3499999999999996</v>
      </c>
      <c r="I287" s="220"/>
      <c r="L287" s="215"/>
      <c r="M287" s="221"/>
      <c r="N287" s="222"/>
      <c r="O287" s="222"/>
      <c r="P287" s="222"/>
      <c r="Q287" s="222"/>
      <c r="R287" s="222"/>
      <c r="S287" s="222"/>
      <c r="T287" s="223"/>
      <c r="AT287" s="217" t="s">
        <v>222</v>
      </c>
      <c r="AU287" s="217" t="s">
        <v>82</v>
      </c>
      <c r="AV287" s="11" t="s">
        <v>82</v>
      </c>
      <c r="AW287" s="11" t="s">
        <v>38</v>
      </c>
      <c r="AX287" s="11" t="s">
        <v>74</v>
      </c>
      <c r="AY287" s="217" t="s">
        <v>214</v>
      </c>
    </row>
    <row r="288" s="12" customFormat="1">
      <c r="B288" s="224"/>
      <c r="D288" s="216" t="s">
        <v>222</v>
      </c>
      <c r="E288" s="225" t="s">
        <v>124</v>
      </c>
      <c r="F288" s="226" t="s">
        <v>224</v>
      </c>
      <c r="H288" s="227">
        <v>7.3499999999999996</v>
      </c>
      <c r="I288" s="228"/>
      <c r="L288" s="224"/>
      <c r="M288" s="229"/>
      <c r="N288" s="230"/>
      <c r="O288" s="230"/>
      <c r="P288" s="230"/>
      <c r="Q288" s="230"/>
      <c r="R288" s="230"/>
      <c r="S288" s="230"/>
      <c r="T288" s="231"/>
      <c r="AT288" s="225" t="s">
        <v>222</v>
      </c>
      <c r="AU288" s="225" t="s">
        <v>82</v>
      </c>
      <c r="AV288" s="12" t="s">
        <v>85</v>
      </c>
      <c r="AW288" s="12" t="s">
        <v>38</v>
      </c>
      <c r="AX288" s="12" t="s">
        <v>74</v>
      </c>
      <c r="AY288" s="225" t="s">
        <v>214</v>
      </c>
    </row>
    <row r="289" s="13" customFormat="1">
      <c r="B289" s="242"/>
      <c r="D289" s="216" t="s">
        <v>222</v>
      </c>
      <c r="E289" s="243" t="s">
        <v>5</v>
      </c>
      <c r="F289" s="244" t="s">
        <v>482</v>
      </c>
      <c r="H289" s="245">
        <v>7.3499999999999996</v>
      </c>
      <c r="I289" s="246"/>
      <c r="L289" s="242"/>
      <c r="M289" s="247"/>
      <c r="N289" s="248"/>
      <c r="O289" s="248"/>
      <c r="P289" s="248"/>
      <c r="Q289" s="248"/>
      <c r="R289" s="248"/>
      <c r="S289" s="248"/>
      <c r="T289" s="249"/>
      <c r="AT289" s="243" t="s">
        <v>222</v>
      </c>
      <c r="AU289" s="243" t="s">
        <v>82</v>
      </c>
      <c r="AV289" s="13" t="s">
        <v>88</v>
      </c>
      <c r="AW289" s="13" t="s">
        <v>38</v>
      </c>
      <c r="AX289" s="13" t="s">
        <v>11</v>
      </c>
      <c r="AY289" s="243" t="s">
        <v>214</v>
      </c>
    </row>
    <row r="290" s="1" customFormat="1" ht="16.5" customHeight="1">
      <c r="B290" s="202"/>
      <c r="C290" s="232" t="s">
        <v>514</v>
      </c>
      <c r="D290" s="232" t="s">
        <v>341</v>
      </c>
      <c r="E290" s="233" t="s">
        <v>515</v>
      </c>
      <c r="F290" s="234" t="s">
        <v>516</v>
      </c>
      <c r="G290" s="235" t="s">
        <v>270</v>
      </c>
      <c r="H290" s="236">
        <v>7.718</v>
      </c>
      <c r="I290" s="237"/>
      <c r="J290" s="238">
        <f>ROUND(I290*H290,0)</f>
        <v>0</v>
      </c>
      <c r="K290" s="234" t="s">
        <v>220</v>
      </c>
      <c r="L290" s="239"/>
      <c r="M290" s="240" t="s">
        <v>5</v>
      </c>
      <c r="N290" s="241" t="s">
        <v>45</v>
      </c>
      <c r="O290" s="47"/>
      <c r="P290" s="212">
        <f>O290*H290</f>
        <v>0</v>
      </c>
      <c r="Q290" s="212">
        <v>0.00038999999999999999</v>
      </c>
      <c r="R290" s="212">
        <f>Q290*H290</f>
        <v>0.00301002</v>
      </c>
      <c r="S290" s="212">
        <v>0</v>
      </c>
      <c r="T290" s="213">
        <f>S290*H290</f>
        <v>0</v>
      </c>
      <c r="AR290" s="24" t="s">
        <v>246</v>
      </c>
      <c r="AT290" s="24" t="s">
        <v>341</v>
      </c>
      <c r="AU290" s="24" t="s">
        <v>82</v>
      </c>
      <c r="AY290" s="24" t="s">
        <v>214</v>
      </c>
      <c r="BE290" s="214">
        <f>IF(N290="základní",J290,0)</f>
        <v>0</v>
      </c>
      <c r="BF290" s="214">
        <f>IF(N290="snížená",J290,0)</f>
        <v>0</v>
      </c>
      <c r="BG290" s="214">
        <f>IF(N290="zákl. přenesená",J290,0)</f>
        <v>0</v>
      </c>
      <c r="BH290" s="214">
        <f>IF(N290="sníž. přenesená",J290,0)</f>
        <v>0</v>
      </c>
      <c r="BI290" s="214">
        <f>IF(N290="nulová",J290,0)</f>
        <v>0</v>
      </c>
      <c r="BJ290" s="24" t="s">
        <v>11</v>
      </c>
      <c r="BK290" s="214">
        <f>ROUND(I290*H290,0)</f>
        <v>0</v>
      </c>
      <c r="BL290" s="24" t="s">
        <v>88</v>
      </c>
      <c r="BM290" s="24" t="s">
        <v>517</v>
      </c>
    </row>
    <row r="291" s="11" customFormat="1">
      <c r="B291" s="215"/>
      <c r="D291" s="216" t="s">
        <v>222</v>
      </c>
      <c r="E291" s="217" t="s">
        <v>5</v>
      </c>
      <c r="F291" s="218" t="s">
        <v>518</v>
      </c>
      <c r="H291" s="219">
        <v>7.718</v>
      </c>
      <c r="I291" s="220"/>
      <c r="L291" s="215"/>
      <c r="M291" s="221"/>
      <c r="N291" s="222"/>
      <c r="O291" s="222"/>
      <c r="P291" s="222"/>
      <c r="Q291" s="222"/>
      <c r="R291" s="222"/>
      <c r="S291" s="222"/>
      <c r="T291" s="223"/>
      <c r="AT291" s="217" t="s">
        <v>222</v>
      </c>
      <c r="AU291" s="217" t="s">
        <v>82</v>
      </c>
      <c r="AV291" s="11" t="s">
        <v>82</v>
      </c>
      <c r="AW291" s="11" t="s">
        <v>38</v>
      </c>
      <c r="AX291" s="11" t="s">
        <v>11</v>
      </c>
      <c r="AY291" s="217" t="s">
        <v>214</v>
      </c>
    </row>
    <row r="292" s="1" customFormat="1" ht="16.5" customHeight="1">
      <c r="B292" s="202"/>
      <c r="C292" s="203" t="s">
        <v>519</v>
      </c>
      <c r="D292" s="203" t="s">
        <v>216</v>
      </c>
      <c r="E292" s="204" t="s">
        <v>520</v>
      </c>
      <c r="F292" s="205" t="s">
        <v>521</v>
      </c>
      <c r="G292" s="206" t="s">
        <v>270</v>
      </c>
      <c r="H292" s="207">
        <v>98.319999999999993</v>
      </c>
      <c r="I292" s="208"/>
      <c r="J292" s="209">
        <f>ROUND(I292*H292,0)</f>
        <v>0</v>
      </c>
      <c r="K292" s="205" t="s">
        <v>220</v>
      </c>
      <c r="L292" s="46"/>
      <c r="M292" s="210" t="s">
        <v>5</v>
      </c>
      <c r="N292" s="211" t="s">
        <v>45</v>
      </c>
      <c r="O292" s="47"/>
      <c r="P292" s="212">
        <f>O292*H292</f>
        <v>0</v>
      </c>
      <c r="Q292" s="212">
        <v>0.00025017000000000003</v>
      </c>
      <c r="R292" s="212">
        <f>Q292*H292</f>
        <v>0.024596714400000001</v>
      </c>
      <c r="S292" s="212">
        <v>0</v>
      </c>
      <c r="T292" s="213">
        <f>S292*H292</f>
        <v>0</v>
      </c>
      <c r="AR292" s="24" t="s">
        <v>88</v>
      </c>
      <c r="AT292" s="24" t="s">
        <v>216</v>
      </c>
      <c r="AU292" s="24" t="s">
        <v>82</v>
      </c>
      <c r="AY292" s="24" t="s">
        <v>214</v>
      </c>
      <c r="BE292" s="214">
        <f>IF(N292="základní",J292,0)</f>
        <v>0</v>
      </c>
      <c r="BF292" s="214">
        <f>IF(N292="snížená",J292,0)</f>
        <v>0</v>
      </c>
      <c r="BG292" s="214">
        <f>IF(N292="zákl. přenesená",J292,0)</f>
        <v>0</v>
      </c>
      <c r="BH292" s="214">
        <f>IF(N292="sníž. přenesená",J292,0)</f>
        <v>0</v>
      </c>
      <c r="BI292" s="214">
        <f>IF(N292="nulová",J292,0)</f>
        <v>0</v>
      </c>
      <c r="BJ292" s="24" t="s">
        <v>11</v>
      </c>
      <c r="BK292" s="214">
        <f>ROUND(I292*H292,0)</f>
        <v>0</v>
      </c>
      <c r="BL292" s="24" t="s">
        <v>88</v>
      </c>
      <c r="BM292" s="24" t="s">
        <v>522</v>
      </c>
    </row>
    <row r="293" s="11" customFormat="1">
      <c r="B293" s="215"/>
      <c r="D293" s="216" t="s">
        <v>222</v>
      </c>
      <c r="E293" s="217" t="s">
        <v>5</v>
      </c>
      <c r="F293" s="218" t="s">
        <v>523</v>
      </c>
      <c r="H293" s="219">
        <v>34</v>
      </c>
      <c r="I293" s="220"/>
      <c r="L293" s="215"/>
      <c r="M293" s="221"/>
      <c r="N293" s="222"/>
      <c r="O293" s="222"/>
      <c r="P293" s="222"/>
      <c r="Q293" s="222"/>
      <c r="R293" s="222"/>
      <c r="S293" s="222"/>
      <c r="T293" s="223"/>
      <c r="AT293" s="217" t="s">
        <v>222</v>
      </c>
      <c r="AU293" s="217" t="s">
        <v>82</v>
      </c>
      <c r="AV293" s="11" t="s">
        <v>82</v>
      </c>
      <c r="AW293" s="11" t="s">
        <v>38</v>
      </c>
      <c r="AX293" s="11" t="s">
        <v>74</v>
      </c>
      <c r="AY293" s="217" t="s">
        <v>214</v>
      </c>
    </row>
    <row r="294" s="12" customFormat="1">
      <c r="B294" s="224"/>
      <c r="D294" s="216" t="s">
        <v>222</v>
      </c>
      <c r="E294" s="225" t="s">
        <v>128</v>
      </c>
      <c r="F294" s="226" t="s">
        <v>524</v>
      </c>
      <c r="H294" s="227">
        <v>34</v>
      </c>
      <c r="I294" s="228"/>
      <c r="L294" s="224"/>
      <c r="M294" s="229"/>
      <c r="N294" s="230"/>
      <c r="O294" s="230"/>
      <c r="P294" s="230"/>
      <c r="Q294" s="230"/>
      <c r="R294" s="230"/>
      <c r="S294" s="230"/>
      <c r="T294" s="231"/>
      <c r="AT294" s="225" t="s">
        <v>222</v>
      </c>
      <c r="AU294" s="225" t="s">
        <v>82</v>
      </c>
      <c r="AV294" s="12" t="s">
        <v>85</v>
      </c>
      <c r="AW294" s="12" t="s">
        <v>38</v>
      </c>
      <c r="AX294" s="12" t="s">
        <v>74</v>
      </c>
      <c r="AY294" s="225" t="s">
        <v>214</v>
      </c>
    </row>
    <row r="295" s="11" customFormat="1">
      <c r="B295" s="215"/>
      <c r="D295" s="216" t="s">
        <v>222</v>
      </c>
      <c r="E295" s="217" t="s">
        <v>5</v>
      </c>
      <c r="F295" s="218" t="s">
        <v>498</v>
      </c>
      <c r="H295" s="219">
        <v>7</v>
      </c>
      <c r="I295" s="220"/>
      <c r="L295" s="215"/>
      <c r="M295" s="221"/>
      <c r="N295" s="222"/>
      <c r="O295" s="222"/>
      <c r="P295" s="222"/>
      <c r="Q295" s="222"/>
      <c r="R295" s="222"/>
      <c r="S295" s="222"/>
      <c r="T295" s="223"/>
      <c r="AT295" s="217" t="s">
        <v>222</v>
      </c>
      <c r="AU295" s="217" t="s">
        <v>82</v>
      </c>
      <c r="AV295" s="11" t="s">
        <v>82</v>
      </c>
      <c r="AW295" s="11" t="s">
        <v>38</v>
      </c>
      <c r="AX295" s="11" t="s">
        <v>74</v>
      </c>
      <c r="AY295" s="217" t="s">
        <v>214</v>
      </c>
    </row>
    <row r="296" s="11" customFormat="1">
      <c r="B296" s="215"/>
      <c r="D296" s="216" t="s">
        <v>222</v>
      </c>
      <c r="E296" s="217" t="s">
        <v>5</v>
      </c>
      <c r="F296" s="218" t="s">
        <v>525</v>
      </c>
      <c r="H296" s="219">
        <v>21.66</v>
      </c>
      <c r="I296" s="220"/>
      <c r="L296" s="215"/>
      <c r="M296" s="221"/>
      <c r="N296" s="222"/>
      <c r="O296" s="222"/>
      <c r="P296" s="222"/>
      <c r="Q296" s="222"/>
      <c r="R296" s="222"/>
      <c r="S296" s="222"/>
      <c r="T296" s="223"/>
      <c r="AT296" s="217" t="s">
        <v>222</v>
      </c>
      <c r="AU296" s="217" t="s">
        <v>82</v>
      </c>
      <c r="AV296" s="11" t="s">
        <v>82</v>
      </c>
      <c r="AW296" s="11" t="s">
        <v>38</v>
      </c>
      <c r="AX296" s="11" t="s">
        <v>74</v>
      </c>
      <c r="AY296" s="217" t="s">
        <v>214</v>
      </c>
    </row>
    <row r="297" s="12" customFormat="1">
      <c r="B297" s="224"/>
      <c r="D297" s="216" t="s">
        <v>222</v>
      </c>
      <c r="E297" s="225" t="s">
        <v>131</v>
      </c>
      <c r="F297" s="226" t="s">
        <v>526</v>
      </c>
      <c r="H297" s="227">
        <v>28.66</v>
      </c>
      <c r="I297" s="228"/>
      <c r="L297" s="224"/>
      <c r="M297" s="229"/>
      <c r="N297" s="230"/>
      <c r="O297" s="230"/>
      <c r="P297" s="230"/>
      <c r="Q297" s="230"/>
      <c r="R297" s="230"/>
      <c r="S297" s="230"/>
      <c r="T297" s="231"/>
      <c r="AT297" s="225" t="s">
        <v>222</v>
      </c>
      <c r="AU297" s="225" t="s">
        <v>82</v>
      </c>
      <c r="AV297" s="12" t="s">
        <v>85</v>
      </c>
      <c r="AW297" s="12" t="s">
        <v>38</v>
      </c>
      <c r="AX297" s="12" t="s">
        <v>74</v>
      </c>
      <c r="AY297" s="225" t="s">
        <v>214</v>
      </c>
    </row>
    <row r="298" s="11" customFormat="1">
      <c r="B298" s="215"/>
      <c r="D298" s="216" t="s">
        <v>222</v>
      </c>
      <c r="E298" s="217" t="s">
        <v>5</v>
      </c>
      <c r="F298" s="218" t="s">
        <v>527</v>
      </c>
      <c r="H298" s="219">
        <v>2.46</v>
      </c>
      <c r="I298" s="220"/>
      <c r="L298" s="215"/>
      <c r="M298" s="221"/>
      <c r="N298" s="222"/>
      <c r="O298" s="222"/>
      <c r="P298" s="222"/>
      <c r="Q298" s="222"/>
      <c r="R298" s="222"/>
      <c r="S298" s="222"/>
      <c r="T298" s="223"/>
      <c r="AT298" s="217" t="s">
        <v>222</v>
      </c>
      <c r="AU298" s="217" t="s">
        <v>82</v>
      </c>
      <c r="AV298" s="11" t="s">
        <v>82</v>
      </c>
      <c r="AW298" s="11" t="s">
        <v>38</v>
      </c>
      <c r="AX298" s="11" t="s">
        <v>74</v>
      </c>
      <c r="AY298" s="217" t="s">
        <v>214</v>
      </c>
    </row>
    <row r="299" s="12" customFormat="1">
      <c r="B299" s="224"/>
      <c r="D299" s="216" t="s">
        <v>222</v>
      </c>
      <c r="E299" s="225" t="s">
        <v>134</v>
      </c>
      <c r="F299" s="226" t="s">
        <v>528</v>
      </c>
      <c r="H299" s="227">
        <v>2.46</v>
      </c>
      <c r="I299" s="228"/>
      <c r="L299" s="224"/>
      <c r="M299" s="229"/>
      <c r="N299" s="230"/>
      <c r="O299" s="230"/>
      <c r="P299" s="230"/>
      <c r="Q299" s="230"/>
      <c r="R299" s="230"/>
      <c r="S299" s="230"/>
      <c r="T299" s="231"/>
      <c r="AT299" s="225" t="s">
        <v>222</v>
      </c>
      <c r="AU299" s="225" t="s">
        <v>82</v>
      </c>
      <c r="AV299" s="12" t="s">
        <v>85</v>
      </c>
      <c r="AW299" s="12" t="s">
        <v>38</v>
      </c>
      <c r="AX299" s="12" t="s">
        <v>74</v>
      </c>
      <c r="AY299" s="225" t="s">
        <v>214</v>
      </c>
    </row>
    <row r="300" s="11" customFormat="1">
      <c r="B300" s="215"/>
      <c r="D300" s="216" t="s">
        <v>222</v>
      </c>
      <c r="E300" s="217" t="s">
        <v>5</v>
      </c>
      <c r="F300" s="218" t="s">
        <v>529</v>
      </c>
      <c r="H300" s="219">
        <v>33.200000000000003</v>
      </c>
      <c r="I300" s="220"/>
      <c r="L300" s="215"/>
      <c r="M300" s="221"/>
      <c r="N300" s="222"/>
      <c r="O300" s="222"/>
      <c r="P300" s="222"/>
      <c r="Q300" s="222"/>
      <c r="R300" s="222"/>
      <c r="S300" s="222"/>
      <c r="T300" s="223"/>
      <c r="AT300" s="217" t="s">
        <v>222</v>
      </c>
      <c r="AU300" s="217" t="s">
        <v>82</v>
      </c>
      <c r="AV300" s="11" t="s">
        <v>82</v>
      </c>
      <c r="AW300" s="11" t="s">
        <v>38</v>
      </c>
      <c r="AX300" s="11" t="s">
        <v>74</v>
      </c>
      <c r="AY300" s="217" t="s">
        <v>214</v>
      </c>
    </row>
    <row r="301" s="12" customFormat="1">
      <c r="B301" s="224"/>
      <c r="D301" s="216" t="s">
        <v>222</v>
      </c>
      <c r="E301" s="225" t="s">
        <v>137</v>
      </c>
      <c r="F301" s="226" t="s">
        <v>530</v>
      </c>
      <c r="H301" s="227">
        <v>33.200000000000003</v>
      </c>
      <c r="I301" s="228"/>
      <c r="L301" s="224"/>
      <c r="M301" s="229"/>
      <c r="N301" s="230"/>
      <c r="O301" s="230"/>
      <c r="P301" s="230"/>
      <c r="Q301" s="230"/>
      <c r="R301" s="230"/>
      <c r="S301" s="230"/>
      <c r="T301" s="231"/>
      <c r="AT301" s="225" t="s">
        <v>222</v>
      </c>
      <c r="AU301" s="225" t="s">
        <v>82</v>
      </c>
      <c r="AV301" s="12" t="s">
        <v>85</v>
      </c>
      <c r="AW301" s="12" t="s">
        <v>38</v>
      </c>
      <c r="AX301" s="12" t="s">
        <v>74</v>
      </c>
      <c r="AY301" s="225" t="s">
        <v>214</v>
      </c>
    </row>
    <row r="302" s="13" customFormat="1">
      <c r="B302" s="242"/>
      <c r="D302" s="216" t="s">
        <v>222</v>
      </c>
      <c r="E302" s="243" t="s">
        <v>5</v>
      </c>
      <c r="F302" s="244" t="s">
        <v>482</v>
      </c>
      <c r="H302" s="245">
        <v>98.319999999999993</v>
      </c>
      <c r="I302" s="246"/>
      <c r="L302" s="242"/>
      <c r="M302" s="247"/>
      <c r="N302" s="248"/>
      <c r="O302" s="248"/>
      <c r="P302" s="248"/>
      <c r="Q302" s="248"/>
      <c r="R302" s="248"/>
      <c r="S302" s="248"/>
      <c r="T302" s="249"/>
      <c r="AT302" s="243" t="s">
        <v>222</v>
      </c>
      <c r="AU302" s="243" t="s">
        <v>82</v>
      </c>
      <c r="AV302" s="13" t="s">
        <v>88</v>
      </c>
      <c r="AW302" s="13" t="s">
        <v>38</v>
      </c>
      <c r="AX302" s="13" t="s">
        <v>11</v>
      </c>
      <c r="AY302" s="243" t="s">
        <v>214</v>
      </c>
    </row>
    <row r="303" s="1" customFormat="1" ht="16.5" customHeight="1">
      <c r="B303" s="202"/>
      <c r="C303" s="232" t="s">
        <v>531</v>
      </c>
      <c r="D303" s="232" t="s">
        <v>341</v>
      </c>
      <c r="E303" s="233" t="s">
        <v>532</v>
      </c>
      <c r="F303" s="234" t="s">
        <v>533</v>
      </c>
      <c r="G303" s="235" t="s">
        <v>270</v>
      </c>
      <c r="H303" s="236">
        <v>35.700000000000003</v>
      </c>
      <c r="I303" s="237"/>
      <c r="J303" s="238">
        <f>ROUND(I303*H303,0)</f>
        <v>0</v>
      </c>
      <c r="K303" s="234" t="s">
        <v>220</v>
      </c>
      <c r="L303" s="239"/>
      <c r="M303" s="240" t="s">
        <v>5</v>
      </c>
      <c r="N303" s="241" t="s">
        <v>45</v>
      </c>
      <c r="O303" s="47"/>
      <c r="P303" s="212">
        <f>O303*H303</f>
        <v>0</v>
      </c>
      <c r="Q303" s="212">
        <v>3.0000000000000001E-05</v>
      </c>
      <c r="R303" s="212">
        <f>Q303*H303</f>
        <v>0.0010710000000000001</v>
      </c>
      <c r="S303" s="212">
        <v>0</v>
      </c>
      <c r="T303" s="213">
        <f>S303*H303</f>
        <v>0</v>
      </c>
      <c r="AR303" s="24" t="s">
        <v>246</v>
      </c>
      <c r="AT303" s="24" t="s">
        <v>341</v>
      </c>
      <c r="AU303" s="24" t="s">
        <v>82</v>
      </c>
      <c r="AY303" s="24" t="s">
        <v>214</v>
      </c>
      <c r="BE303" s="214">
        <f>IF(N303="základní",J303,0)</f>
        <v>0</v>
      </c>
      <c r="BF303" s="214">
        <f>IF(N303="snížená",J303,0)</f>
        <v>0</v>
      </c>
      <c r="BG303" s="214">
        <f>IF(N303="zákl. přenesená",J303,0)</f>
        <v>0</v>
      </c>
      <c r="BH303" s="214">
        <f>IF(N303="sníž. přenesená",J303,0)</f>
        <v>0</v>
      </c>
      <c r="BI303" s="214">
        <f>IF(N303="nulová",J303,0)</f>
        <v>0</v>
      </c>
      <c r="BJ303" s="24" t="s">
        <v>11</v>
      </c>
      <c r="BK303" s="214">
        <f>ROUND(I303*H303,0)</f>
        <v>0</v>
      </c>
      <c r="BL303" s="24" t="s">
        <v>88</v>
      </c>
      <c r="BM303" s="24" t="s">
        <v>534</v>
      </c>
    </row>
    <row r="304" s="11" customFormat="1">
      <c r="B304" s="215"/>
      <c r="D304" s="216" t="s">
        <v>222</v>
      </c>
      <c r="E304" s="217" t="s">
        <v>5</v>
      </c>
      <c r="F304" s="218" t="s">
        <v>535</v>
      </c>
      <c r="H304" s="219">
        <v>35.700000000000003</v>
      </c>
      <c r="I304" s="220"/>
      <c r="L304" s="215"/>
      <c r="M304" s="221"/>
      <c r="N304" s="222"/>
      <c r="O304" s="222"/>
      <c r="P304" s="222"/>
      <c r="Q304" s="222"/>
      <c r="R304" s="222"/>
      <c r="S304" s="222"/>
      <c r="T304" s="223"/>
      <c r="AT304" s="217" t="s">
        <v>222</v>
      </c>
      <c r="AU304" s="217" t="s">
        <v>82</v>
      </c>
      <c r="AV304" s="11" t="s">
        <v>82</v>
      </c>
      <c r="AW304" s="11" t="s">
        <v>38</v>
      </c>
      <c r="AX304" s="11" t="s">
        <v>11</v>
      </c>
      <c r="AY304" s="217" t="s">
        <v>214</v>
      </c>
    </row>
    <row r="305" s="1" customFormat="1" ht="16.5" customHeight="1">
      <c r="B305" s="202"/>
      <c r="C305" s="232" t="s">
        <v>536</v>
      </c>
      <c r="D305" s="232" t="s">
        <v>341</v>
      </c>
      <c r="E305" s="233" t="s">
        <v>537</v>
      </c>
      <c r="F305" s="234" t="s">
        <v>538</v>
      </c>
      <c r="G305" s="235" t="s">
        <v>270</v>
      </c>
      <c r="H305" s="236">
        <v>29.233000000000001</v>
      </c>
      <c r="I305" s="237"/>
      <c r="J305" s="238">
        <f>ROUND(I305*H305,0)</f>
        <v>0</v>
      </c>
      <c r="K305" s="234" t="s">
        <v>220</v>
      </c>
      <c r="L305" s="239"/>
      <c r="M305" s="240" t="s">
        <v>5</v>
      </c>
      <c r="N305" s="241" t="s">
        <v>45</v>
      </c>
      <c r="O305" s="47"/>
      <c r="P305" s="212">
        <f>O305*H305</f>
        <v>0</v>
      </c>
      <c r="Q305" s="212">
        <v>4.0000000000000003E-05</v>
      </c>
      <c r="R305" s="212">
        <f>Q305*H305</f>
        <v>0.0011693200000000002</v>
      </c>
      <c r="S305" s="212">
        <v>0</v>
      </c>
      <c r="T305" s="213">
        <f>S305*H305</f>
        <v>0</v>
      </c>
      <c r="AR305" s="24" t="s">
        <v>246</v>
      </c>
      <c r="AT305" s="24" t="s">
        <v>341</v>
      </c>
      <c r="AU305" s="24" t="s">
        <v>82</v>
      </c>
      <c r="AY305" s="24" t="s">
        <v>214</v>
      </c>
      <c r="BE305" s="214">
        <f>IF(N305="základní",J305,0)</f>
        <v>0</v>
      </c>
      <c r="BF305" s="214">
        <f>IF(N305="snížená",J305,0)</f>
        <v>0</v>
      </c>
      <c r="BG305" s="214">
        <f>IF(N305="zákl. přenesená",J305,0)</f>
        <v>0</v>
      </c>
      <c r="BH305" s="214">
        <f>IF(N305="sníž. přenesená",J305,0)</f>
        <v>0</v>
      </c>
      <c r="BI305" s="214">
        <f>IF(N305="nulová",J305,0)</f>
        <v>0</v>
      </c>
      <c r="BJ305" s="24" t="s">
        <v>11</v>
      </c>
      <c r="BK305" s="214">
        <f>ROUND(I305*H305,0)</f>
        <v>0</v>
      </c>
      <c r="BL305" s="24" t="s">
        <v>88</v>
      </c>
      <c r="BM305" s="24" t="s">
        <v>539</v>
      </c>
    </row>
    <row r="306" s="11" customFormat="1">
      <c r="B306" s="215"/>
      <c r="D306" s="216" t="s">
        <v>222</v>
      </c>
      <c r="E306" s="217" t="s">
        <v>5</v>
      </c>
      <c r="F306" s="218" t="s">
        <v>540</v>
      </c>
      <c r="H306" s="219">
        <v>29.233000000000001</v>
      </c>
      <c r="I306" s="220"/>
      <c r="L306" s="215"/>
      <c r="M306" s="221"/>
      <c r="N306" s="222"/>
      <c r="O306" s="222"/>
      <c r="P306" s="222"/>
      <c r="Q306" s="222"/>
      <c r="R306" s="222"/>
      <c r="S306" s="222"/>
      <c r="T306" s="223"/>
      <c r="AT306" s="217" t="s">
        <v>222</v>
      </c>
      <c r="AU306" s="217" t="s">
        <v>82</v>
      </c>
      <c r="AV306" s="11" t="s">
        <v>82</v>
      </c>
      <c r="AW306" s="11" t="s">
        <v>38</v>
      </c>
      <c r="AX306" s="11" t="s">
        <v>11</v>
      </c>
      <c r="AY306" s="217" t="s">
        <v>214</v>
      </c>
    </row>
    <row r="307" s="1" customFormat="1" ht="16.5" customHeight="1">
      <c r="B307" s="202"/>
      <c r="C307" s="232" t="s">
        <v>541</v>
      </c>
      <c r="D307" s="232" t="s">
        <v>341</v>
      </c>
      <c r="E307" s="233" t="s">
        <v>542</v>
      </c>
      <c r="F307" s="234" t="s">
        <v>543</v>
      </c>
      <c r="G307" s="235" t="s">
        <v>270</v>
      </c>
      <c r="H307" s="236">
        <v>2.5830000000000002</v>
      </c>
      <c r="I307" s="237"/>
      <c r="J307" s="238">
        <f>ROUND(I307*H307,0)</f>
        <v>0</v>
      </c>
      <c r="K307" s="234" t="s">
        <v>220</v>
      </c>
      <c r="L307" s="239"/>
      <c r="M307" s="240" t="s">
        <v>5</v>
      </c>
      <c r="N307" s="241" t="s">
        <v>45</v>
      </c>
      <c r="O307" s="47"/>
      <c r="P307" s="212">
        <f>O307*H307</f>
        <v>0</v>
      </c>
      <c r="Q307" s="212">
        <v>0.00020000000000000001</v>
      </c>
      <c r="R307" s="212">
        <f>Q307*H307</f>
        <v>0.00051660000000000009</v>
      </c>
      <c r="S307" s="212">
        <v>0</v>
      </c>
      <c r="T307" s="213">
        <f>S307*H307</f>
        <v>0</v>
      </c>
      <c r="AR307" s="24" t="s">
        <v>246</v>
      </c>
      <c r="AT307" s="24" t="s">
        <v>341</v>
      </c>
      <c r="AU307" s="24" t="s">
        <v>82</v>
      </c>
      <c r="AY307" s="24" t="s">
        <v>214</v>
      </c>
      <c r="BE307" s="214">
        <f>IF(N307="základní",J307,0)</f>
        <v>0</v>
      </c>
      <c r="BF307" s="214">
        <f>IF(N307="snížená",J307,0)</f>
        <v>0</v>
      </c>
      <c r="BG307" s="214">
        <f>IF(N307="zákl. přenesená",J307,0)</f>
        <v>0</v>
      </c>
      <c r="BH307" s="214">
        <f>IF(N307="sníž. přenesená",J307,0)</f>
        <v>0</v>
      </c>
      <c r="BI307" s="214">
        <f>IF(N307="nulová",J307,0)</f>
        <v>0</v>
      </c>
      <c r="BJ307" s="24" t="s">
        <v>11</v>
      </c>
      <c r="BK307" s="214">
        <f>ROUND(I307*H307,0)</f>
        <v>0</v>
      </c>
      <c r="BL307" s="24" t="s">
        <v>88</v>
      </c>
      <c r="BM307" s="24" t="s">
        <v>544</v>
      </c>
    </row>
    <row r="308" s="11" customFormat="1">
      <c r="B308" s="215"/>
      <c r="D308" s="216" t="s">
        <v>222</v>
      </c>
      <c r="E308" s="217" t="s">
        <v>5</v>
      </c>
      <c r="F308" s="218" t="s">
        <v>545</v>
      </c>
      <c r="H308" s="219">
        <v>2.5830000000000002</v>
      </c>
      <c r="I308" s="220"/>
      <c r="L308" s="215"/>
      <c r="M308" s="221"/>
      <c r="N308" s="222"/>
      <c r="O308" s="222"/>
      <c r="P308" s="222"/>
      <c r="Q308" s="222"/>
      <c r="R308" s="222"/>
      <c r="S308" s="222"/>
      <c r="T308" s="223"/>
      <c r="AT308" s="217" t="s">
        <v>222</v>
      </c>
      <c r="AU308" s="217" t="s">
        <v>82</v>
      </c>
      <c r="AV308" s="11" t="s">
        <v>82</v>
      </c>
      <c r="AW308" s="11" t="s">
        <v>38</v>
      </c>
      <c r="AX308" s="11" t="s">
        <v>11</v>
      </c>
      <c r="AY308" s="217" t="s">
        <v>214</v>
      </c>
    </row>
    <row r="309" s="1" customFormat="1" ht="16.5" customHeight="1">
      <c r="B309" s="202"/>
      <c r="C309" s="232" t="s">
        <v>546</v>
      </c>
      <c r="D309" s="232" t="s">
        <v>341</v>
      </c>
      <c r="E309" s="233" t="s">
        <v>547</v>
      </c>
      <c r="F309" s="234" t="s">
        <v>548</v>
      </c>
      <c r="G309" s="235" t="s">
        <v>270</v>
      </c>
      <c r="H309" s="236">
        <v>34.859999999999999</v>
      </c>
      <c r="I309" s="237"/>
      <c r="J309" s="238">
        <f>ROUND(I309*H309,0)</f>
        <v>0</v>
      </c>
      <c r="K309" s="234" t="s">
        <v>220</v>
      </c>
      <c r="L309" s="239"/>
      <c r="M309" s="240" t="s">
        <v>5</v>
      </c>
      <c r="N309" s="241" t="s">
        <v>45</v>
      </c>
      <c r="O309" s="47"/>
      <c r="P309" s="212">
        <f>O309*H309</f>
        <v>0</v>
      </c>
      <c r="Q309" s="212">
        <v>0.00050000000000000001</v>
      </c>
      <c r="R309" s="212">
        <f>Q309*H309</f>
        <v>0.017430000000000001</v>
      </c>
      <c r="S309" s="212">
        <v>0</v>
      </c>
      <c r="T309" s="213">
        <f>S309*H309</f>
        <v>0</v>
      </c>
      <c r="AR309" s="24" t="s">
        <v>246</v>
      </c>
      <c r="AT309" s="24" t="s">
        <v>341</v>
      </c>
      <c r="AU309" s="24" t="s">
        <v>82</v>
      </c>
      <c r="AY309" s="24" t="s">
        <v>214</v>
      </c>
      <c r="BE309" s="214">
        <f>IF(N309="základní",J309,0)</f>
        <v>0</v>
      </c>
      <c r="BF309" s="214">
        <f>IF(N309="snížená",J309,0)</f>
        <v>0</v>
      </c>
      <c r="BG309" s="214">
        <f>IF(N309="zákl. přenesená",J309,0)</f>
        <v>0</v>
      </c>
      <c r="BH309" s="214">
        <f>IF(N309="sníž. přenesená",J309,0)</f>
        <v>0</v>
      </c>
      <c r="BI309" s="214">
        <f>IF(N309="nulová",J309,0)</f>
        <v>0</v>
      </c>
      <c r="BJ309" s="24" t="s">
        <v>11</v>
      </c>
      <c r="BK309" s="214">
        <f>ROUND(I309*H309,0)</f>
        <v>0</v>
      </c>
      <c r="BL309" s="24" t="s">
        <v>88</v>
      </c>
      <c r="BM309" s="24" t="s">
        <v>549</v>
      </c>
    </row>
    <row r="310" s="11" customFormat="1">
      <c r="B310" s="215"/>
      <c r="D310" s="216" t="s">
        <v>222</v>
      </c>
      <c r="E310" s="217" t="s">
        <v>5</v>
      </c>
      <c r="F310" s="218" t="s">
        <v>550</v>
      </c>
      <c r="H310" s="219">
        <v>34.859999999999999</v>
      </c>
      <c r="I310" s="220"/>
      <c r="L310" s="215"/>
      <c r="M310" s="221"/>
      <c r="N310" s="222"/>
      <c r="O310" s="222"/>
      <c r="P310" s="222"/>
      <c r="Q310" s="222"/>
      <c r="R310" s="222"/>
      <c r="S310" s="222"/>
      <c r="T310" s="223"/>
      <c r="AT310" s="217" t="s">
        <v>222</v>
      </c>
      <c r="AU310" s="217" t="s">
        <v>82</v>
      </c>
      <c r="AV310" s="11" t="s">
        <v>82</v>
      </c>
      <c r="AW310" s="11" t="s">
        <v>38</v>
      </c>
      <c r="AX310" s="11" t="s">
        <v>11</v>
      </c>
      <c r="AY310" s="217" t="s">
        <v>214</v>
      </c>
    </row>
    <row r="311" s="1" customFormat="1" ht="16.5" customHeight="1">
      <c r="B311" s="202"/>
      <c r="C311" s="203" t="s">
        <v>551</v>
      </c>
      <c r="D311" s="203" t="s">
        <v>216</v>
      </c>
      <c r="E311" s="204" t="s">
        <v>552</v>
      </c>
      <c r="F311" s="205" t="s">
        <v>553</v>
      </c>
      <c r="G311" s="206" t="s">
        <v>291</v>
      </c>
      <c r="H311" s="207">
        <v>7.1280000000000001</v>
      </c>
      <c r="I311" s="208"/>
      <c r="J311" s="209">
        <f>ROUND(I311*H311,0)</f>
        <v>0</v>
      </c>
      <c r="K311" s="205" t="s">
        <v>220</v>
      </c>
      <c r="L311" s="46"/>
      <c r="M311" s="210" t="s">
        <v>5</v>
      </c>
      <c r="N311" s="211" t="s">
        <v>45</v>
      </c>
      <c r="O311" s="47"/>
      <c r="P311" s="212">
        <f>O311*H311</f>
        <v>0</v>
      </c>
      <c r="Q311" s="212">
        <v>0.026360000000000001</v>
      </c>
      <c r="R311" s="212">
        <f>Q311*H311</f>
        <v>0.18789408000000002</v>
      </c>
      <c r="S311" s="212">
        <v>0</v>
      </c>
      <c r="T311" s="213">
        <f>S311*H311</f>
        <v>0</v>
      </c>
      <c r="AR311" s="24" t="s">
        <v>88</v>
      </c>
      <c r="AT311" s="24" t="s">
        <v>216</v>
      </c>
      <c r="AU311" s="24" t="s">
        <v>82</v>
      </c>
      <c r="AY311" s="24" t="s">
        <v>214</v>
      </c>
      <c r="BE311" s="214">
        <f>IF(N311="základní",J311,0)</f>
        <v>0</v>
      </c>
      <c r="BF311" s="214">
        <f>IF(N311="snížená",J311,0)</f>
        <v>0</v>
      </c>
      <c r="BG311" s="214">
        <f>IF(N311="zákl. přenesená",J311,0)</f>
        <v>0</v>
      </c>
      <c r="BH311" s="214">
        <f>IF(N311="sníž. přenesená",J311,0)</f>
        <v>0</v>
      </c>
      <c r="BI311" s="214">
        <f>IF(N311="nulová",J311,0)</f>
        <v>0</v>
      </c>
      <c r="BJ311" s="24" t="s">
        <v>11</v>
      </c>
      <c r="BK311" s="214">
        <f>ROUND(I311*H311,0)</f>
        <v>0</v>
      </c>
      <c r="BL311" s="24" t="s">
        <v>88</v>
      </c>
      <c r="BM311" s="24" t="s">
        <v>554</v>
      </c>
    </row>
    <row r="312" s="11" customFormat="1">
      <c r="B312" s="215"/>
      <c r="D312" s="216" t="s">
        <v>222</v>
      </c>
      <c r="E312" s="217" t="s">
        <v>5</v>
      </c>
      <c r="F312" s="218" t="s">
        <v>555</v>
      </c>
      <c r="H312" s="219">
        <v>18.48</v>
      </c>
      <c r="I312" s="220"/>
      <c r="L312" s="215"/>
      <c r="M312" s="221"/>
      <c r="N312" s="222"/>
      <c r="O312" s="222"/>
      <c r="P312" s="222"/>
      <c r="Q312" s="222"/>
      <c r="R312" s="222"/>
      <c r="S312" s="222"/>
      <c r="T312" s="223"/>
      <c r="AT312" s="217" t="s">
        <v>222</v>
      </c>
      <c r="AU312" s="217" t="s">
        <v>82</v>
      </c>
      <c r="AV312" s="11" t="s">
        <v>82</v>
      </c>
      <c r="AW312" s="11" t="s">
        <v>38</v>
      </c>
      <c r="AX312" s="11" t="s">
        <v>74</v>
      </c>
      <c r="AY312" s="217" t="s">
        <v>214</v>
      </c>
    </row>
    <row r="313" s="11" customFormat="1">
      <c r="B313" s="215"/>
      <c r="D313" s="216" t="s">
        <v>222</v>
      </c>
      <c r="E313" s="217" t="s">
        <v>5</v>
      </c>
      <c r="F313" s="218" t="s">
        <v>556</v>
      </c>
      <c r="H313" s="219">
        <v>-3.48</v>
      </c>
      <c r="I313" s="220"/>
      <c r="L313" s="215"/>
      <c r="M313" s="221"/>
      <c r="N313" s="222"/>
      <c r="O313" s="222"/>
      <c r="P313" s="222"/>
      <c r="Q313" s="222"/>
      <c r="R313" s="222"/>
      <c r="S313" s="222"/>
      <c r="T313" s="223"/>
      <c r="AT313" s="217" t="s">
        <v>222</v>
      </c>
      <c r="AU313" s="217" t="s">
        <v>82</v>
      </c>
      <c r="AV313" s="11" t="s">
        <v>82</v>
      </c>
      <c r="AW313" s="11" t="s">
        <v>38</v>
      </c>
      <c r="AX313" s="11" t="s">
        <v>74</v>
      </c>
      <c r="AY313" s="217" t="s">
        <v>214</v>
      </c>
    </row>
    <row r="314" s="11" customFormat="1">
      <c r="B314" s="215"/>
      <c r="D314" s="216" t="s">
        <v>222</v>
      </c>
      <c r="E314" s="217" t="s">
        <v>5</v>
      </c>
      <c r="F314" s="218" t="s">
        <v>455</v>
      </c>
      <c r="H314" s="219">
        <v>-7.8719999999999999</v>
      </c>
      <c r="I314" s="220"/>
      <c r="L314" s="215"/>
      <c r="M314" s="221"/>
      <c r="N314" s="222"/>
      <c r="O314" s="222"/>
      <c r="P314" s="222"/>
      <c r="Q314" s="222"/>
      <c r="R314" s="222"/>
      <c r="S314" s="222"/>
      <c r="T314" s="223"/>
      <c r="AT314" s="217" t="s">
        <v>222</v>
      </c>
      <c r="AU314" s="217" t="s">
        <v>82</v>
      </c>
      <c r="AV314" s="11" t="s">
        <v>82</v>
      </c>
      <c r="AW314" s="11" t="s">
        <v>38</v>
      </c>
      <c r="AX314" s="11" t="s">
        <v>74</v>
      </c>
      <c r="AY314" s="217" t="s">
        <v>214</v>
      </c>
    </row>
    <row r="315" s="12" customFormat="1">
      <c r="B315" s="224"/>
      <c r="D315" s="216" t="s">
        <v>222</v>
      </c>
      <c r="E315" s="225" t="s">
        <v>164</v>
      </c>
      <c r="F315" s="226" t="s">
        <v>557</v>
      </c>
      <c r="H315" s="227">
        <v>7.1280000000000001</v>
      </c>
      <c r="I315" s="228"/>
      <c r="L315" s="224"/>
      <c r="M315" s="229"/>
      <c r="N315" s="230"/>
      <c r="O315" s="230"/>
      <c r="P315" s="230"/>
      <c r="Q315" s="230"/>
      <c r="R315" s="230"/>
      <c r="S315" s="230"/>
      <c r="T315" s="231"/>
      <c r="AT315" s="225" t="s">
        <v>222</v>
      </c>
      <c r="AU315" s="225" t="s">
        <v>82</v>
      </c>
      <c r="AV315" s="12" t="s">
        <v>85</v>
      </c>
      <c r="AW315" s="12" t="s">
        <v>38</v>
      </c>
      <c r="AX315" s="12" t="s">
        <v>11</v>
      </c>
      <c r="AY315" s="225" t="s">
        <v>214</v>
      </c>
    </row>
    <row r="316" s="1" customFormat="1" ht="25.5" customHeight="1">
      <c r="B316" s="202"/>
      <c r="C316" s="203" t="s">
        <v>558</v>
      </c>
      <c r="D316" s="203" t="s">
        <v>216</v>
      </c>
      <c r="E316" s="204" t="s">
        <v>559</v>
      </c>
      <c r="F316" s="205" t="s">
        <v>560</v>
      </c>
      <c r="G316" s="206" t="s">
        <v>291</v>
      </c>
      <c r="H316" s="207">
        <v>7.1280000000000001</v>
      </c>
      <c r="I316" s="208"/>
      <c r="J316" s="209">
        <f>ROUND(I316*H316,0)</f>
        <v>0</v>
      </c>
      <c r="K316" s="205" t="s">
        <v>220</v>
      </c>
      <c r="L316" s="46"/>
      <c r="M316" s="210" t="s">
        <v>5</v>
      </c>
      <c r="N316" s="211" t="s">
        <v>45</v>
      </c>
      <c r="O316" s="47"/>
      <c r="P316" s="212">
        <f>O316*H316</f>
        <v>0</v>
      </c>
      <c r="Q316" s="212">
        <v>0.0079000000000000008</v>
      </c>
      <c r="R316" s="212">
        <f>Q316*H316</f>
        <v>0.056311200000000006</v>
      </c>
      <c r="S316" s="212">
        <v>0</v>
      </c>
      <c r="T316" s="213">
        <f>S316*H316</f>
        <v>0</v>
      </c>
      <c r="AR316" s="24" t="s">
        <v>88</v>
      </c>
      <c r="AT316" s="24" t="s">
        <v>216</v>
      </c>
      <c r="AU316" s="24" t="s">
        <v>82</v>
      </c>
      <c r="AY316" s="24" t="s">
        <v>214</v>
      </c>
      <c r="BE316" s="214">
        <f>IF(N316="základní",J316,0)</f>
        <v>0</v>
      </c>
      <c r="BF316" s="214">
        <f>IF(N316="snížená",J316,0)</f>
        <v>0</v>
      </c>
      <c r="BG316" s="214">
        <f>IF(N316="zákl. přenesená",J316,0)</f>
        <v>0</v>
      </c>
      <c r="BH316" s="214">
        <f>IF(N316="sníž. přenesená",J316,0)</f>
        <v>0</v>
      </c>
      <c r="BI316" s="214">
        <f>IF(N316="nulová",J316,0)</f>
        <v>0</v>
      </c>
      <c r="BJ316" s="24" t="s">
        <v>11</v>
      </c>
      <c r="BK316" s="214">
        <f>ROUND(I316*H316,0)</f>
        <v>0</v>
      </c>
      <c r="BL316" s="24" t="s">
        <v>88</v>
      </c>
      <c r="BM316" s="24" t="s">
        <v>561</v>
      </c>
    </row>
    <row r="317" s="11" customFormat="1">
      <c r="B317" s="215"/>
      <c r="D317" s="216" t="s">
        <v>222</v>
      </c>
      <c r="E317" s="217" t="s">
        <v>5</v>
      </c>
      <c r="F317" s="218" t="s">
        <v>164</v>
      </c>
      <c r="H317" s="219">
        <v>7.1280000000000001</v>
      </c>
      <c r="I317" s="220"/>
      <c r="L317" s="215"/>
      <c r="M317" s="221"/>
      <c r="N317" s="222"/>
      <c r="O317" s="222"/>
      <c r="P317" s="222"/>
      <c r="Q317" s="222"/>
      <c r="R317" s="222"/>
      <c r="S317" s="222"/>
      <c r="T317" s="223"/>
      <c r="AT317" s="217" t="s">
        <v>222</v>
      </c>
      <c r="AU317" s="217" t="s">
        <v>82</v>
      </c>
      <c r="AV317" s="11" t="s">
        <v>82</v>
      </c>
      <c r="AW317" s="11" t="s">
        <v>38</v>
      </c>
      <c r="AX317" s="11" t="s">
        <v>11</v>
      </c>
      <c r="AY317" s="217" t="s">
        <v>214</v>
      </c>
    </row>
    <row r="318" s="1" customFormat="1" ht="25.5" customHeight="1">
      <c r="B318" s="202"/>
      <c r="C318" s="203" t="s">
        <v>562</v>
      </c>
      <c r="D318" s="203" t="s">
        <v>216</v>
      </c>
      <c r="E318" s="204" t="s">
        <v>563</v>
      </c>
      <c r="F318" s="205" t="s">
        <v>564</v>
      </c>
      <c r="G318" s="206" t="s">
        <v>291</v>
      </c>
      <c r="H318" s="207">
        <v>14.220000000000001</v>
      </c>
      <c r="I318" s="208"/>
      <c r="J318" s="209">
        <f>ROUND(I318*H318,0)</f>
        <v>0</v>
      </c>
      <c r="K318" s="205" t="s">
        <v>220</v>
      </c>
      <c r="L318" s="46"/>
      <c r="M318" s="210" t="s">
        <v>5</v>
      </c>
      <c r="N318" s="211" t="s">
        <v>45</v>
      </c>
      <c r="O318" s="47"/>
      <c r="P318" s="212">
        <f>O318*H318</f>
        <v>0</v>
      </c>
      <c r="Q318" s="212">
        <v>0.00628</v>
      </c>
      <c r="R318" s="212">
        <f>Q318*H318</f>
        <v>0.089301600000000009</v>
      </c>
      <c r="S318" s="212">
        <v>0</v>
      </c>
      <c r="T318" s="213">
        <f>S318*H318</f>
        <v>0</v>
      </c>
      <c r="AR318" s="24" t="s">
        <v>88</v>
      </c>
      <c r="AT318" s="24" t="s">
        <v>216</v>
      </c>
      <c r="AU318" s="24" t="s">
        <v>82</v>
      </c>
      <c r="AY318" s="24" t="s">
        <v>214</v>
      </c>
      <c r="BE318" s="214">
        <f>IF(N318="základní",J318,0)</f>
        <v>0</v>
      </c>
      <c r="BF318" s="214">
        <f>IF(N318="snížená",J318,0)</f>
        <v>0</v>
      </c>
      <c r="BG318" s="214">
        <f>IF(N318="zákl. přenesená",J318,0)</f>
        <v>0</v>
      </c>
      <c r="BH318" s="214">
        <f>IF(N318="sníž. přenesená",J318,0)</f>
        <v>0</v>
      </c>
      <c r="BI318" s="214">
        <f>IF(N318="nulová",J318,0)</f>
        <v>0</v>
      </c>
      <c r="BJ318" s="24" t="s">
        <v>11</v>
      </c>
      <c r="BK318" s="214">
        <f>ROUND(I318*H318,0)</f>
        <v>0</v>
      </c>
      <c r="BL318" s="24" t="s">
        <v>88</v>
      </c>
      <c r="BM318" s="24" t="s">
        <v>565</v>
      </c>
    </row>
    <row r="319" s="11" customFormat="1">
      <c r="B319" s="215"/>
      <c r="D319" s="216" t="s">
        <v>222</v>
      </c>
      <c r="E319" s="217" t="s">
        <v>5</v>
      </c>
      <c r="F319" s="218" t="s">
        <v>112</v>
      </c>
      <c r="H319" s="219">
        <v>14.220000000000001</v>
      </c>
      <c r="I319" s="220"/>
      <c r="L319" s="215"/>
      <c r="M319" s="221"/>
      <c r="N319" s="222"/>
      <c r="O319" s="222"/>
      <c r="P319" s="222"/>
      <c r="Q319" s="222"/>
      <c r="R319" s="222"/>
      <c r="S319" s="222"/>
      <c r="T319" s="223"/>
      <c r="AT319" s="217" t="s">
        <v>222</v>
      </c>
      <c r="AU319" s="217" t="s">
        <v>82</v>
      </c>
      <c r="AV319" s="11" t="s">
        <v>82</v>
      </c>
      <c r="AW319" s="11" t="s">
        <v>38</v>
      </c>
      <c r="AX319" s="11" t="s">
        <v>11</v>
      </c>
      <c r="AY319" s="217" t="s">
        <v>214</v>
      </c>
    </row>
    <row r="320" s="1" customFormat="1" ht="25.5" customHeight="1">
      <c r="B320" s="202"/>
      <c r="C320" s="203" t="s">
        <v>566</v>
      </c>
      <c r="D320" s="203" t="s">
        <v>216</v>
      </c>
      <c r="E320" s="204" t="s">
        <v>567</v>
      </c>
      <c r="F320" s="205" t="s">
        <v>568</v>
      </c>
      <c r="G320" s="206" t="s">
        <v>291</v>
      </c>
      <c r="H320" s="207">
        <v>122.354</v>
      </c>
      <c r="I320" s="208"/>
      <c r="J320" s="209">
        <f>ROUND(I320*H320,0)</f>
        <v>0</v>
      </c>
      <c r="K320" s="205" t="s">
        <v>220</v>
      </c>
      <c r="L320" s="46"/>
      <c r="M320" s="210" t="s">
        <v>5</v>
      </c>
      <c r="N320" s="211" t="s">
        <v>45</v>
      </c>
      <c r="O320" s="47"/>
      <c r="P320" s="212">
        <f>O320*H320</f>
        <v>0</v>
      </c>
      <c r="Q320" s="212">
        <v>0.0026800000000000001</v>
      </c>
      <c r="R320" s="212">
        <f>Q320*H320</f>
        <v>0.32790871999999999</v>
      </c>
      <c r="S320" s="212">
        <v>0</v>
      </c>
      <c r="T320" s="213">
        <f>S320*H320</f>
        <v>0</v>
      </c>
      <c r="AR320" s="24" t="s">
        <v>88</v>
      </c>
      <c r="AT320" s="24" t="s">
        <v>216</v>
      </c>
      <c r="AU320" s="24" t="s">
        <v>82</v>
      </c>
      <c r="AY320" s="24" t="s">
        <v>214</v>
      </c>
      <c r="BE320" s="214">
        <f>IF(N320="základní",J320,0)</f>
        <v>0</v>
      </c>
      <c r="BF320" s="214">
        <f>IF(N320="snížená",J320,0)</f>
        <v>0</v>
      </c>
      <c r="BG320" s="214">
        <f>IF(N320="zákl. přenesená",J320,0)</f>
        <v>0</v>
      </c>
      <c r="BH320" s="214">
        <f>IF(N320="sníž. přenesená",J320,0)</f>
        <v>0</v>
      </c>
      <c r="BI320" s="214">
        <f>IF(N320="nulová",J320,0)</f>
        <v>0</v>
      </c>
      <c r="BJ320" s="24" t="s">
        <v>11</v>
      </c>
      <c r="BK320" s="214">
        <f>ROUND(I320*H320,0)</f>
        <v>0</v>
      </c>
      <c r="BL320" s="24" t="s">
        <v>88</v>
      </c>
      <c r="BM320" s="24" t="s">
        <v>569</v>
      </c>
    </row>
    <row r="321" s="11" customFormat="1">
      <c r="B321" s="215"/>
      <c r="D321" s="216" t="s">
        <v>222</v>
      </c>
      <c r="E321" s="217" t="s">
        <v>5</v>
      </c>
      <c r="F321" s="218" t="s">
        <v>114</v>
      </c>
      <c r="H321" s="219">
        <v>116.13</v>
      </c>
      <c r="I321" s="220"/>
      <c r="L321" s="215"/>
      <c r="M321" s="221"/>
      <c r="N321" s="222"/>
      <c r="O321" s="222"/>
      <c r="P321" s="222"/>
      <c r="Q321" s="222"/>
      <c r="R321" s="222"/>
      <c r="S321" s="222"/>
      <c r="T321" s="223"/>
      <c r="AT321" s="217" t="s">
        <v>222</v>
      </c>
      <c r="AU321" s="217" t="s">
        <v>82</v>
      </c>
      <c r="AV321" s="11" t="s">
        <v>82</v>
      </c>
      <c r="AW321" s="11" t="s">
        <v>38</v>
      </c>
      <c r="AX321" s="11" t="s">
        <v>74</v>
      </c>
      <c r="AY321" s="217" t="s">
        <v>214</v>
      </c>
    </row>
    <row r="322" s="11" customFormat="1">
      <c r="B322" s="215"/>
      <c r="D322" s="216" t="s">
        <v>222</v>
      </c>
      <c r="E322" s="217" t="s">
        <v>5</v>
      </c>
      <c r="F322" s="218" t="s">
        <v>570</v>
      </c>
      <c r="H322" s="219">
        <v>6.2240000000000002</v>
      </c>
      <c r="I322" s="220"/>
      <c r="L322" s="215"/>
      <c r="M322" s="221"/>
      <c r="N322" s="222"/>
      <c r="O322" s="222"/>
      <c r="P322" s="222"/>
      <c r="Q322" s="222"/>
      <c r="R322" s="222"/>
      <c r="S322" s="222"/>
      <c r="T322" s="223"/>
      <c r="AT322" s="217" t="s">
        <v>222</v>
      </c>
      <c r="AU322" s="217" t="s">
        <v>82</v>
      </c>
      <c r="AV322" s="11" t="s">
        <v>82</v>
      </c>
      <c r="AW322" s="11" t="s">
        <v>38</v>
      </c>
      <c r="AX322" s="11" t="s">
        <v>74</v>
      </c>
      <c r="AY322" s="217" t="s">
        <v>214</v>
      </c>
    </row>
    <row r="323" s="12" customFormat="1">
      <c r="B323" s="224"/>
      <c r="D323" s="216" t="s">
        <v>222</v>
      </c>
      <c r="E323" s="225" t="s">
        <v>5</v>
      </c>
      <c r="F323" s="226" t="s">
        <v>224</v>
      </c>
      <c r="H323" s="227">
        <v>122.354</v>
      </c>
      <c r="I323" s="228"/>
      <c r="L323" s="224"/>
      <c r="M323" s="229"/>
      <c r="N323" s="230"/>
      <c r="O323" s="230"/>
      <c r="P323" s="230"/>
      <c r="Q323" s="230"/>
      <c r="R323" s="230"/>
      <c r="S323" s="230"/>
      <c r="T323" s="231"/>
      <c r="AT323" s="225" t="s">
        <v>222</v>
      </c>
      <c r="AU323" s="225" t="s">
        <v>82</v>
      </c>
      <c r="AV323" s="12" t="s">
        <v>85</v>
      </c>
      <c r="AW323" s="12" t="s">
        <v>38</v>
      </c>
      <c r="AX323" s="12" t="s">
        <v>11</v>
      </c>
      <c r="AY323" s="225" t="s">
        <v>214</v>
      </c>
    </row>
    <row r="324" s="1" customFormat="1" ht="25.5" customHeight="1">
      <c r="B324" s="202"/>
      <c r="C324" s="203" t="s">
        <v>571</v>
      </c>
      <c r="D324" s="203" t="s">
        <v>216</v>
      </c>
      <c r="E324" s="204" t="s">
        <v>572</v>
      </c>
      <c r="F324" s="205" t="s">
        <v>573</v>
      </c>
      <c r="G324" s="206" t="s">
        <v>219</v>
      </c>
      <c r="H324" s="207">
        <v>0.311</v>
      </c>
      <c r="I324" s="208"/>
      <c r="J324" s="209">
        <f>ROUND(I324*H324,0)</f>
        <v>0</v>
      </c>
      <c r="K324" s="205" t="s">
        <v>220</v>
      </c>
      <c r="L324" s="46"/>
      <c r="M324" s="210" t="s">
        <v>5</v>
      </c>
      <c r="N324" s="211" t="s">
        <v>45</v>
      </c>
      <c r="O324" s="47"/>
      <c r="P324" s="212">
        <f>O324*H324</f>
        <v>0</v>
      </c>
      <c r="Q324" s="212">
        <v>2.2563399999999998</v>
      </c>
      <c r="R324" s="212">
        <f>Q324*H324</f>
        <v>0.70172173999999998</v>
      </c>
      <c r="S324" s="212">
        <v>0</v>
      </c>
      <c r="T324" s="213">
        <f>S324*H324</f>
        <v>0</v>
      </c>
      <c r="AR324" s="24" t="s">
        <v>88</v>
      </c>
      <c r="AT324" s="24" t="s">
        <v>216</v>
      </c>
      <c r="AU324" s="24" t="s">
        <v>82</v>
      </c>
      <c r="AY324" s="24" t="s">
        <v>214</v>
      </c>
      <c r="BE324" s="214">
        <f>IF(N324="základní",J324,0)</f>
        <v>0</v>
      </c>
      <c r="BF324" s="214">
        <f>IF(N324="snížená",J324,0)</f>
        <v>0</v>
      </c>
      <c r="BG324" s="214">
        <f>IF(N324="zákl. přenesená",J324,0)</f>
        <v>0</v>
      </c>
      <c r="BH324" s="214">
        <f>IF(N324="sníž. přenesená",J324,0)</f>
        <v>0</v>
      </c>
      <c r="BI324" s="214">
        <f>IF(N324="nulová",J324,0)</f>
        <v>0</v>
      </c>
      <c r="BJ324" s="24" t="s">
        <v>11</v>
      </c>
      <c r="BK324" s="214">
        <f>ROUND(I324*H324,0)</f>
        <v>0</v>
      </c>
      <c r="BL324" s="24" t="s">
        <v>88</v>
      </c>
      <c r="BM324" s="24" t="s">
        <v>574</v>
      </c>
    </row>
    <row r="325" s="11" customFormat="1">
      <c r="B325" s="215"/>
      <c r="D325" s="216" t="s">
        <v>222</v>
      </c>
      <c r="E325" s="217" t="s">
        <v>5</v>
      </c>
      <c r="F325" s="218" t="s">
        <v>575</v>
      </c>
      <c r="H325" s="219">
        <v>0.311</v>
      </c>
      <c r="I325" s="220"/>
      <c r="L325" s="215"/>
      <c r="M325" s="221"/>
      <c r="N325" s="222"/>
      <c r="O325" s="222"/>
      <c r="P325" s="222"/>
      <c r="Q325" s="222"/>
      <c r="R325" s="222"/>
      <c r="S325" s="222"/>
      <c r="T325" s="223"/>
      <c r="AT325" s="217" t="s">
        <v>222</v>
      </c>
      <c r="AU325" s="217" t="s">
        <v>82</v>
      </c>
      <c r="AV325" s="11" t="s">
        <v>82</v>
      </c>
      <c r="AW325" s="11" t="s">
        <v>38</v>
      </c>
      <c r="AX325" s="11" t="s">
        <v>11</v>
      </c>
      <c r="AY325" s="217" t="s">
        <v>214</v>
      </c>
    </row>
    <row r="326" s="1" customFormat="1" ht="25.5" customHeight="1">
      <c r="B326" s="202"/>
      <c r="C326" s="203" t="s">
        <v>576</v>
      </c>
      <c r="D326" s="203" t="s">
        <v>216</v>
      </c>
      <c r="E326" s="204" t="s">
        <v>577</v>
      </c>
      <c r="F326" s="205" t="s">
        <v>578</v>
      </c>
      <c r="G326" s="206" t="s">
        <v>219</v>
      </c>
      <c r="H326" s="207">
        <v>0.54700000000000004</v>
      </c>
      <c r="I326" s="208"/>
      <c r="J326" s="209">
        <f>ROUND(I326*H326,0)</f>
        <v>0</v>
      </c>
      <c r="K326" s="205" t="s">
        <v>220</v>
      </c>
      <c r="L326" s="46"/>
      <c r="M326" s="210" t="s">
        <v>5</v>
      </c>
      <c r="N326" s="211" t="s">
        <v>45</v>
      </c>
      <c r="O326" s="47"/>
      <c r="P326" s="212">
        <f>O326*H326</f>
        <v>0</v>
      </c>
      <c r="Q326" s="212">
        <v>2.2563399999999998</v>
      </c>
      <c r="R326" s="212">
        <f>Q326*H326</f>
        <v>1.2342179799999999</v>
      </c>
      <c r="S326" s="212">
        <v>0</v>
      </c>
      <c r="T326" s="213">
        <f>S326*H326</f>
        <v>0</v>
      </c>
      <c r="AR326" s="24" t="s">
        <v>88</v>
      </c>
      <c r="AT326" s="24" t="s">
        <v>216</v>
      </c>
      <c r="AU326" s="24" t="s">
        <v>82</v>
      </c>
      <c r="AY326" s="24" t="s">
        <v>214</v>
      </c>
      <c r="BE326" s="214">
        <f>IF(N326="základní",J326,0)</f>
        <v>0</v>
      </c>
      <c r="BF326" s="214">
        <f>IF(N326="snížená",J326,0)</f>
        <v>0</v>
      </c>
      <c r="BG326" s="214">
        <f>IF(N326="zákl. přenesená",J326,0)</f>
        <v>0</v>
      </c>
      <c r="BH326" s="214">
        <f>IF(N326="sníž. přenesená",J326,0)</f>
        <v>0</v>
      </c>
      <c r="BI326" s="214">
        <f>IF(N326="nulová",J326,0)</f>
        <v>0</v>
      </c>
      <c r="BJ326" s="24" t="s">
        <v>11</v>
      </c>
      <c r="BK326" s="214">
        <f>ROUND(I326*H326,0)</f>
        <v>0</v>
      </c>
      <c r="BL326" s="24" t="s">
        <v>88</v>
      </c>
      <c r="BM326" s="24" t="s">
        <v>579</v>
      </c>
    </row>
    <row r="327" s="11" customFormat="1">
      <c r="B327" s="215"/>
      <c r="D327" s="216" t="s">
        <v>222</v>
      </c>
      <c r="E327" s="217" t="s">
        <v>5</v>
      </c>
      <c r="F327" s="218" t="s">
        <v>580</v>
      </c>
      <c r="H327" s="219">
        <v>0.54700000000000004</v>
      </c>
      <c r="I327" s="220"/>
      <c r="L327" s="215"/>
      <c r="M327" s="221"/>
      <c r="N327" s="222"/>
      <c r="O327" s="222"/>
      <c r="P327" s="222"/>
      <c r="Q327" s="222"/>
      <c r="R327" s="222"/>
      <c r="S327" s="222"/>
      <c r="T327" s="223"/>
      <c r="AT327" s="217" t="s">
        <v>222</v>
      </c>
      <c r="AU327" s="217" t="s">
        <v>82</v>
      </c>
      <c r="AV327" s="11" t="s">
        <v>82</v>
      </c>
      <c r="AW327" s="11" t="s">
        <v>38</v>
      </c>
      <c r="AX327" s="11" t="s">
        <v>11</v>
      </c>
      <c r="AY327" s="217" t="s">
        <v>214</v>
      </c>
    </row>
    <row r="328" s="1" customFormat="1" ht="25.5" customHeight="1">
      <c r="B328" s="202"/>
      <c r="C328" s="203" t="s">
        <v>581</v>
      </c>
      <c r="D328" s="203" t="s">
        <v>216</v>
      </c>
      <c r="E328" s="204" t="s">
        <v>582</v>
      </c>
      <c r="F328" s="205" t="s">
        <v>583</v>
      </c>
      <c r="G328" s="206" t="s">
        <v>219</v>
      </c>
      <c r="H328" s="207">
        <v>1.7330000000000001</v>
      </c>
      <c r="I328" s="208"/>
      <c r="J328" s="209">
        <f>ROUND(I328*H328,0)</f>
        <v>0</v>
      </c>
      <c r="K328" s="205" t="s">
        <v>220</v>
      </c>
      <c r="L328" s="46"/>
      <c r="M328" s="210" t="s">
        <v>5</v>
      </c>
      <c r="N328" s="211" t="s">
        <v>45</v>
      </c>
      <c r="O328" s="47"/>
      <c r="P328" s="212">
        <f>O328*H328</f>
        <v>0</v>
      </c>
      <c r="Q328" s="212">
        <v>2.2563399999999998</v>
      </c>
      <c r="R328" s="212">
        <f>Q328*H328</f>
        <v>3.91023722</v>
      </c>
      <c r="S328" s="212">
        <v>0</v>
      </c>
      <c r="T328" s="213">
        <f>S328*H328</f>
        <v>0</v>
      </c>
      <c r="AR328" s="24" t="s">
        <v>88</v>
      </c>
      <c r="AT328" s="24" t="s">
        <v>216</v>
      </c>
      <c r="AU328" s="24" t="s">
        <v>82</v>
      </c>
      <c r="AY328" s="24" t="s">
        <v>214</v>
      </c>
      <c r="BE328" s="214">
        <f>IF(N328="základní",J328,0)</f>
        <v>0</v>
      </c>
      <c r="BF328" s="214">
        <f>IF(N328="snížená",J328,0)</f>
        <v>0</v>
      </c>
      <c r="BG328" s="214">
        <f>IF(N328="zákl. přenesená",J328,0)</f>
        <v>0</v>
      </c>
      <c r="BH328" s="214">
        <f>IF(N328="sníž. přenesená",J328,0)</f>
        <v>0</v>
      </c>
      <c r="BI328" s="214">
        <f>IF(N328="nulová",J328,0)</f>
        <v>0</v>
      </c>
      <c r="BJ328" s="24" t="s">
        <v>11</v>
      </c>
      <c r="BK328" s="214">
        <f>ROUND(I328*H328,0)</f>
        <v>0</v>
      </c>
      <c r="BL328" s="24" t="s">
        <v>88</v>
      </c>
      <c r="BM328" s="24" t="s">
        <v>584</v>
      </c>
    </row>
    <row r="329" s="11" customFormat="1">
      <c r="B329" s="215"/>
      <c r="D329" s="216" t="s">
        <v>222</v>
      </c>
      <c r="E329" s="217" t="s">
        <v>5</v>
      </c>
      <c r="F329" s="218" t="s">
        <v>585</v>
      </c>
      <c r="H329" s="219">
        <v>1.05</v>
      </c>
      <c r="I329" s="220"/>
      <c r="L329" s="215"/>
      <c r="M329" s="221"/>
      <c r="N329" s="222"/>
      <c r="O329" s="222"/>
      <c r="P329" s="222"/>
      <c r="Q329" s="222"/>
      <c r="R329" s="222"/>
      <c r="S329" s="222"/>
      <c r="T329" s="223"/>
      <c r="AT329" s="217" t="s">
        <v>222</v>
      </c>
      <c r="AU329" s="217" t="s">
        <v>82</v>
      </c>
      <c r="AV329" s="11" t="s">
        <v>82</v>
      </c>
      <c r="AW329" s="11" t="s">
        <v>38</v>
      </c>
      <c r="AX329" s="11" t="s">
        <v>74</v>
      </c>
      <c r="AY329" s="217" t="s">
        <v>214</v>
      </c>
    </row>
    <row r="330" s="11" customFormat="1">
      <c r="B330" s="215"/>
      <c r="D330" s="216" t="s">
        <v>222</v>
      </c>
      <c r="E330" s="217" t="s">
        <v>5</v>
      </c>
      <c r="F330" s="218" t="s">
        <v>586</v>
      </c>
      <c r="H330" s="219">
        <v>0.377</v>
      </c>
      <c r="I330" s="220"/>
      <c r="L330" s="215"/>
      <c r="M330" s="221"/>
      <c r="N330" s="222"/>
      <c r="O330" s="222"/>
      <c r="P330" s="222"/>
      <c r="Q330" s="222"/>
      <c r="R330" s="222"/>
      <c r="S330" s="222"/>
      <c r="T330" s="223"/>
      <c r="AT330" s="217" t="s">
        <v>222</v>
      </c>
      <c r="AU330" s="217" t="s">
        <v>82</v>
      </c>
      <c r="AV330" s="11" t="s">
        <v>82</v>
      </c>
      <c r="AW330" s="11" t="s">
        <v>38</v>
      </c>
      <c r="AX330" s="11" t="s">
        <v>74</v>
      </c>
      <c r="AY330" s="217" t="s">
        <v>214</v>
      </c>
    </row>
    <row r="331" s="11" customFormat="1">
      <c r="B331" s="215"/>
      <c r="D331" s="216" t="s">
        <v>222</v>
      </c>
      <c r="E331" s="217" t="s">
        <v>5</v>
      </c>
      <c r="F331" s="218" t="s">
        <v>587</v>
      </c>
      <c r="H331" s="219">
        <v>0.30599999999999999</v>
      </c>
      <c r="I331" s="220"/>
      <c r="L331" s="215"/>
      <c r="M331" s="221"/>
      <c r="N331" s="222"/>
      <c r="O331" s="222"/>
      <c r="P331" s="222"/>
      <c r="Q331" s="222"/>
      <c r="R331" s="222"/>
      <c r="S331" s="222"/>
      <c r="T331" s="223"/>
      <c r="AT331" s="217" t="s">
        <v>222</v>
      </c>
      <c r="AU331" s="217" t="s">
        <v>82</v>
      </c>
      <c r="AV331" s="11" t="s">
        <v>82</v>
      </c>
      <c r="AW331" s="11" t="s">
        <v>38</v>
      </c>
      <c r="AX331" s="11" t="s">
        <v>74</v>
      </c>
      <c r="AY331" s="217" t="s">
        <v>214</v>
      </c>
    </row>
    <row r="332" s="12" customFormat="1">
      <c r="B332" s="224"/>
      <c r="D332" s="216" t="s">
        <v>222</v>
      </c>
      <c r="E332" s="225" t="s">
        <v>5</v>
      </c>
      <c r="F332" s="226" t="s">
        <v>224</v>
      </c>
      <c r="H332" s="227">
        <v>1.7330000000000001</v>
      </c>
      <c r="I332" s="228"/>
      <c r="L332" s="224"/>
      <c r="M332" s="229"/>
      <c r="N332" s="230"/>
      <c r="O332" s="230"/>
      <c r="P332" s="230"/>
      <c r="Q332" s="230"/>
      <c r="R332" s="230"/>
      <c r="S332" s="230"/>
      <c r="T332" s="231"/>
      <c r="AT332" s="225" t="s">
        <v>222</v>
      </c>
      <c r="AU332" s="225" t="s">
        <v>82</v>
      </c>
      <c r="AV332" s="12" t="s">
        <v>85</v>
      </c>
      <c r="AW332" s="12" t="s">
        <v>38</v>
      </c>
      <c r="AX332" s="12" t="s">
        <v>11</v>
      </c>
      <c r="AY332" s="225" t="s">
        <v>214</v>
      </c>
    </row>
    <row r="333" s="1" customFormat="1" ht="16.5" customHeight="1">
      <c r="B333" s="202"/>
      <c r="C333" s="203" t="s">
        <v>588</v>
      </c>
      <c r="D333" s="203" t="s">
        <v>216</v>
      </c>
      <c r="E333" s="204" t="s">
        <v>589</v>
      </c>
      <c r="F333" s="205" t="s">
        <v>590</v>
      </c>
      <c r="G333" s="206" t="s">
        <v>219</v>
      </c>
      <c r="H333" s="207">
        <v>1.7330000000000001</v>
      </c>
      <c r="I333" s="208"/>
      <c r="J333" s="209">
        <f>ROUND(I333*H333,0)</f>
        <v>0</v>
      </c>
      <c r="K333" s="205" t="s">
        <v>220</v>
      </c>
      <c r="L333" s="46"/>
      <c r="M333" s="210" t="s">
        <v>5</v>
      </c>
      <c r="N333" s="211" t="s">
        <v>45</v>
      </c>
      <c r="O333" s="47"/>
      <c r="P333" s="212">
        <f>O333*H333</f>
        <v>0</v>
      </c>
      <c r="Q333" s="212">
        <v>0</v>
      </c>
      <c r="R333" s="212">
        <f>Q333*H333</f>
        <v>0</v>
      </c>
      <c r="S333" s="212">
        <v>0</v>
      </c>
      <c r="T333" s="213">
        <f>S333*H333</f>
        <v>0</v>
      </c>
      <c r="AR333" s="24" t="s">
        <v>88</v>
      </c>
      <c r="AT333" s="24" t="s">
        <v>216</v>
      </c>
      <c r="AU333" s="24" t="s">
        <v>82</v>
      </c>
      <c r="AY333" s="24" t="s">
        <v>214</v>
      </c>
      <c r="BE333" s="214">
        <f>IF(N333="základní",J333,0)</f>
        <v>0</v>
      </c>
      <c r="BF333" s="214">
        <f>IF(N333="snížená",J333,0)</f>
        <v>0</v>
      </c>
      <c r="BG333" s="214">
        <f>IF(N333="zákl. přenesená",J333,0)</f>
        <v>0</v>
      </c>
      <c r="BH333" s="214">
        <f>IF(N333="sníž. přenesená",J333,0)</f>
        <v>0</v>
      </c>
      <c r="BI333" s="214">
        <f>IF(N333="nulová",J333,0)</f>
        <v>0</v>
      </c>
      <c r="BJ333" s="24" t="s">
        <v>11</v>
      </c>
      <c r="BK333" s="214">
        <f>ROUND(I333*H333,0)</f>
        <v>0</v>
      </c>
      <c r="BL333" s="24" t="s">
        <v>88</v>
      </c>
      <c r="BM333" s="24" t="s">
        <v>591</v>
      </c>
    </row>
    <row r="334" s="11" customFormat="1">
      <c r="B334" s="215"/>
      <c r="D334" s="216" t="s">
        <v>222</v>
      </c>
      <c r="E334" s="217" t="s">
        <v>5</v>
      </c>
      <c r="F334" s="218" t="s">
        <v>585</v>
      </c>
      <c r="H334" s="219">
        <v>1.05</v>
      </c>
      <c r="I334" s="220"/>
      <c r="L334" s="215"/>
      <c r="M334" s="221"/>
      <c r="N334" s="222"/>
      <c r="O334" s="222"/>
      <c r="P334" s="222"/>
      <c r="Q334" s="222"/>
      <c r="R334" s="222"/>
      <c r="S334" s="222"/>
      <c r="T334" s="223"/>
      <c r="AT334" s="217" t="s">
        <v>222</v>
      </c>
      <c r="AU334" s="217" t="s">
        <v>82</v>
      </c>
      <c r="AV334" s="11" t="s">
        <v>82</v>
      </c>
      <c r="AW334" s="11" t="s">
        <v>38</v>
      </c>
      <c r="AX334" s="11" t="s">
        <v>74</v>
      </c>
      <c r="AY334" s="217" t="s">
        <v>214</v>
      </c>
    </row>
    <row r="335" s="11" customFormat="1">
      <c r="B335" s="215"/>
      <c r="D335" s="216" t="s">
        <v>222</v>
      </c>
      <c r="E335" s="217" t="s">
        <v>5</v>
      </c>
      <c r="F335" s="218" t="s">
        <v>586</v>
      </c>
      <c r="H335" s="219">
        <v>0.377</v>
      </c>
      <c r="I335" s="220"/>
      <c r="L335" s="215"/>
      <c r="M335" s="221"/>
      <c r="N335" s="222"/>
      <c r="O335" s="222"/>
      <c r="P335" s="222"/>
      <c r="Q335" s="222"/>
      <c r="R335" s="222"/>
      <c r="S335" s="222"/>
      <c r="T335" s="223"/>
      <c r="AT335" s="217" t="s">
        <v>222</v>
      </c>
      <c r="AU335" s="217" t="s">
        <v>82</v>
      </c>
      <c r="AV335" s="11" t="s">
        <v>82</v>
      </c>
      <c r="AW335" s="11" t="s">
        <v>38</v>
      </c>
      <c r="AX335" s="11" t="s">
        <v>74</v>
      </c>
      <c r="AY335" s="217" t="s">
        <v>214</v>
      </c>
    </row>
    <row r="336" s="11" customFormat="1">
      <c r="B336" s="215"/>
      <c r="D336" s="216" t="s">
        <v>222</v>
      </c>
      <c r="E336" s="217" t="s">
        <v>5</v>
      </c>
      <c r="F336" s="218" t="s">
        <v>587</v>
      </c>
      <c r="H336" s="219">
        <v>0.30599999999999999</v>
      </c>
      <c r="I336" s="220"/>
      <c r="L336" s="215"/>
      <c r="M336" s="221"/>
      <c r="N336" s="222"/>
      <c r="O336" s="222"/>
      <c r="P336" s="222"/>
      <c r="Q336" s="222"/>
      <c r="R336" s="222"/>
      <c r="S336" s="222"/>
      <c r="T336" s="223"/>
      <c r="AT336" s="217" t="s">
        <v>222</v>
      </c>
      <c r="AU336" s="217" t="s">
        <v>82</v>
      </c>
      <c r="AV336" s="11" t="s">
        <v>82</v>
      </c>
      <c r="AW336" s="11" t="s">
        <v>38</v>
      </c>
      <c r="AX336" s="11" t="s">
        <v>74</v>
      </c>
      <c r="AY336" s="217" t="s">
        <v>214</v>
      </c>
    </row>
    <row r="337" s="12" customFormat="1">
      <c r="B337" s="224"/>
      <c r="D337" s="216" t="s">
        <v>222</v>
      </c>
      <c r="E337" s="225" t="s">
        <v>5</v>
      </c>
      <c r="F337" s="226" t="s">
        <v>224</v>
      </c>
      <c r="H337" s="227">
        <v>1.7330000000000001</v>
      </c>
      <c r="I337" s="228"/>
      <c r="L337" s="224"/>
      <c r="M337" s="229"/>
      <c r="N337" s="230"/>
      <c r="O337" s="230"/>
      <c r="P337" s="230"/>
      <c r="Q337" s="230"/>
      <c r="R337" s="230"/>
      <c r="S337" s="230"/>
      <c r="T337" s="231"/>
      <c r="AT337" s="225" t="s">
        <v>222</v>
      </c>
      <c r="AU337" s="225" t="s">
        <v>82</v>
      </c>
      <c r="AV337" s="12" t="s">
        <v>85</v>
      </c>
      <c r="AW337" s="12" t="s">
        <v>38</v>
      </c>
      <c r="AX337" s="12" t="s">
        <v>11</v>
      </c>
      <c r="AY337" s="225" t="s">
        <v>214</v>
      </c>
    </row>
    <row r="338" s="1" customFormat="1" ht="16.5" customHeight="1">
      <c r="B338" s="202"/>
      <c r="C338" s="203" t="s">
        <v>592</v>
      </c>
      <c r="D338" s="203" t="s">
        <v>216</v>
      </c>
      <c r="E338" s="204" t="s">
        <v>593</v>
      </c>
      <c r="F338" s="205" t="s">
        <v>594</v>
      </c>
      <c r="G338" s="206" t="s">
        <v>249</v>
      </c>
      <c r="H338" s="207">
        <v>0.060999999999999999</v>
      </c>
      <c r="I338" s="208"/>
      <c r="J338" s="209">
        <f>ROUND(I338*H338,0)</f>
        <v>0</v>
      </c>
      <c r="K338" s="205" t="s">
        <v>220</v>
      </c>
      <c r="L338" s="46"/>
      <c r="M338" s="210" t="s">
        <v>5</v>
      </c>
      <c r="N338" s="211" t="s">
        <v>45</v>
      </c>
      <c r="O338" s="47"/>
      <c r="P338" s="212">
        <f>O338*H338</f>
        <v>0</v>
      </c>
      <c r="Q338" s="212">
        <v>1.0530555952</v>
      </c>
      <c r="R338" s="212">
        <f>Q338*H338</f>
        <v>0.064236391307200005</v>
      </c>
      <c r="S338" s="212">
        <v>0</v>
      </c>
      <c r="T338" s="213">
        <f>S338*H338</f>
        <v>0</v>
      </c>
      <c r="AR338" s="24" t="s">
        <v>88</v>
      </c>
      <c r="AT338" s="24" t="s">
        <v>216</v>
      </c>
      <c r="AU338" s="24" t="s">
        <v>82</v>
      </c>
      <c r="AY338" s="24" t="s">
        <v>214</v>
      </c>
      <c r="BE338" s="214">
        <f>IF(N338="základní",J338,0)</f>
        <v>0</v>
      </c>
      <c r="BF338" s="214">
        <f>IF(N338="snížená",J338,0)</f>
        <v>0</v>
      </c>
      <c r="BG338" s="214">
        <f>IF(N338="zákl. přenesená",J338,0)</f>
        <v>0</v>
      </c>
      <c r="BH338" s="214">
        <f>IF(N338="sníž. přenesená",J338,0)</f>
        <v>0</v>
      </c>
      <c r="BI338" s="214">
        <f>IF(N338="nulová",J338,0)</f>
        <v>0</v>
      </c>
      <c r="BJ338" s="24" t="s">
        <v>11</v>
      </c>
      <c r="BK338" s="214">
        <f>ROUND(I338*H338,0)</f>
        <v>0</v>
      </c>
      <c r="BL338" s="24" t="s">
        <v>88</v>
      </c>
      <c r="BM338" s="24" t="s">
        <v>595</v>
      </c>
    </row>
    <row r="339" s="11" customFormat="1">
      <c r="B339" s="215"/>
      <c r="D339" s="216" t="s">
        <v>222</v>
      </c>
      <c r="E339" s="217" t="s">
        <v>5</v>
      </c>
      <c r="F339" s="218" t="s">
        <v>596</v>
      </c>
      <c r="H339" s="219">
        <v>0.036999999999999998</v>
      </c>
      <c r="I339" s="220"/>
      <c r="L339" s="215"/>
      <c r="M339" s="221"/>
      <c r="N339" s="222"/>
      <c r="O339" s="222"/>
      <c r="P339" s="222"/>
      <c r="Q339" s="222"/>
      <c r="R339" s="222"/>
      <c r="S339" s="222"/>
      <c r="T339" s="223"/>
      <c r="AT339" s="217" t="s">
        <v>222</v>
      </c>
      <c r="AU339" s="217" t="s">
        <v>82</v>
      </c>
      <c r="AV339" s="11" t="s">
        <v>82</v>
      </c>
      <c r="AW339" s="11" t="s">
        <v>38</v>
      </c>
      <c r="AX339" s="11" t="s">
        <v>74</v>
      </c>
      <c r="AY339" s="217" t="s">
        <v>214</v>
      </c>
    </row>
    <row r="340" s="11" customFormat="1">
      <c r="B340" s="215"/>
      <c r="D340" s="216" t="s">
        <v>222</v>
      </c>
      <c r="E340" s="217" t="s">
        <v>5</v>
      </c>
      <c r="F340" s="218" t="s">
        <v>597</v>
      </c>
      <c r="H340" s="219">
        <v>0.012999999999999999</v>
      </c>
      <c r="I340" s="220"/>
      <c r="L340" s="215"/>
      <c r="M340" s="221"/>
      <c r="N340" s="222"/>
      <c r="O340" s="222"/>
      <c r="P340" s="222"/>
      <c r="Q340" s="222"/>
      <c r="R340" s="222"/>
      <c r="S340" s="222"/>
      <c r="T340" s="223"/>
      <c r="AT340" s="217" t="s">
        <v>222</v>
      </c>
      <c r="AU340" s="217" t="s">
        <v>82</v>
      </c>
      <c r="AV340" s="11" t="s">
        <v>82</v>
      </c>
      <c r="AW340" s="11" t="s">
        <v>38</v>
      </c>
      <c r="AX340" s="11" t="s">
        <v>74</v>
      </c>
      <c r="AY340" s="217" t="s">
        <v>214</v>
      </c>
    </row>
    <row r="341" s="11" customFormat="1">
      <c r="B341" s="215"/>
      <c r="D341" s="216" t="s">
        <v>222</v>
      </c>
      <c r="E341" s="217" t="s">
        <v>5</v>
      </c>
      <c r="F341" s="218" t="s">
        <v>598</v>
      </c>
      <c r="H341" s="219">
        <v>0.010999999999999999</v>
      </c>
      <c r="I341" s="220"/>
      <c r="L341" s="215"/>
      <c r="M341" s="221"/>
      <c r="N341" s="222"/>
      <c r="O341" s="222"/>
      <c r="P341" s="222"/>
      <c r="Q341" s="222"/>
      <c r="R341" s="222"/>
      <c r="S341" s="222"/>
      <c r="T341" s="223"/>
      <c r="AT341" s="217" t="s">
        <v>222</v>
      </c>
      <c r="AU341" s="217" t="s">
        <v>82</v>
      </c>
      <c r="AV341" s="11" t="s">
        <v>82</v>
      </c>
      <c r="AW341" s="11" t="s">
        <v>38</v>
      </c>
      <c r="AX341" s="11" t="s">
        <v>74</v>
      </c>
      <c r="AY341" s="217" t="s">
        <v>214</v>
      </c>
    </row>
    <row r="342" s="12" customFormat="1">
      <c r="B342" s="224"/>
      <c r="D342" s="216" t="s">
        <v>222</v>
      </c>
      <c r="E342" s="225" t="s">
        <v>5</v>
      </c>
      <c r="F342" s="226" t="s">
        <v>599</v>
      </c>
      <c r="H342" s="227">
        <v>0.060999999999999999</v>
      </c>
      <c r="I342" s="228"/>
      <c r="L342" s="224"/>
      <c r="M342" s="229"/>
      <c r="N342" s="230"/>
      <c r="O342" s="230"/>
      <c r="P342" s="230"/>
      <c r="Q342" s="230"/>
      <c r="R342" s="230"/>
      <c r="S342" s="230"/>
      <c r="T342" s="231"/>
      <c r="AT342" s="225" t="s">
        <v>222</v>
      </c>
      <c r="AU342" s="225" t="s">
        <v>82</v>
      </c>
      <c r="AV342" s="12" t="s">
        <v>85</v>
      </c>
      <c r="AW342" s="12" t="s">
        <v>38</v>
      </c>
      <c r="AX342" s="12" t="s">
        <v>11</v>
      </c>
      <c r="AY342" s="225" t="s">
        <v>214</v>
      </c>
    </row>
    <row r="343" s="1" customFormat="1" ht="25.5" customHeight="1">
      <c r="B343" s="202"/>
      <c r="C343" s="203" t="s">
        <v>600</v>
      </c>
      <c r="D343" s="203" t="s">
        <v>216</v>
      </c>
      <c r="E343" s="204" t="s">
        <v>601</v>
      </c>
      <c r="F343" s="205" t="s">
        <v>602</v>
      </c>
      <c r="G343" s="206" t="s">
        <v>291</v>
      </c>
      <c r="H343" s="207">
        <v>10.5</v>
      </c>
      <c r="I343" s="208"/>
      <c r="J343" s="209">
        <f>ROUND(I343*H343,0)</f>
        <v>0</v>
      </c>
      <c r="K343" s="205" t="s">
        <v>220</v>
      </c>
      <c r="L343" s="46"/>
      <c r="M343" s="210" t="s">
        <v>5</v>
      </c>
      <c r="N343" s="211" t="s">
        <v>45</v>
      </c>
      <c r="O343" s="47"/>
      <c r="P343" s="212">
        <f>O343*H343</f>
        <v>0</v>
      </c>
      <c r="Q343" s="212">
        <v>0.042000000000000003</v>
      </c>
      <c r="R343" s="212">
        <f>Q343*H343</f>
        <v>0.441</v>
      </c>
      <c r="S343" s="212">
        <v>0</v>
      </c>
      <c r="T343" s="213">
        <f>S343*H343</f>
        <v>0</v>
      </c>
      <c r="AR343" s="24" t="s">
        <v>88</v>
      </c>
      <c r="AT343" s="24" t="s">
        <v>216</v>
      </c>
      <c r="AU343" s="24" t="s">
        <v>82</v>
      </c>
      <c r="AY343" s="24" t="s">
        <v>214</v>
      </c>
      <c r="BE343" s="214">
        <f>IF(N343="základní",J343,0)</f>
        <v>0</v>
      </c>
      <c r="BF343" s="214">
        <f>IF(N343="snížená",J343,0)</f>
        <v>0</v>
      </c>
      <c r="BG343" s="214">
        <f>IF(N343="zákl. přenesená",J343,0)</f>
        <v>0</v>
      </c>
      <c r="BH343" s="214">
        <f>IF(N343="sníž. přenesená",J343,0)</f>
        <v>0</v>
      </c>
      <c r="BI343" s="214">
        <f>IF(N343="nulová",J343,0)</f>
        <v>0</v>
      </c>
      <c r="BJ343" s="24" t="s">
        <v>11</v>
      </c>
      <c r="BK343" s="214">
        <f>ROUND(I343*H343,0)</f>
        <v>0</v>
      </c>
      <c r="BL343" s="24" t="s">
        <v>88</v>
      </c>
      <c r="BM343" s="24" t="s">
        <v>603</v>
      </c>
    </row>
    <row r="344" s="11" customFormat="1">
      <c r="B344" s="215"/>
      <c r="D344" s="216" t="s">
        <v>222</v>
      </c>
      <c r="E344" s="217" t="s">
        <v>5</v>
      </c>
      <c r="F344" s="218" t="s">
        <v>604</v>
      </c>
      <c r="H344" s="219">
        <v>10.5</v>
      </c>
      <c r="I344" s="220"/>
      <c r="L344" s="215"/>
      <c r="M344" s="221"/>
      <c r="N344" s="222"/>
      <c r="O344" s="222"/>
      <c r="P344" s="222"/>
      <c r="Q344" s="222"/>
      <c r="R344" s="222"/>
      <c r="S344" s="222"/>
      <c r="T344" s="223"/>
      <c r="AT344" s="217" t="s">
        <v>222</v>
      </c>
      <c r="AU344" s="217" t="s">
        <v>82</v>
      </c>
      <c r="AV344" s="11" t="s">
        <v>82</v>
      </c>
      <c r="AW344" s="11" t="s">
        <v>38</v>
      </c>
      <c r="AX344" s="11" t="s">
        <v>11</v>
      </c>
      <c r="AY344" s="217" t="s">
        <v>214</v>
      </c>
    </row>
    <row r="345" s="1" customFormat="1" ht="16.5" customHeight="1">
      <c r="B345" s="202"/>
      <c r="C345" s="203" t="s">
        <v>605</v>
      </c>
      <c r="D345" s="203" t="s">
        <v>216</v>
      </c>
      <c r="E345" s="204" t="s">
        <v>606</v>
      </c>
      <c r="F345" s="205" t="s">
        <v>607</v>
      </c>
      <c r="G345" s="206" t="s">
        <v>337</v>
      </c>
      <c r="H345" s="207">
        <v>1</v>
      </c>
      <c r="I345" s="208"/>
      <c r="J345" s="209">
        <f>ROUND(I345*H345,0)</f>
        <v>0</v>
      </c>
      <c r="K345" s="205" t="s">
        <v>220</v>
      </c>
      <c r="L345" s="46"/>
      <c r="M345" s="210" t="s">
        <v>5</v>
      </c>
      <c r="N345" s="211" t="s">
        <v>45</v>
      </c>
      <c r="O345" s="47"/>
      <c r="P345" s="212">
        <f>O345*H345</f>
        <v>0</v>
      </c>
      <c r="Q345" s="212">
        <v>0.04684</v>
      </c>
      <c r="R345" s="212">
        <f>Q345*H345</f>
        <v>0.04684</v>
      </c>
      <c r="S345" s="212">
        <v>0</v>
      </c>
      <c r="T345" s="213">
        <f>S345*H345</f>
        <v>0</v>
      </c>
      <c r="AR345" s="24" t="s">
        <v>88</v>
      </c>
      <c r="AT345" s="24" t="s">
        <v>216</v>
      </c>
      <c r="AU345" s="24" t="s">
        <v>82</v>
      </c>
      <c r="AY345" s="24" t="s">
        <v>214</v>
      </c>
      <c r="BE345" s="214">
        <f>IF(N345="základní",J345,0)</f>
        <v>0</v>
      </c>
      <c r="BF345" s="214">
        <f>IF(N345="snížená",J345,0)</f>
        <v>0</v>
      </c>
      <c r="BG345" s="214">
        <f>IF(N345="zákl. přenesená",J345,0)</f>
        <v>0</v>
      </c>
      <c r="BH345" s="214">
        <f>IF(N345="sníž. přenesená",J345,0)</f>
        <v>0</v>
      </c>
      <c r="BI345" s="214">
        <f>IF(N345="nulová",J345,0)</f>
        <v>0</v>
      </c>
      <c r="BJ345" s="24" t="s">
        <v>11</v>
      </c>
      <c r="BK345" s="214">
        <f>ROUND(I345*H345,0)</f>
        <v>0</v>
      </c>
      <c r="BL345" s="24" t="s">
        <v>88</v>
      </c>
      <c r="BM345" s="24" t="s">
        <v>608</v>
      </c>
    </row>
    <row r="346" s="1" customFormat="1" ht="16.5" customHeight="1">
      <c r="B346" s="202"/>
      <c r="C346" s="232" t="s">
        <v>609</v>
      </c>
      <c r="D346" s="232" t="s">
        <v>341</v>
      </c>
      <c r="E346" s="233" t="s">
        <v>610</v>
      </c>
      <c r="F346" s="234" t="s">
        <v>611</v>
      </c>
      <c r="G346" s="235" t="s">
        <v>337</v>
      </c>
      <c r="H346" s="236">
        <v>1</v>
      </c>
      <c r="I346" s="237"/>
      <c r="J346" s="238">
        <f>ROUND(I346*H346,0)</f>
        <v>0</v>
      </c>
      <c r="K346" s="234" t="s">
        <v>220</v>
      </c>
      <c r="L346" s="239"/>
      <c r="M346" s="240" t="s">
        <v>5</v>
      </c>
      <c r="N346" s="241" t="s">
        <v>45</v>
      </c>
      <c r="O346" s="47"/>
      <c r="P346" s="212">
        <f>O346*H346</f>
        <v>0</v>
      </c>
      <c r="Q346" s="212">
        <v>0.0112</v>
      </c>
      <c r="R346" s="212">
        <f>Q346*H346</f>
        <v>0.0112</v>
      </c>
      <c r="S346" s="212">
        <v>0</v>
      </c>
      <c r="T346" s="213">
        <f>S346*H346</f>
        <v>0</v>
      </c>
      <c r="AR346" s="24" t="s">
        <v>246</v>
      </c>
      <c r="AT346" s="24" t="s">
        <v>341</v>
      </c>
      <c r="AU346" s="24" t="s">
        <v>82</v>
      </c>
      <c r="AY346" s="24" t="s">
        <v>214</v>
      </c>
      <c r="BE346" s="214">
        <f>IF(N346="základní",J346,0)</f>
        <v>0</v>
      </c>
      <c r="BF346" s="214">
        <f>IF(N346="snížená",J346,0)</f>
        <v>0</v>
      </c>
      <c r="BG346" s="214">
        <f>IF(N346="zákl. přenesená",J346,0)</f>
        <v>0</v>
      </c>
      <c r="BH346" s="214">
        <f>IF(N346="sníž. přenesená",J346,0)</f>
        <v>0</v>
      </c>
      <c r="BI346" s="214">
        <f>IF(N346="nulová",J346,0)</f>
        <v>0</v>
      </c>
      <c r="BJ346" s="24" t="s">
        <v>11</v>
      </c>
      <c r="BK346" s="214">
        <f>ROUND(I346*H346,0)</f>
        <v>0</v>
      </c>
      <c r="BL346" s="24" t="s">
        <v>88</v>
      </c>
      <c r="BM346" s="24" t="s">
        <v>612</v>
      </c>
    </row>
    <row r="347" s="10" customFormat="1" ht="29.88" customHeight="1">
      <c r="B347" s="189"/>
      <c r="D347" s="190" t="s">
        <v>73</v>
      </c>
      <c r="E347" s="200" t="s">
        <v>246</v>
      </c>
      <c r="F347" s="200" t="s">
        <v>613</v>
      </c>
      <c r="I347" s="192"/>
      <c r="J347" s="201">
        <f>BK347</f>
        <v>0</v>
      </c>
      <c r="L347" s="189"/>
      <c r="M347" s="194"/>
      <c r="N347" s="195"/>
      <c r="O347" s="195"/>
      <c r="P347" s="196">
        <f>SUM(P348:P349)</f>
        <v>0</v>
      </c>
      <c r="Q347" s="195"/>
      <c r="R347" s="196">
        <f>SUM(R348:R349)</f>
        <v>0.15457500000000002</v>
      </c>
      <c r="S347" s="195"/>
      <c r="T347" s="197">
        <f>SUM(T348:T349)</f>
        <v>0</v>
      </c>
      <c r="AR347" s="190" t="s">
        <v>11</v>
      </c>
      <c r="AT347" s="198" t="s">
        <v>73</v>
      </c>
      <c r="AU347" s="198" t="s">
        <v>11</v>
      </c>
      <c r="AY347" s="190" t="s">
        <v>214</v>
      </c>
      <c r="BK347" s="199">
        <f>SUM(BK348:BK349)</f>
        <v>0</v>
      </c>
    </row>
    <row r="348" s="1" customFormat="1" ht="25.5" customHeight="1">
      <c r="B348" s="202"/>
      <c r="C348" s="203" t="s">
        <v>614</v>
      </c>
      <c r="D348" s="203" t="s">
        <v>216</v>
      </c>
      <c r="E348" s="204" t="s">
        <v>615</v>
      </c>
      <c r="F348" s="205" t="s">
        <v>616</v>
      </c>
      <c r="G348" s="206" t="s">
        <v>337</v>
      </c>
      <c r="H348" s="207">
        <v>3</v>
      </c>
      <c r="I348" s="208"/>
      <c r="J348" s="209">
        <f>ROUND(I348*H348,0)</f>
        <v>0</v>
      </c>
      <c r="K348" s="205" t="s">
        <v>220</v>
      </c>
      <c r="L348" s="46"/>
      <c r="M348" s="210" t="s">
        <v>5</v>
      </c>
      <c r="N348" s="211" t="s">
        <v>45</v>
      </c>
      <c r="O348" s="47"/>
      <c r="P348" s="212">
        <f>O348*H348</f>
        <v>0</v>
      </c>
      <c r="Q348" s="212">
        <v>0.051525000000000001</v>
      </c>
      <c r="R348" s="212">
        <f>Q348*H348</f>
        <v>0.15457500000000002</v>
      </c>
      <c r="S348" s="212">
        <v>0</v>
      </c>
      <c r="T348" s="213">
        <f>S348*H348</f>
        <v>0</v>
      </c>
      <c r="AR348" s="24" t="s">
        <v>88</v>
      </c>
      <c r="AT348" s="24" t="s">
        <v>216</v>
      </c>
      <c r="AU348" s="24" t="s">
        <v>82</v>
      </c>
      <c r="AY348" s="24" t="s">
        <v>214</v>
      </c>
      <c r="BE348" s="214">
        <f>IF(N348="základní",J348,0)</f>
        <v>0</v>
      </c>
      <c r="BF348" s="214">
        <f>IF(N348="snížená",J348,0)</f>
        <v>0</v>
      </c>
      <c r="BG348" s="214">
        <f>IF(N348="zákl. přenesená",J348,0)</f>
        <v>0</v>
      </c>
      <c r="BH348" s="214">
        <f>IF(N348="sníž. přenesená",J348,0)</f>
        <v>0</v>
      </c>
      <c r="BI348" s="214">
        <f>IF(N348="nulová",J348,0)</f>
        <v>0</v>
      </c>
      <c r="BJ348" s="24" t="s">
        <v>11</v>
      </c>
      <c r="BK348" s="214">
        <f>ROUND(I348*H348,0)</f>
        <v>0</v>
      </c>
      <c r="BL348" s="24" t="s">
        <v>88</v>
      </c>
      <c r="BM348" s="24" t="s">
        <v>617</v>
      </c>
    </row>
    <row r="349" s="11" customFormat="1">
      <c r="B349" s="215"/>
      <c r="D349" s="216" t="s">
        <v>222</v>
      </c>
      <c r="E349" s="217" t="s">
        <v>5</v>
      </c>
      <c r="F349" s="218" t="s">
        <v>85</v>
      </c>
      <c r="H349" s="219">
        <v>3</v>
      </c>
      <c r="I349" s="220"/>
      <c r="L349" s="215"/>
      <c r="M349" s="221"/>
      <c r="N349" s="222"/>
      <c r="O349" s="222"/>
      <c r="P349" s="222"/>
      <c r="Q349" s="222"/>
      <c r="R349" s="222"/>
      <c r="S349" s="222"/>
      <c r="T349" s="223"/>
      <c r="AT349" s="217" t="s">
        <v>222</v>
      </c>
      <c r="AU349" s="217" t="s">
        <v>82</v>
      </c>
      <c r="AV349" s="11" t="s">
        <v>82</v>
      </c>
      <c r="AW349" s="11" t="s">
        <v>38</v>
      </c>
      <c r="AX349" s="11" t="s">
        <v>11</v>
      </c>
      <c r="AY349" s="217" t="s">
        <v>214</v>
      </c>
    </row>
    <row r="350" s="10" customFormat="1" ht="29.88" customHeight="1">
      <c r="B350" s="189"/>
      <c r="D350" s="190" t="s">
        <v>73</v>
      </c>
      <c r="E350" s="200" t="s">
        <v>254</v>
      </c>
      <c r="F350" s="200" t="s">
        <v>618</v>
      </c>
      <c r="I350" s="192"/>
      <c r="J350" s="201">
        <f>BK350</f>
        <v>0</v>
      </c>
      <c r="L350" s="189"/>
      <c r="M350" s="194"/>
      <c r="N350" s="195"/>
      <c r="O350" s="195"/>
      <c r="P350" s="196">
        <f>SUM(P351:P405)</f>
        <v>0</v>
      </c>
      <c r="Q350" s="195"/>
      <c r="R350" s="196">
        <f>SUM(R351:R405)</f>
        <v>0.26391060750000001</v>
      </c>
      <c r="S350" s="195"/>
      <c r="T350" s="197">
        <f>SUM(T351:T405)</f>
        <v>8.1669669999999996</v>
      </c>
      <c r="AR350" s="190" t="s">
        <v>11</v>
      </c>
      <c r="AT350" s="198" t="s">
        <v>73</v>
      </c>
      <c r="AU350" s="198" t="s">
        <v>11</v>
      </c>
      <c r="AY350" s="190" t="s">
        <v>214</v>
      </c>
      <c r="BK350" s="199">
        <f>SUM(BK351:BK405)</f>
        <v>0</v>
      </c>
    </row>
    <row r="351" s="1" customFormat="1" ht="25.5" customHeight="1">
      <c r="B351" s="202"/>
      <c r="C351" s="203" t="s">
        <v>619</v>
      </c>
      <c r="D351" s="203" t="s">
        <v>216</v>
      </c>
      <c r="E351" s="204" t="s">
        <v>620</v>
      </c>
      <c r="F351" s="205" t="s">
        <v>621</v>
      </c>
      <c r="G351" s="206" t="s">
        <v>291</v>
      </c>
      <c r="H351" s="207">
        <v>196.80000000000001</v>
      </c>
      <c r="I351" s="208"/>
      <c r="J351" s="209">
        <f>ROUND(I351*H351,0)</f>
        <v>0</v>
      </c>
      <c r="K351" s="205" t="s">
        <v>220</v>
      </c>
      <c r="L351" s="46"/>
      <c r="M351" s="210" t="s">
        <v>5</v>
      </c>
      <c r="N351" s="211" t="s">
        <v>45</v>
      </c>
      <c r="O351" s="47"/>
      <c r="P351" s="212">
        <f>O351*H351</f>
        <v>0</v>
      </c>
      <c r="Q351" s="212">
        <v>0</v>
      </c>
      <c r="R351" s="212">
        <f>Q351*H351</f>
        <v>0</v>
      </c>
      <c r="S351" s="212">
        <v>0</v>
      </c>
      <c r="T351" s="213">
        <f>S351*H351</f>
        <v>0</v>
      </c>
      <c r="AR351" s="24" t="s">
        <v>88</v>
      </c>
      <c r="AT351" s="24" t="s">
        <v>216</v>
      </c>
      <c r="AU351" s="24" t="s">
        <v>82</v>
      </c>
      <c r="AY351" s="24" t="s">
        <v>214</v>
      </c>
      <c r="BE351" s="214">
        <f>IF(N351="základní",J351,0)</f>
        <v>0</v>
      </c>
      <c r="BF351" s="214">
        <f>IF(N351="snížená",J351,0)</f>
        <v>0</v>
      </c>
      <c r="BG351" s="214">
        <f>IF(N351="zákl. přenesená",J351,0)</f>
        <v>0</v>
      </c>
      <c r="BH351" s="214">
        <f>IF(N351="sníž. přenesená",J351,0)</f>
        <v>0</v>
      </c>
      <c r="BI351" s="214">
        <f>IF(N351="nulová",J351,0)</f>
        <v>0</v>
      </c>
      <c r="BJ351" s="24" t="s">
        <v>11</v>
      </c>
      <c r="BK351" s="214">
        <f>ROUND(I351*H351,0)</f>
        <v>0</v>
      </c>
      <c r="BL351" s="24" t="s">
        <v>88</v>
      </c>
      <c r="BM351" s="24" t="s">
        <v>622</v>
      </c>
    </row>
    <row r="352" s="11" customFormat="1">
      <c r="B352" s="215"/>
      <c r="D352" s="216" t="s">
        <v>222</v>
      </c>
      <c r="E352" s="217" t="s">
        <v>5</v>
      </c>
      <c r="F352" s="218" t="s">
        <v>623</v>
      </c>
      <c r="H352" s="219">
        <v>196.80000000000001</v>
      </c>
      <c r="I352" s="220"/>
      <c r="L352" s="215"/>
      <c r="M352" s="221"/>
      <c r="N352" s="222"/>
      <c r="O352" s="222"/>
      <c r="P352" s="222"/>
      <c r="Q352" s="222"/>
      <c r="R352" s="222"/>
      <c r="S352" s="222"/>
      <c r="T352" s="223"/>
      <c r="AT352" s="217" t="s">
        <v>222</v>
      </c>
      <c r="AU352" s="217" t="s">
        <v>82</v>
      </c>
      <c r="AV352" s="11" t="s">
        <v>82</v>
      </c>
      <c r="AW352" s="11" t="s">
        <v>38</v>
      </c>
      <c r="AX352" s="11" t="s">
        <v>74</v>
      </c>
      <c r="AY352" s="217" t="s">
        <v>214</v>
      </c>
    </row>
    <row r="353" s="12" customFormat="1">
      <c r="B353" s="224"/>
      <c r="D353" s="216" t="s">
        <v>222</v>
      </c>
      <c r="E353" s="225" t="s">
        <v>167</v>
      </c>
      <c r="F353" s="226" t="s">
        <v>224</v>
      </c>
      <c r="H353" s="227">
        <v>196.80000000000001</v>
      </c>
      <c r="I353" s="228"/>
      <c r="L353" s="224"/>
      <c r="M353" s="229"/>
      <c r="N353" s="230"/>
      <c r="O353" s="230"/>
      <c r="P353" s="230"/>
      <c r="Q353" s="230"/>
      <c r="R353" s="230"/>
      <c r="S353" s="230"/>
      <c r="T353" s="231"/>
      <c r="AT353" s="225" t="s">
        <v>222</v>
      </c>
      <c r="AU353" s="225" t="s">
        <v>82</v>
      </c>
      <c r="AV353" s="12" t="s">
        <v>85</v>
      </c>
      <c r="AW353" s="12" t="s">
        <v>38</v>
      </c>
      <c r="AX353" s="12" t="s">
        <v>11</v>
      </c>
      <c r="AY353" s="225" t="s">
        <v>214</v>
      </c>
    </row>
    <row r="354" s="1" customFormat="1" ht="25.5" customHeight="1">
      <c r="B354" s="202"/>
      <c r="C354" s="203" t="s">
        <v>624</v>
      </c>
      <c r="D354" s="203" t="s">
        <v>216</v>
      </c>
      <c r="E354" s="204" t="s">
        <v>625</v>
      </c>
      <c r="F354" s="205" t="s">
        <v>626</v>
      </c>
      <c r="G354" s="206" t="s">
        <v>291</v>
      </c>
      <c r="H354" s="207">
        <v>11808</v>
      </c>
      <c r="I354" s="208"/>
      <c r="J354" s="209">
        <f>ROUND(I354*H354,0)</f>
        <v>0</v>
      </c>
      <c r="K354" s="205" t="s">
        <v>220</v>
      </c>
      <c r="L354" s="46"/>
      <c r="M354" s="210" t="s">
        <v>5</v>
      </c>
      <c r="N354" s="211" t="s">
        <v>45</v>
      </c>
      <c r="O354" s="47"/>
      <c r="P354" s="212">
        <f>O354*H354</f>
        <v>0</v>
      </c>
      <c r="Q354" s="212">
        <v>0</v>
      </c>
      <c r="R354" s="212">
        <f>Q354*H354</f>
        <v>0</v>
      </c>
      <c r="S354" s="212">
        <v>0</v>
      </c>
      <c r="T354" s="213">
        <f>S354*H354</f>
        <v>0</v>
      </c>
      <c r="AR354" s="24" t="s">
        <v>88</v>
      </c>
      <c r="AT354" s="24" t="s">
        <v>216</v>
      </c>
      <c r="AU354" s="24" t="s">
        <v>82</v>
      </c>
      <c r="AY354" s="24" t="s">
        <v>214</v>
      </c>
      <c r="BE354" s="214">
        <f>IF(N354="základní",J354,0)</f>
        <v>0</v>
      </c>
      <c r="BF354" s="214">
        <f>IF(N354="snížená",J354,0)</f>
        <v>0</v>
      </c>
      <c r="BG354" s="214">
        <f>IF(N354="zákl. přenesená",J354,0)</f>
        <v>0</v>
      </c>
      <c r="BH354" s="214">
        <f>IF(N354="sníž. přenesená",J354,0)</f>
        <v>0</v>
      </c>
      <c r="BI354" s="214">
        <f>IF(N354="nulová",J354,0)</f>
        <v>0</v>
      </c>
      <c r="BJ354" s="24" t="s">
        <v>11</v>
      </c>
      <c r="BK354" s="214">
        <f>ROUND(I354*H354,0)</f>
        <v>0</v>
      </c>
      <c r="BL354" s="24" t="s">
        <v>88</v>
      </c>
      <c r="BM354" s="24" t="s">
        <v>627</v>
      </c>
    </row>
    <row r="355" s="11" customFormat="1">
      <c r="B355" s="215"/>
      <c r="D355" s="216" t="s">
        <v>222</v>
      </c>
      <c r="E355" s="217" t="s">
        <v>5</v>
      </c>
      <c r="F355" s="218" t="s">
        <v>628</v>
      </c>
      <c r="H355" s="219">
        <v>11808</v>
      </c>
      <c r="I355" s="220"/>
      <c r="L355" s="215"/>
      <c r="M355" s="221"/>
      <c r="N355" s="222"/>
      <c r="O355" s="222"/>
      <c r="P355" s="222"/>
      <c r="Q355" s="222"/>
      <c r="R355" s="222"/>
      <c r="S355" s="222"/>
      <c r="T355" s="223"/>
      <c r="AT355" s="217" t="s">
        <v>222</v>
      </c>
      <c r="AU355" s="217" t="s">
        <v>82</v>
      </c>
      <c r="AV355" s="11" t="s">
        <v>82</v>
      </c>
      <c r="AW355" s="11" t="s">
        <v>38</v>
      </c>
      <c r="AX355" s="11" t="s">
        <v>11</v>
      </c>
      <c r="AY355" s="217" t="s">
        <v>214</v>
      </c>
    </row>
    <row r="356" s="1" customFormat="1" ht="25.5" customHeight="1">
      <c r="B356" s="202"/>
      <c r="C356" s="203" t="s">
        <v>629</v>
      </c>
      <c r="D356" s="203" t="s">
        <v>216</v>
      </c>
      <c r="E356" s="204" t="s">
        <v>630</v>
      </c>
      <c r="F356" s="205" t="s">
        <v>631</v>
      </c>
      <c r="G356" s="206" t="s">
        <v>291</v>
      </c>
      <c r="H356" s="207">
        <v>196.80000000000001</v>
      </c>
      <c r="I356" s="208"/>
      <c r="J356" s="209">
        <f>ROUND(I356*H356,0)</f>
        <v>0</v>
      </c>
      <c r="K356" s="205" t="s">
        <v>220</v>
      </c>
      <c r="L356" s="46"/>
      <c r="M356" s="210" t="s">
        <v>5</v>
      </c>
      <c r="N356" s="211" t="s">
        <v>45</v>
      </c>
      <c r="O356" s="47"/>
      <c r="P356" s="212">
        <f>O356*H356</f>
        <v>0</v>
      </c>
      <c r="Q356" s="212">
        <v>0</v>
      </c>
      <c r="R356" s="212">
        <f>Q356*H356</f>
        <v>0</v>
      </c>
      <c r="S356" s="212">
        <v>0</v>
      </c>
      <c r="T356" s="213">
        <f>S356*H356</f>
        <v>0</v>
      </c>
      <c r="AR356" s="24" t="s">
        <v>88</v>
      </c>
      <c r="AT356" s="24" t="s">
        <v>216</v>
      </c>
      <c r="AU356" s="24" t="s">
        <v>82</v>
      </c>
      <c r="AY356" s="24" t="s">
        <v>214</v>
      </c>
      <c r="BE356" s="214">
        <f>IF(N356="základní",J356,0)</f>
        <v>0</v>
      </c>
      <c r="BF356" s="214">
        <f>IF(N356="snížená",J356,0)</f>
        <v>0</v>
      </c>
      <c r="BG356" s="214">
        <f>IF(N356="zákl. přenesená",J356,0)</f>
        <v>0</v>
      </c>
      <c r="BH356" s="214">
        <f>IF(N356="sníž. přenesená",J356,0)</f>
        <v>0</v>
      </c>
      <c r="BI356" s="214">
        <f>IF(N356="nulová",J356,0)</f>
        <v>0</v>
      </c>
      <c r="BJ356" s="24" t="s">
        <v>11</v>
      </c>
      <c r="BK356" s="214">
        <f>ROUND(I356*H356,0)</f>
        <v>0</v>
      </c>
      <c r="BL356" s="24" t="s">
        <v>88</v>
      </c>
      <c r="BM356" s="24" t="s">
        <v>632</v>
      </c>
    </row>
    <row r="357" s="11" customFormat="1">
      <c r="B357" s="215"/>
      <c r="D357" s="216" t="s">
        <v>222</v>
      </c>
      <c r="E357" s="217" t="s">
        <v>5</v>
      </c>
      <c r="F357" s="218" t="s">
        <v>167</v>
      </c>
      <c r="H357" s="219">
        <v>196.80000000000001</v>
      </c>
      <c r="I357" s="220"/>
      <c r="L357" s="215"/>
      <c r="M357" s="221"/>
      <c r="N357" s="222"/>
      <c r="O357" s="222"/>
      <c r="P357" s="222"/>
      <c r="Q357" s="222"/>
      <c r="R357" s="222"/>
      <c r="S357" s="222"/>
      <c r="T357" s="223"/>
      <c r="AT357" s="217" t="s">
        <v>222</v>
      </c>
      <c r="AU357" s="217" t="s">
        <v>82</v>
      </c>
      <c r="AV357" s="11" t="s">
        <v>82</v>
      </c>
      <c r="AW357" s="11" t="s">
        <v>38</v>
      </c>
      <c r="AX357" s="11" t="s">
        <v>11</v>
      </c>
      <c r="AY357" s="217" t="s">
        <v>214</v>
      </c>
    </row>
    <row r="358" s="1" customFormat="1" ht="25.5" customHeight="1">
      <c r="B358" s="202"/>
      <c r="C358" s="203" t="s">
        <v>633</v>
      </c>
      <c r="D358" s="203" t="s">
        <v>216</v>
      </c>
      <c r="E358" s="204" t="s">
        <v>634</v>
      </c>
      <c r="F358" s="205" t="s">
        <v>635</v>
      </c>
      <c r="G358" s="206" t="s">
        <v>636</v>
      </c>
      <c r="H358" s="207">
        <v>2</v>
      </c>
      <c r="I358" s="208"/>
      <c r="J358" s="209">
        <f>ROUND(I358*H358,0)</f>
        <v>0</v>
      </c>
      <c r="K358" s="205" t="s">
        <v>220</v>
      </c>
      <c r="L358" s="46"/>
      <c r="M358" s="210" t="s">
        <v>5</v>
      </c>
      <c r="N358" s="211" t="s">
        <v>45</v>
      </c>
      <c r="O358" s="47"/>
      <c r="P358" s="212">
        <f>O358*H358</f>
        <v>0</v>
      </c>
      <c r="Q358" s="212">
        <v>0</v>
      </c>
      <c r="R358" s="212">
        <f>Q358*H358</f>
        <v>0</v>
      </c>
      <c r="S358" s="212">
        <v>0</v>
      </c>
      <c r="T358" s="213">
        <f>S358*H358</f>
        <v>0</v>
      </c>
      <c r="AR358" s="24" t="s">
        <v>88</v>
      </c>
      <c r="AT358" s="24" t="s">
        <v>216</v>
      </c>
      <c r="AU358" s="24" t="s">
        <v>82</v>
      </c>
      <c r="AY358" s="24" t="s">
        <v>214</v>
      </c>
      <c r="BE358" s="214">
        <f>IF(N358="základní",J358,0)</f>
        <v>0</v>
      </c>
      <c r="BF358" s="214">
        <f>IF(N358="snížená",J358,0)</f>
        <v>0</v>
      </c>
      <c r="BG358" s="214">
        <f>IF(N358="zákl. přenesená",J358,0)</f>
        <v>0</v>
      </c>
      <c r="BH358" s="214">
        <f>IF(N358="sníž. přenesená",J358,0)</f>
        <v>0</v>
      </c>
      <c r="BI358" s="214">
        <f>IF(N358="nulová",J358,0)</f>
        <v>0</v>
      </c>
      <c r="BJ358" s="24" t="s">
        <v>11</v>
      </c>
      <c r="BK358" s="214">
        <f>ROUND(I358*H358,0)</f>
        <v>0</v>
      </c>
      <c r="BL358" s="24" t="s">
        <v>88</v>
      </c>
      <c r="BM358" s="24" t="s">
        <v>637</v>
      </c>
    </row>
    <row r="359" s="11" customFormat="1">
      <c r="B359" s="215"/>
      <c r="D359" s="216" t="s">
        <v>222</v>
      </c>
      <c r="E359" s="217" t="s">
        <v>5</v>
      </c>
      <c r="F359" s="218" t="s">
        <v>638</v>
      </c>
      <c r="H359" s="219">
        <v>2.9700000000000002</v>
      </c>
      <c r="I359" s="220"/>
      <c r="L359" s="215"/>
      <c r="M359" s="221"/>
      <c r="N359" s="222"/>
      <c r="O359" s="222"/>
      <c r="P359" s="222"/>
      <c r="Q359" s="222"/>
      <c r="R359" s="222"/>
      <c r="S359" s="222"/>
      <c r="T359" s="223"/>
      <c r="AT359" s="217" t="s">
        <v>222</v>
      </c>
      <c r="AU359" s="217" t="s">
        <v>82</v>
      </c>
      <c r="AV359" s="11" t="s">
        <v>82</v>
      </c>
      <c r="AW359" s="11" t="s">
        <v>38</v>
      </c>
      <c r="AX359" s="11" t="s">
        <v>74</v>
      </c>
      <c r="AY359" s="217" t="s">
        <v>214</v>
      </c>
    </row>
    <row r="360" s="11" customFormat="1">
      <c r="B360" s="215"/>
      <c r="D360" s="216" t="s">
        <v>222</v>
      </c>
      <c r="E360" s="217" t="s">
        <v>5</v>
      </c>
      <c r="F360" s="218" t="s">
        <v>639</v>
      </c>
      <c r="H360" s="219">
        <v>15.550000000000001</v>
      </c>
      <c r="I360" s="220"/>
      <c r="L360" s="215"/>
      <c r="M360" s="221"/>
      <c r="N360" s="222"/>
      <c r="O360" s="222"/>
      <c r="P360" s="222"/>
      <c r="Q360" s="222"/>
      <c r="R360" s="222"/>
      <c r="S360" s="222"/>
      <c r="T360" s="223"/>
      <c r="AT360" s="217" t="s">
        <v>222</v>
      </c>
      <c r="AU360" s="217" t="s">
        <v>82</v>
      </c>
      <c r="AV360" s="11" t="s">
        <v>82</v>
      </c>
      <c r="AW360" s="11" t="s">
        <v>38</v>
      </c>
      <c r="AX360" s="11" t="s">
        <v>74</v>
      </c>
      <c r="AY360" s="217" t="s">
        <v>214</v>
      </c>
    </row>
    <row r="361" s="11" customFormat="1">
      <c r="B361" s="215"/>
      <c r="D361" s="216" t="s">
        <v>222</v>
      </c>
      <c r="E361" s="217" t="s">
        <v>5</v>
      </c>
      <c r="F361" s="218" t="s">
        <v>640</v>
      </c>
      <c r="H361" s="219">
        <v>3.8879999999999999</v>
      </c>
      <c r="I361" s="220"/>
      <c r="L361" s="215"/>
      <c r="M361" s="221"/>
      <c r="N361" s="222"/>
      <c r="O361" s="222"/>
      <c r="P361" s="222"/>
      <c r="Q361" s="222"/>
      <c r="R361" s="222"/>
      <c r="S361" s="222"/>
      <c r="T361" s="223"/>
      <c r="AT361" s="217" t="s">
        <v>222</v>
      </c>
      <c r="AU361" s="217" t="s">
        <v>82</v>
      </c>
      <c r="AV361" s="11" t="s">
        <v>82</v>
      </c>
      <c r="AW361" s="11" t="s">
        <v>38</v>
      </c>
      <c r="AX361" s="11" t="s">
        <v>74</v>
      </c>
      <c r="AY361" s="217" t="s">
        <v>214</v>
      </c>
    </row>
    <row r="362" s="11" customFormat="1">
      <c r="B362" s="215"/>
      <c r="D362" s="216" t="s">
        <v>222</v>
      </c>
      <c r="E362" s="217" t="s">
        <v>5</v>
      </c>
      <c r="F362" s="218" t="s">
        <v>641</v>
      </c>
      <c r="H362" s="219">
        <v>6</v>
      </c>
      <c r="I362" s="220"/>
      <c r="L362" s="215"/>
      <c r="M362" s="221"/>
      <c r="N362" s="222"/>
      <c r="O362" s="222"/>
      <c r="P362" s="222"/>
      <c r="Q362" s="222"/>
      <c r="R362" s="222"/>
      <c r="S362" s="222"/>
      <c r="T362" s="223"/>
      <c r="AT362" s="217" t="s">
        <v>222</v>
      </c>
      <c r="AU362" s="217" t="s">
        <v>82</v>
      </c>
      <c r="AV362" s="11" t="s">
        <v>82</v>
      </c>
      <c r="AW362" s="11" t="s">
        <v>38</v>
      </c>
      <c r="AX362" s="11" t="s">
        <v>74</v>
      </c>
      <c r="AY362" s="217" t="s">
        <v>214</v>
      </c>
    </row>
    <row r="363" s="12" customFormat="1">
      <c r="B363" s="224"/>
      <c r="D363" s="216" t="s">
        <v>222</v>
      </c>
      <c r="E363" s="225" t="s">
        <v>5</v>
      </c>
      <c r="F363" s="226" t="s">
        <v>224</v>
      </c>
      <c r="H363" s="227">
        <v>28.408000000000001</v>
      </c>
      <c r="I363" s="228"/>
      <c r="L363" s="224"/>
      <c r="M363" s="229"/>
      <c r="N363" s="230"/>
      <c r="O363" s="230"/>
      <c r="P363" s="230"/>
      <c r="Q363" s="230"/>
      <c r="R363" s="230"/>
      <c r="S363" s="230"/>
      <c r="T363" s="231"/>
      <c r="AT363" s="225" t="s">
        <v>222</v>
      </c>
      <c r="AU363" s="225" t="s">
        <v>82</v>
      </c>
      <c r="AV363" s="12" t="s">
        <v>85</v>
      </c>
      <c r="AW363" s="12" t="s">
        <v>38</v>
      </c>
      <c r="AX363" s="12" t="s">
        <v>74</v>
      </c>
      <c r="AY363" s="225" t="s">
        <v>214</v>
      </c>
    </row>
    <row r="364" s="11" customFormat="1">
      <c r="B364" s="215"/>
      <c r="D364" s="216" t="s">
        <v>222</v>
      </c>
      <c r="E364" s="217" t="s">
        <v>5</v>
      </c>
      <c r="F364" s="218" t="s">
        <v>642</v>
      </c>
      <c r="H364" s="219">
        <v>1.9239999999999999</v>
      </c>
      <c r="I364" s="220"/>
      <c r="L364" s="215"/>
      <c r="M364" s="221"/>
      <c r="N364" s="222"/>
      <c r="O364" s="222"/>
      <c r="P364" s="222"/>
      <c r="Q364" s="222"/>
      <c r="R364" s="222"/>
      <c r="S364" s="222"/>
      <c r="T364" s="223"/>
      <c r="AT364" s="217" t="s">
        <v>222</v>
      </c>
      <c r="AU364" s="217" t="s">
        <v>82</v>
      </c>
      <c r="AV364" s="11" t="s">
        <v>82</v>
      </c>
      <c r="AW364" s="11" t="s">
        <v>38</v>
      </c>
      <c r="AX364" s="11" t="s">
        <v>74</v>
      </c>
      <c r="AY364" s="217" t="s">
        <v>214</v>
      </c>
    </row>
    <row r="365" s="12" customFormat="1">
      <c r="B365" s="224"/>
      <c r="D365" s="216" t="s">
        <v>222</v>
      </c>
      <c r="E365" s="225" t="s">
        <v>5</v>
      </c>
      <c r="F365" s="226" t="s">
        <v>224</v>
      </c>
      <c r="H365" s="227">
        <v>1.9239999999999999</v>
      </c>
      <c r="I365" s="228"/>
      <c r="L365" s="224"/>
      <c r="M365" s="229"/>
      <c r="N365" s="230"/>
      <c r="O365" s="230"/>
      <c r="P365" s="230"/>
      <c r="Q365" s="230"/>
      <c r="R365" s="230"/>
      <c r="S365" s="230"/>
      <c r="T365" s="231"/>
      <c r="AT365" s="225" t="s">
        <v>222</v>
      </c>
      <c r="AU365" s="225" t="s">
        <v>82</v>
      </c>
      <c r="AV365" s="12" t="s">
        <v>85</v>
      </c>
      <c r="AW365" s="12" t="s">
        <v>38</v>
      </c>
      <c r="AX365" s="12" t="s">
        <v>74</v>
      </c>
      <c r="AY365" s="225" t="s">
        <v>214</v>
      </c>
    </row>
    <row r="366" s="11" customFormat="1">
      <c r="B366" s="215"/>
      <c r="D366" s="216" t="s">
        <v>222</v>
      </c>
      <c r="E366" s="217" t="s">
        <v>5</v>
      </c>
      <c r="F366" s="218" t="s">
        <v>643</v>
      </c>
      <c r="H366" s="219">
        <v>2</v>
      </c>
      <c r="I366" s="220"/>
      <c r="L366" s="215"/>
      <c r="M366" s="221"/>
      <c r="N366" s="222"/>
      <c r="O366" s="222"/>
      <c r="P366" s="222"/>
      <c r="Q366" s="222"/>
      <c r="R366" s="222"/>
      <c r="S366" s="222"/>
      <c r="T366" s="223"/>
      <c r="AT366" s="217" t="s">
        <v>222</v>
      </c>
      <c r="AU366" s="217" t="s">
        <v>82</v>
      </c>
      <c r="AV366" s="11" t="s">
        <v>82</v>
      </c>
      <c r="AW366" s="11" t="s">
        <v>38</v>
      </c>
      <c r="AX366" s="11" t="s">
        <v>74</v>
      </c>
      <c r="AY366" s="217" t="s">
        <v>214</v>
      </c>
    </row>
    <row r="367" s="12" customFormat="1">
      <c r="B367" s="224"/>
      <c r="D367" s="216" t="s">
        <v>222</v>
      </c>
      <c r="E367" s="225" t="s">
        <v>5</v>
      </c>
      <c r="F367" s="226" t="s">
        <v>224</v>
      </c>
      <c r="H367" s="227">
        <v>2</v>
      </c>
      <c r="I367" s="228"/>
      <c r="L367" s="224"/>
      <c r="M367" s="229"/>
      <c r="N367" s="230"/>
      <c r="O367" s="230"/>
      <c r="P367" s="230"/>
      <c r="Q367" s="230"/>
      <c r="R367" s="230"/>
      <c r="S367" s="230"/>
      <c r="T367" s="231"/>
      <c r="AT367" s="225" t="s">
        <v>222</v>
      </c>
      <c r="AU367" s="225" t="s">
        <v>82</v>
      </c>
      <c r="AV367" s="12" t="s">
        <v>85</v>
      </c>
      <c r="AW367" s="12" t="s">
        <v>38</v>
      </c>
      <c r="AX367" s="12" t="s">
        <v>11</v>
      </c>
      <c r="AY367" s="225" t="s">
        <v>214</v>
      </c>
    </row>
    <row r="368" s="1" customFormat="1" ht="25.5" customHeight="1">
      <c r="B368" s="202"/>
      <c r="C368" s="203" t="s">
        <v>644</v>
      </c>
      <c r="D368" s="203" t="s">
        <v>216</v>
      </c>
      <c r="E368" s="204" t="s">
        <v>645</v>
      </c>
      <c r="F368" s="205" t="s">
        <v>646</v>
      </c>
      <c r="G368" s="206" t="s">
        <v>636</v>
      </c>
      <c r="H368" s="207">
        <v>120</v>
      </c>
      <c r="I368" s="208"/>
      <c r="J368" s="209">
        <f>ROUND(I368*H368,0)</f>
        <v>0</v>
      </c>
      <c r="K368" s="205" t="s">
        <v>220</v>
      </c>
      <c r="L368" s="46"/>
      <c r="M368" s="210" t="s">
        <v>5</v>
      </c>
      <c r="N368" s="211" t="s">
        <v>45</v>
      </c>
      <c r="O368" s="47"/>
      <c r="P368" s="212">
        <f>O368*H368</f>
        <v>0</v>
      </c>
      <c r="Q368" s="212">
        <v>0</v>
      </c>
      <c r="R368" s="212">
        <f>Q368*H368</f>
        <v>0</v>
      </c>
      <c r="S368" s="212">
        <v>0</v>
      </c>
      <c r="T368" s="213">
        <f>S368*H368</f>
        <v>0</v>
      </c>
      <c r="AR368" s="24" t="s">
        <v>88</v>
      </c>
      <c r="AT368" s="24" t="s">
        <v>216</v>
      </c>
      <c r="AU368" s="24" t="s">
        <v>82</v>
      </c>
      <c r="AY368" s="24" t="s">
        <v>214</v>
      </c>
      <c r="BE368" s="214">
        <f>IF(N368="základní",J368,0)</f>
        <v>0</v>
      </c>
      <c r="BF368" s="214">
        <f>IF(N368="snížená",J368,0)</f>
        <v>0</v>
      </c>
      <c r="BG368" s="214">
        <f>IF(N368="zákl. přenesená",J368,0)</f>
        <v>0</v>
      </c>
      <c r="BH368" s="214">
        <f>IF(N368="sníž. přenesená",J368,0)</f>
        <v>0</v>
      </c>
      <c r="BI368" s="214">
        <f>IF(N368="nulová",J368,0)</f>
        <v>0</v>
      </c>
      <c r="BJ368" s="24" t="s">
        <v>11</v>
      </c>
      <c r="BK368" s="214">
        <f>ROUND(I368*H368,0)</f>
        <v>0</v>
      </c>
      <c r="BL368" s="24" t="s">
        <v>88</v>
      </c>
      <c r="BM368" s="24" t="s">
        <v>647</v>
      </c>
    </row>
    <row r="369" s="11" customFormat="1">
      <c r="B369" s="215"/>
      <c r="D369" s="216" t="s">
        <v>222</v>
      </c>
      <c r="E369" s="217" t="s">
        <v>5</v>
      </c>
      <c r="F369" s="218" t="s">
        <v>648</v>
      </c>
      <c r="H369" s="219">
        <v>120</v>
      </c>
      <c r="I369" s="220"/>
      <c r="L369" s="215"/>
      <c r="M369" s="221"/>
      <c r="N369" s="222"/>
      <c r="O369" s="222"/>
      <c r="P369" s="222"/>
      <c r="Q369" s="222"/>
      <c r="R369" s="222"/>
      <c r="S369" s="222"/>
      <c r="T369" s="223"/>
      <c r="AT369" s="217" t="s">
        <v>222</v>
      </c>
      <c r="AU369" s="217" t="s">
        <v>82</v>
      </c>
      <c r="AV369" s="11" t="s">
        <v>82</v>
      </c>
      <c r="AW369" s="11" t="s">
        <v>38</v>
      </c>
      <c r="AX369" s="11" t="s">
        <v>11</v>
      </c>
      <c r="AY369" s="217" t="s">
        <v>214</v>
      </c>
    </row>
    <row r="370" s="1" customFormat="1" ht="25.5" customHeight="1">
      <c r="B370" s="202"/>
      <c r="C370" s="203" t="s">
        <v>649</v>
      </c>
      <c r="D370" s="203" t="s">
        <v>216</v>
      </c>
      <c r="E370" s="204" t="s">
        <v>650</v>
      </c>
      <c r="F370" s="205" t="s">
        <v>651</v>
      </c>
      <c r="G370" s="206" t="s">
        <v>636</v>
      </c>
      <c r="H370" s="207">
        <v>2</v>
      </c>
      <c r="I370" s="208"/>
      <c r="J370" s="209">
        <f>ROUND(I370*H370,0)</f>
        <v>0</v>
      </c>
      <c r="K370" s="205" t="s">
        <v>220</v>
      </c>
      <c r="L370" s="46"/>
      <c r="M370" s="210" t="s">
        <v>5</v>
      </c>
      <c r="N370" s="211" t="s">
        <v>45</v>
      </c>
      <c r="O370" s="47"/>
      <c r="P370" s="212">
        <f>O370*H370</f>
        <v>0</v>
      </c>
      <c r="Q370" s="212">
        <v>0</v>
      </c>
      <c r="R370" s="212">
        <f>Q370*H370</f>
        <v>0</v>
      </c>
      <c r="S370" s="212">
        <v>0</v>
      </c>
      <c r="T370" s="213">
        <f>S370*H370</f>
        <v>0</v>
      </c>
      <c r="AR370" s="24" t="s">
        <v>88</v>
      </c>
      <c r="AT370" s="24" t="s">
        <v>216</v>
      </c>
      <c r="AU370" s="24" t="s">
        <v>82</v>
      </c>
      <c r="AY370" s="24" t="s">
        <v>214</v>
      </c>
      <c r="BE370" s="214">
        <f>IF(N370="základní",J370,0)</f>
        <v>0</v>
      </c>
      <c r="BF370" s="214">
        <f>IF(N370="snížená",J370,0)</f>
        <v>0</v>
      </c>
      <c r="BG370" s="214">
        <f>IF(N370="zákl. přenesená",J370,0)</f>
        <v>0</v>
      </c>
      <c r="BH370" s="214">
        <f>IF(N370="sníž. přenesená",J370,0)</f>
        <v>0</v>
      </c>
      <c r="BI370" s="214">
        <f>IF(N370="nulová",J370,0)</f>
        <v>0</v>
      </c>
      <c r="BJ370" s="24" t="s">
        <v>11</v>
      </c>
      <c r="BK370" s="214">
        <f>ROUND(I370*H370,0)</f>
        <v>0</v>
      </c>
      <c r="BL370" s="24" t="s">
        <v>88</v>
      </c>
      <c r="BM370" s="24" t="s">
        <v>652</v>
      </c>
    </row>
    <row r="371" s="11" customFormat="1">
      <c r="B371" s="215"/>
      <c r="D371" s="216" t="s">
        <v>222</v>
      </c>
      <c r="E371" s="217" t="s">
        <v>5</v>
      </c>
      <c r="F371" s="218" t="s">
        <v>82</v>
      </c>
      <c r="H371" s="219">
        <v>2</v>
      </c>
      <c r="I371" s="220"/>
      <c r="L371" s="215"/>
      <c r="M371" s="221"/>
      <c r="N371" s="222"/>
      <c r="O371" s="222"/>
      <c r="P371" s="222"/>
      <c r="Q371" s="222"/>
      <c r="R371" s="222"/>
      <c r="S371" s="222"/>
      <c r="T371" s="223"/>
      <c r="AT371" s="217" t="s">
        <v>222</v>
      </c>
      <c r="AU371" s="217" t="s">
        <v>82</v>
      </c>
      <c r="AV371" s="11" t="s">
        <v>82</v>
      </c>
      <c r="AW371" s="11" t="s">
        <v>38</v>
      </c>
      <c r="AX371" s="11" t="s">
        <v>11</v>
      </c>
      <c r="AY371" s="217" t="s">
        <v>214</v>
      </c>
    </row>
    <row r="372" s="1" customFormat="1" ht="16.5" customHeight="1">
      <c r="B372" s="202"/>
      <c r="C372" s="203" t="s">
        <v>653</v>
      </c>
      <c r="D372" s="203" t="s">
        <v>216</v>
      </c>
      <c r="E372" s="204" t="s">
        <v>654</v>
      </c>
      <c r="F372" s="205" t="s">
        <v>655</v>
      </c>
      <c r="G372" s="206" t="s">
        <v>291</v>
      </c>
      <c r="H372" s="207">
        <v>165.59999999999999</v>
      </c>
      <c r="I372" s="208"/>
      <c r="J372" s="209">
        <f>ROUND(I372*H372,0)</f>
        <v>0</v>
      </c>
      <c r="K372" s="205" t="s">
        <v>220</v>
      </c>
      <c r="L372" s="46"/>
      <c r="M372" s="210" t="s">
        <v>5</v>
      </c>
      <c r="N372" s="211" t="s">
        <v>45</v>
      </c>
      <c r="O372" s="47"/>
      <c r="P372" s="212">
        <f>O372*H372</f>
        <v>0</v>
      </c>
      <c r="Q372" s="212">
        <v>3.9499999999999998E-05</v>
      </c>
      <c r="R372" s="212">
        <f>Q372*H372</f>
        <v>0.0065411999999999996</v>
      </c>
      <c r="S372" s="212">
        <v>0</v>
      </c>
      <c r="T372" s="213">
        <f>S372*H372</f>
        <v>0</v>
      </c>
      <c r="AR372" s="24" t="s">
        <v>88</v>
      </c>
      <c r="AT372" s="24" t="s">
        <v>216</v>
      </c>
      <c r="AU372" s="24" t="s">
        <v>82</v>
      </c>
      <c r="AY372" s="24" t="s">
        <v>214</v>
      </c>
      <c r="BE372" s="214">
        <f>IF(N372="základní",J372,0)</f>
        <v>0</v>
      </c>
      <c r="BF372" s="214">
        <f>IF(N372="snížená",J372,0)</f>
        <v>0</v>
      </c>
      <c r="BG372" s="214">
        <f>IF(N372="zákl. přenesená",J372,0)</f>
        <v>0</v>
      </c>
      <c r="BH372" s="214">
        <f>IF(N372="sníž. přenesená",J372,0)</f>
        <v>0</v>
      </c>
      <c r="BI372" s="214">
        <f>IF(N372="nulová",J372,0)</f>
        <v>0</v>
      </c>
      <c r="BJ372" s="24" t="s">
        <v>11</v>
      </c>
      <c r="BK372" s="214">
        <f>ROUND(I372*H372,0)</f>
        <v>0</v>
      </c>
      <c r="BL372" s="24" t="s">
        <v>88</v>
      </c>
      <c r="BM372" s="24" t="s">
        <v>656</v>
      </c>
    </row>
    <row r="373" s="11" customFormat="1">
      <c r="B373" s="215"/>
      <c r="D373" s="216" t="s">
        <v>222</v>
      </c>
      <c r="E373" s="217" t="s">
        <v>5</v>
      </c>
      <c r="F373" s="218" t="s">
        <v>657</v>
      </c>
      <c r="H373" s="219">
        <v>21.600000000000001</v>
      </c>
      <c r="I373" s="220"/>
      <c r="L373" s="215"/>
      <c r="M373" s="221"/>
      <c r="N373" s="222"/>
      <c r="O373" s="222"/>
      <c r="P373" s="222"/>
      <c r="Q373" s="222"/>
      <c r="R373" s="222"/>
      <c r="S373" s="222"/>
      <c r="T373" s="223"/>
      <c r="AT373" s="217" t="s">
        <v>222</v>
      </c>
      <c r="AU373" s="217" t="s">
        <v>82</v>
      </c>
      <c r="AV373" s="11" t="s">
        <v>82</v>
      </c>
      <c r="AW373" s="11" t="s">
        <v>38</v>
      </c>
      <c r="AX373" s="11" t="s">
        <v>74</v>
      </c>
      <c r="AY373" s="217" t="s">
        <v>214</v>
      </c>
    </row>
    <row r="374" s="11" customFormat="1">
      <c r="B374" s="215"/>
      <c r="D374" s="216" t="s">
        <v>222</v>
      </c>
      <c r="E374" s="217" t="s">
        <v>5</v>
      </c>
      <c r="F374" s="218" t="s">
        <v>658</v>
      </c>
      <c r="H374" s="219">
        <v>144</v>
      </c>
      <c r="I374" s="220"/>
      <c r="L374" s="215"/>
      <c r="M374" s="221"/>
      <c r="N374" s="222"/>
      <c r="O374" s="222"/>
      <c r="P374" s="222"/>
      <c r="Q374" s="222"/>
      <c r="R374" s="222"/>
      <c r="S374" s="222"/>
      <c r="T374" s="223"/>
      <c r="AT374" s="217" t="s">
        <v>222</v>
      </c>
      <c r="AU374" s="217" t="s">
        <v>82</v>
      </c>
      <c r="AV374" s="11" t="s">
        <v>82</v>
      </c>
      <c r="AW374" s="11" t="s">
        <v>38</v>
      </c>
      <c r="AX374" s="11" t="s">
        <v>74</v>
      </c>
      <c r="AY374" s="217" t="s">
        <v>214</v>
      </c>
    </row>
    <row r="375" s="12" customFormat="1">
      <c r="B375" s="224"/>
      <c r="D375" s="216" t="s">
        <v>222</v>
      </c>
      <c r="E375" s="225" t="s">
        <v>5</v>
      </c>
      <c r="F375" s="226" t="s">
        <v>224</v>
      </c>
      <c r="H375" s="227">
        <v>165.59999999999999</v>
      </c>
      <c r="I375" s="228"/>
      <c r="L375" s="224"/>
      <c r="M375" s="229"/>
      <c r="N375" s="230"/>
      <c r="O375" s="230"/>
      <c r="P375" s="230"/>
      <c r="Q375" s="230"/>
      <c r="R375" s="230"/>
      <c r="S375" s="230"/>
      <c r="T375" s="231"/>
      <c r="AT375" s="225" t="s">
        <v>222</v>
      </c>
      <c r="AU375" s="225" t="s">
        <v>82</v>
      </c>
      <c r="AV375" s="12" t="s">
        <v>85</v>
      </c>
      <c r="AW375" s="12" t="s">
        <v>38</v>
      </c>
      <c r="AX375" s="12" t="s">
        <v>11</v>
      </c>
      <c r="AY375" s="225" t="s">
        <v>214</v>
      </c>
    </row>
    <row r="376" s="1" customFormat="1" ht="25.5" customHeight="1">
      <c r="B376" s="202"/>
      <c r="C376" s="203" t="s">
        <v>659</v>
      </c>
      <c r="D376" s="203" t="s">
        <v>216</v>
      </c>
      <c r="E376" s="204" t="s">
        <v>660</v>
      </c>
      <c r="F376" s="205" t="s">
        <v>661</v>
      </c>
      <c r="G376" s="206" t="s">
        <v>291</v>
      </c>
      <c r="H376" s="207">
        <v>27.561</v>
      </c>
      <c r="I376" s="208"/>
      <c r="J376" s="209">
        <f>ROUND(I376*H376,0)</f>
        <v>0</v>
      </c>
      <c r="K376" s="205" t="s">
        <v>220</v>
      </c>
      <c r="L376" s="46"/>
      <c r="M376" s="210" t="s">
        <v>5</v>
      </c>
      <c r="N376" s="211" t="s">
        <v>45</v>
      </c>
      <c r="O376" s="47"/>
      <c r="P376" s="212">
        <f>O376*H376</f>
        <v>0</v>
      </c>
      <c r="Q376" s="212">
        <v>0.0012075</v>
      </c>
      <c r="R376" s="212">
        <f>Q376*H376</f>
        <v>0.033279907499999997</v>
      </c>
      <c r="S376" s="212">
        <v>0</v>
      </c>
      <c r="T376" s="213">
        <f>S376*H376</f>
        <v>0</v>
      </c>
      <c r="AR376" s="24" t="s">
        <v>88</v>
      </c>
      <c r="AT376" s="24" t="s">
        <v>216</v>
      </c>
      <c r="AU376" s="24" t="s">
        <v>82</v>
      </c>
      <c r="AY376" s="24" t="s">
        <v>214</v>
      </c>
      <c r="BE376" s="214">
        <f>IF(N376="základní",J376,0)</f>
        <v>0</v>
      </c>
      <c r="BF376" s="214">
        <f>IF(N376="snížená",J376,0)</f>
        <v>0</v>
      </c>
      <c r="BG376" s="214">
        <f>IF(N376="zákl. přenesená",J376,0)</f>
        <v>0</v>
      </c>
      <c r="BH376" s="214">
        <f>IF(N376="sníž. přenesená",J376,0)</f>
        <v>0</v>
      </c>
      <c r="BI376" s="214">
        <f>IF(N376="nulová",J376,0)</f>
        <v>0</v>
      </c>
      <c r="BJ376" s="24" t="s">
        <v>11</v>
      </c>
      <c r="BK376" s="214">
        <f>ROUND(I376*H376,0)</f>
        <v>0</v>
      </c>
      <c r="BL376" s="24" t="s">
        <v>88</v>
      </c>
      <c r="BM376" s="24" t="s">
        <v>662</v>
      </c>
    </row>
    <row r="377" s="11" customFormat="1">
      <c r="B377" s="215"/>
      <c r="D377" s="216" t="s">
        <v>222</v>
      </c>
      <c r="E377" s="217" t="s">
        <v>5</v>
      </c>
      <c r="F377" s="218" t="s">
        <v>663</v>
      </c>
      <c r="H377" s="219">
        <v>3.4500000000000002</v>
      </c>
      <c r="I377" s="220"/>
      <c r="L377" s="215"/>
      <c r="M377" s="221"/>
      <c r="N377" s="222"/>
      <c r="O377" s="222"/>
      <c r="P377" s="222"/>
      <c r="Q377" s="222"/>
      <c r="R377" s="222"/>
      <c r="S377" s="222"/>
      <c r="T377" s="223"/>
      <c r="AT377" s="217" t="s">
        <v>222</v>
      </c>
      <c r="AU377" s="217" t="s">
        <v>82</v>
      </c>
      <c r="AV377" s="11" t="s">
        <v>82</v>
      </c>
      <c r="AW377" s="11" t="s">
        <v>38</v>
      </c>
      <c r="AX377" s="11" t="s">
        <v>74</v>
      </c>
      <c r="AY377" s="217" t="s">
        <v>214</v>
      </c>
    </row>
    <row r="378" s="11" customFormat="1">
      <c r="B378" s="215"/>
      <c r="D378" s="216" t="s">
        <v>222</v>
      </c>
      <c r="E378" s="217" t="s">
        <v>5</v>
      </c>
      <c r="F378" s="218" t="s">
        <v>664</v>
      </c>
      <c r="H378" s="219">
        <v>23.436</v>
      </c>
      <c r="I378" s="220"/>
      <c r="L378" s="215"/>
      <c r="M378" s="221"/>
      <c r="N378" s="222"/>
      <c r="O378" s="222"/>
      <c r="P378" s="222"/>
      <c r="Q378" s="222"/>
      <c r="R378" s="222"/>
      <c r="S378" s="222"/>
      <c r="T378" s="223"/>
      <c r="AT378" s="217" t="s">
        <v>222</v>
      </c>
      <c r="AU378" s="217" t="s">
        <v>82</v>
      </c>
      <c r="AV378" s="11" t="s">
        <v>82</v>
      </c>
      <c r="AW378" s="11" t="s">
        <v>38</v>
      </c>
      <c r="AX378" s="11" t="s">
        <v>74</v>
      </c>
      <c r="AY378" s="217" t="s">
        <v>214</v>
      </c>
    </row>
    <row r="379" s="11" customFormat="1">
      <c r="B379" s="215"/>
      <c r="D379" s="216" t="s">
        <v>222</v>
      </c>
      <c r="E379" s="217" t="s">
        <v>5</v>
      </c>
      <c r="F379" s="218" t="s">
        <v>665</v>
      </c>
      <c r="H379" s="219">
        <v>0.67500000000000004</v>
      </c>
      <c r="I379" s="220"/>
      <c r="L379" s="215"/>
      <c r="M379" s="221"/>
      <c r="N379" s="222"/>
      <c r="O379" s="222"/>
      <c r="P379" s="222"/>
      <c r="Q379" s="222"/>
      <c r="R379" s="222"/>
      <c r="S379" s="222"/>
      <c r="T379" s="223"/>
      <c r="AT379" s="217" t="s">
        <v>222</v>
      </c>
      <c r="AU379" s="217" t="s">
        <v>82</v>
      </c>
      <c r="AV379" s="11" t="s">
        <v>82</v>
      </c>
      <c r="AW379" s="11" t="s">
        <v>38</v>
      </c>
      <c r="AX379" s="11" t="s">
        <v>74</v>
      </c>
      <c r="AY379" s="217" t="s">
        <v>214</v>
      </c>
    </row>
    <row r="380" s="12" customFormat="1">
      <c r="B380" s="224"/>
      <c r="D380" s="216" t="s">
        <v>222</v>
      </c>
      <c r="E380" s="225" t="s">
        <v>5</v>
      </c>
      <c r="F380" s="226" t="s">
        <v>224</v>
      </c>
      <c r="H380" s="227">
        <v>27.561</v>
      </c>
      <c r="I380" s="228"/>
      <c r="L380" s="224"/>
      <c r="M380" s="229"/>
      <c r="N380" s="230"/>
      <c r="O380" s="230"/>
      <c r="P380" s="230"/>
      <c r="Q380" s="230"/>
      <c r="R380" s="230"/>
      <c r="S380" s="230"/>
      <c r="T380" s="231"/>
      <c r="AT380" s="225" t="s">
        <v>222</v>
      </c>
      <c r="AU380" s="225" t="s">
        <v>82</v>
      </c>
      <c r="AV380" s="12" t="s">
        <v>85</v>
      </c>
      <c r="AW380" s="12" t="s">
        <v>38</v>
      </c>
      <c r="AX380" s="12" t="s">
        <v>11</v>
      </c>
      <c r="AY380" s="225" t="s">
        <v>214</v>
      </c>
    </row>
    <row r="381" s="1" customFormat="1" ht="16.5" customHeight="1">
      <c r="B381" s="202"/>
      <c r="C381" s="203" t="s">
        <v>666</v>
      </c>
      <c r="D381" s="203" t="s">
        <v>216</v>
      </c>
      <c r="E381" s="204" t="s">
        <v>667</v>
      </c>
      <c r="F381" s="205" t="s">
        <v>668</v>
      </c>
      <c r="G381" s="206" t="s">
        <v>291</v>
      </c>
      <c r="H381" s="207">
        <v>16.832999999999998</v>
      </c>
      <c r="I381" s="208"/>
      <c r="J381" s="209">
        <f>ROUND(I381*H381,0)</f>
        <v>0</v>
      </c>
      <c r="K381" s="205" t="s">
        <v>220</v>
      </c>
      <c r="L381" s="46"/>
      <c r="M381" s="210" t="s">
        <v>5</v>
      </c>
      <c r="N381" s="211" t="s">
        <v>45</v>
      </c>
      <c r="O381" s="47"/>
      <c r="P381" s="212">
        <f>O381*H381</f>
        <v>0</v>
      </c>
      <c r="Q381" s="212">
        <v>0</v>
      </c>
      <c r="R381" s="212">
        <f>Q381*H381</f>
        <v>0</v>
      </c>
      <c r="S381" s="212">
        <v>0.13100000000000001</v>
      </c>
      <c r="T381" s="213">
        <f>S381*H381</f>
        <v>2.2051229999999999</v>
      </c>
      <c r="AR381" s="24" t="s">
        <v>88</v>
      </c>
      <c r="AT381" s="24" t="s">
        <v>216</v>
      </c>
      <c r="AU381" s="24" t="s">
        <v>82</v>
      </c>
      <c r="AY381" s="24" t="s">
        <v>214</v>
      </c>
      <c r="BE381" s="214">
        <f>IF(N381="základní",J381,0)</f>
        <v>0</v>
      </c>
      <c r="BF381" s="214">
        <f>IF(N381="snížená",J381,0)</f>
        <v>0</v>
      </c>
      <c r="BG381" s="214">
        <f>IF(N381="zákl. přenesená",J381,0)</f>
        <v>0</v>
      </c>
      <c r="BH381" s="214">
        <f>IF(N381="sníž. přenesená",J381,0)</f>
        <v>0</v>
      </c>
      <c r="BI381" s="214">
        <f>IF(N381="nulová",J381,0)</f>
        <v>0</v>
      </c>
      <c r="BJ381" s="24" t="s">
        <v>11</v>
      </c>
      <c r="BK381" s="214">
        <f>ROUND(I381*H381,0)</f>
        <v>0</v>
      </c>
      <c r="BL381" s="24" t="s">
        <v>88</v>
      </c>
      <c r="BM381" s="24" t="s">
        <v>669</v>
      </c>
    </row>
    <row r="382" s="11" customFormat="1">
      <c r="B382" s="215"/>
      <c r="D382" s="216" t="s">
        <v>222</v>
      </c>
      <c r="E382" s="217" t="s">
        <v>5</v>
      </c>
      <c r="F382" s="218" t="s">
        <v>670</v>
      </c>
      <c r="H382" s="219">
        <v>1.7849999999999999</v>
      </c>
      <c r="I382" s="220"/>
      <c r="L382" s="215"/>
      <c r="M382" s="221"/>
      <c r="N382" s="222"/>
      <c r="O382" s="222"/>
      <c r="P382" s="222"/>
      <c r="Q382" s="222"/>
      <c r="R382" s="222"/>
      <c r="S382" s="222"/>
      <c r="T382" s="223"/>
      <c r="AT382" s="217" t="s">
        <v>222</v>
      </c>
      <c r="AU382" s="217" t="s">
        <v>82</v>
      </c>
      <c r="AV382" s="11" t="s">
        <v>82</v>
      </c>
      <c r="AW382" s="11" t="s">
        <v>38</v>
      </c>
      <c r="AX382" s="11" t="s">
        <v>74</v>
      </c>
      <c r="AY382" s="217" t="s">
        <v>214</v>
      </c>
    </row>
    <row r="383" s="11" customFormat="1">
      <c r="B383" s="215"/>
      <c r="D383" s="216" t="s">
        <v>222</v>
      </c>
      <c r="E383" s="217" t="s">
        <v>5</v>
      </c>
      <c r="F383" s="218" t="s">
        <v>671</v>
      </c>
      <c r="H383" s="219">
        <v>15.048</v>
      </c>
      <c r="I383" s="220"/>
      <c r="L383" s="215"/>
      <c r="M383" s="221"/>
      <c r="N383" s="222"/>
      <c r="O383" s="222"/>
      <c r="P383" s="222"/>
      <c r="Q383" s="222"/>
      <c r="R383" s="222"/>
      <c r="S383" s="222"/>
      <c r="T383" s="223"/>
      <c r="AT383" s="217" t="s">
        <v>222</v>
      </c>
      <c r="AU383" s="217" t="s">
        <v>82</v>
      </c>
      <c r="AV383" s="11" t="s">
        <v>82</v>
      </c>
      <c r="AW383" s="11" t="s">
        <v>38</v>
      </c>
      <c r="AX383" s="11" t="s">
        <v>74</v>
      </c>
      <c r="AY383" s="217" t="s">
        <v>214</v>
      </c>
    </row>
    <row r="384" s="12" customFormat="1">
      <c r="B384" s="224"/>
      <c r="D384" s="216" t="s">
        <v>222</v>
      </c>
      <c r="E384" s="225" t="s">
        <v>5</v>
      </c>
      <c r="F384" s="226" t="s">
        <v>224</v>
      </c>
      <c r="H384" s="227">
        <v>16.832999999999998</v>
      </c>
      <c r="I384" s="228"/>
      <c r="L384" s="224"/>
      <c r="M384" s="229"/>
      <c r="N384" s="230"/>
      <c r="O384" s="230"/>
      <c r="P384" s="230"/>
      <c r="Q384" s="230"/>
      <c r="R384" s="230"/>
      <c r="S384" s="230"/>
      <c r="T384" s="231"/>
      <c r="AT384" s="225" t="s">
        <v>222</v>
      </c>
      <c r="AU384" s="225" t="s">
        <v>82</v>
      </c>
      <c r="AV384" s="12" t="s">
        <v>85</v>
      </c>
      <c r="AW384" s="12" t="s">
        <v>38</v>
      </c>
      <c r="AX384" s="12" t="s">
        <v>11</v>
      </c>
      <c r="AY384" s="225" t="s">
        <v>214</v>
      </c>
    </row>
    <row r="385" s="1" customFormat="1" ht="25.5" customHeight="1">
      <c r="B385" s="202"/>
      <c r="C385" s="203" t="s">
        <v>672</v>
      </c>
      <c r="D385" s="203" t="s">
        <v>216</v>
      </c>
      <c r="E385" s="204" t="s">
        <v>673</v>
      </c>
      <c r="F385" s="205" t="s">
        <v>674</v>
      </c>
      <c r="G385" s="206" t="s">
        <v>219</v>
      </c>
      <c r="H385" s="207">
        <v>0.68400000000000005</v>
      </c>
      <c r="I385" s="208"/>
      <c r="J385" s="209">
        <f>ROUND(I385*H385,0)</f>
        <v>0</v>
      </c>
      <c r="K385" s="205" t="s">
        <v>220</v>
      </c>
      <c r="L385" s="46"/>
      <c r="M385" s="210" t="s">
        <v>5</v>
      </c>
      <c r="N385" s="211" t="s">
        <v>45</v>
      </c>
      <c r="O385" s="47"/>
      <c r="P385" s="212">
        <f>O385*H385</f>
        <v>0</v>
      </c>
      <c r="Q385" s="212">
        <v>0</v>
      </c>
      <c r="R385" s="212">
        <f>Q385*H385</f>
        <v>0</v>
      </c>
      <c r="S385" s="212">
        <v>2.2000000000000002</v>
      </c>
      <c r="T385" s="213">
        <f>S385*H385</f>
        <v>1.5048000000000001</v>
      </c>
      <c r="AR385" s="24" t="s">
        <v>88</v>
      </c>
      <c r="AT385" s="24" t="s">
        <v>216</v>
      </c>
      <c r="AU385" s="24" t="s">
        <v>82</v>
      </c>
      <c r="AY385" s="24" t="s">
        <v>214</v>
      </c>
      <c r="BE385" s="214">
        <f>IF(N385="základní",J385,0)</f>
        <v>0</v>
      </c>
      <c r="BF385" s="214">
        <f>IF(N385="snížená",J385,0)</f>
        <v>0</v>
      </c>
      <c r="BG385" s="214">
        <f>IF(N385="zákl. přenesená",J385,0)</f>
        <v>0</v>
      </c>
      <c r="BH385" s="214">
        <f>IF(N385="sníž. přenesená",J385,0)</f>
        <v>0</v>
      </c>
      <c r="BI385" s="214">
        <f>IF(N385="nulová",J385,0)</f>
        <v>0</v>
      </c>
      <c r="BJ385" s="24" t="s">
        <v>11</v>
      </c>
      <c r="BK385" s="214">
        <f>ROUND(I385*H385,0)</f>
        <v>0</v>
      </c>
      <c r="BL385" s="24" t="s">
        <v>88</v>
      </c>
      <c r="BM385" s="24" t="s">
        <v>675</v>
      </c>
    </row>
    <row r="386" s="11" customFormat="1">
      <c r="B386" s="215"/>
      <c r="D386" s="216" t="s">
        <v>222</v>
      </c>
      <c r="E386" s="217" t="s">
        <v>5</v>
      </c>
      <c r="F386" s="218" t="s">
        <v>676</v>
      </c>
      <c r="H386" s="219">
        <v>0.68400000000000005</v>
      </c>
      <c r="I386" s="220"/>
      <c r="L386" s="215"/>
      <c r="M386" s="221"/>
      <c r="N386" s="222"/>
      <c r="O386" s="222"/>
      <c r="P386" s="222"/>
      <c r="Q386" s="222"/>
      <c r="R386" s="222"/>
      <c r="S386" s="222"/>
      <c r="T386" s="223"/>
      <c r="AT386" s="217" t="s">
        <v>222</v>
      </c>
      <c r="AU386" s="217" t="s">
        <v>82</v>
      </c>
      <c r="AV386" s="11" t="s">
        <v>82</v>
      </c>
      <c r="AW386" s="11" t="s">
        <v>38</v>
      </c>
      <c r="AX386" s="11" t="s">
        <v>11</v>
      </c>
      <c r="AY386" s="217" t="s">
        <v>214</v>
      </c>
    </row>
    <row r="387" s="1" customFormat="1" ht="25.5" customHeight="1">
      <c r="B387" s="202"/>
      <c r="C387" s="203" t="s">
        <v>677</v>
      </c>
      <c r="D387" s="203" t="s">
        <v>216</v>
      </c>
      <c r="E387" s="204" t="s">
        <v>678</v>
      </c>
      <c r="F387" s="205" t="s">
        <v>679</v>
      </c>
      <c r="G387" s="206" t="s">
        <v>291</v>
      </c>
      <c r="H387" s="207">
        <v>10.5</v>
      </c>
      <c r="I387" s="208"/>
      <c r="J387" s="209">
        <f>ROUND(I387*H387,0)</f>
        <v>0</v>
      </c>
      <c r="K387" s="205" t="s">
        <v>220</v>
      </c>
      <c r="L387" s="46"/>
      <c r="M387" s="210" t="s">
        <v>5</v>
      </c>
      <c r="N387" s="211" t="s">
        <v>45</v>
      </c>
      <c r="O387" s="47"/>
      <c r="P387" s="212">
        <f>O387*H387</f>
        <v>0</v>
      </c>
      <c r="Q387" s="212">
        <v>0</v>
      </c>
      <c r="R387" s="212">
        <f>Q387*H387</f>
        <v>0</v>
      </c>
      <c r="S387" s="212">
        <v>0.057000000000000002</v>
      </c>
      <c r="T387" s="213">
        <f>S387*H387</f>
        <v>0.59850000000000003</v>
      </c>
      <c r="AR387" s="24" t="s">
        <v>88</v>
      </c>
      <c r="AT387" s="24" t="s">
        <v>216</v>
      </c>
      <c r="AU387" s="24" t="s">
        <v>82</v>
      </c>
      <c r="AY387" s="24" t="s">
        <v>214</v>
      </c>
      <c r="BE387" s="214">
        <f>IF(N387="základní",J387,0)</f>
        <v>0</v>
      </c>
      <c r="BF387" s="214">
        <f>IF(N387="snížená",J387,0)</f>
        <v>0</v>
      </c>
      <c r="BG387" s="214">
        <f>IF(N387="zákl. přenesená",J387,0)</f>
        <v>0</v>
      </c>
      <c r="BH387" s="214">
        <f>IF(N387="sníž. přenesená",J387,0)</f>
        <v>0</v>
      </c>
      <c r="BI387" s="214">
        <f>IF(N387="nulová",J387,0)</f>
        <v>0</v>
      </c>
      <c r="BJ387" s="24" t="s">
        <v>11</v>
      </c>
      <c r="BK387" s="214">
        <f>ROUND(I387*H387,0)</f>
        <v>0</v>
      </c>
      <c r="BL387" s="24" t="s">
        <v>88</v>
      </c>
      <c r="BM387" s="24" t="s">
        <v>680</v>
      </c>
    </row>
    <row r="388" s="11" customFormat="1">
      <c r="B388" s="215"/>
      <c r="D388" s="216" t="s">
        <v>222</v>
      </c>
      <c r="E388" s="217" t="s">
        <v>5</v>
      </c>
      <c r="F388" s="218" t="s">
        <v>604</v>
      </c>
      <c r="H388" s="219">
        <v>10.5</v>
      </c>
      <c r="I388" s="220"/>
      <c r="L388" s="215"/>
      <c r="M388" s="221"/>
      <c r="N388" s="222"/>
      <c r="O388" s="222"/>
      <c r="P388" s="222"/>
      <c r="Q388" s="222"/>
      <c r="R388" s="222"/>
      <c r="S388" s="222"/>
      <c r="T388" s="223"/>
      <c r="AT388" s="217" t="s">
        <v>222</v>
      </c>
      <c r="AU388" s="217" t="s">
        <v>82</v>
      </c>
      <c r="AV388" s="11" t="s">
        <v>82</v>
      </c>
      <c r="AW388" s="11" t="s">
        <v>38</v>
      </c>
      <c r="AX388" s="11" t="s">
        <v>11</v>
      </c>
      <c r="AY388" s="217" t="s">
        <v>214</v>
      </c>
    </row>
    <row r="389" s="1" customFormat="1" ht="16.5" customHeight="1">
      <c r="B389" s="202"/>
      <c r="C389" s="203" t="s">
        <v>681</v>
      </c>
      <c r="D389" s="203" t="s">
        <v>216</v>
      </c>
      <c r="E389" s="204" t="s">
        <v>682</v>
      </c>
      <c r="F389" s="205" t="s">
        <v>683</v>
      </c>
      <c r="G389" s="206" t="s">
        <v>291</v>
      </c>
      <c r="H389" s="207">
        <v>4.3339999999999996</v>
      </c>
      <c r="I389" s="208"/>
      <c r="J389" s="209">
        <f>ROUND(I389*H389,0)</f>
        <v>0</v>
      </c>
      <c r="K389" s="205" t="s">
        <v>220</v>
      </c>
      <c r="L389" s="46"/>
      <c r="M389" s="210" t="s">
        <v>5</v>
      </c>
      <c r="N389" s="211" t="s">
        <v>45</v>
      </c>
      <c r="O389" s="47"/>
      <c r="P389" s="212">
        <f>O389*H389</f>
        <v>0</v>
      </c>
      <c r="Q389" s="212">
        <v>0</v>
      </c>
      <c r="R389" s="212">
        <f>Q389*H389</f>
        <v>0</v>
      </c>
      <c r="S389" s="212">
        <v>0.075999999999999998</v>
      </c>
      <c r="T389" s="213">
        <f>S389*H389</f>
        <v>0.32938399999999995</v>
      </c>
      <c r="AR389" s="24" t="s">
        <v>88</v>
      </c>
      <c r="AT389" s="24" t="s">
        <v>216</v>
      </c>
      <c r="AU389" s="24" t="s">
        <v>82</v>
      </c>
      <c r="AY389" s="24" t="s">
        <v>214</v>
      </c>
      <c r="BE389" s="214">
        <f>IF(N389="základní",J389,0)</f>
        <v>0</v>
      </c>
      <c r="BF389" s="214">
        <f>IF(N389="snížená",J389,0)</f>
        <v>0</v>
      </c>
      <c r="BG389" s="214">
        <f>IF(N389="zákl. přenesená",J389,0)</f>
        <v>0</v>
      </c>
      <c r="BH389" s="214">
        <f>IF(N389="sníž. přenesená",J389,0)</f>
        <v>0</v>
      </c>
      <c r="BI389" s="214">
        <f>IF(N389="nulová",J389,0)</f>
        <v>0</v>
      </c>
      <c r="BJ389" s="24" t="s">
        <v>11</v>
      </c>
      <c r="BK389" s="214">
        <f>ROUND(I389*H389,0)</f>
        <v>0</v>
      </c>
      <c r="BL389" s="24" t="s">
        <v>88</v>
      </c>
      <c r="BM389" s="24" t="s">
        <v>684</v>
      </c>
    </row>
    <row r="390" s="11" customFormat="1">
      <c r="B390" s="215"/>
      <c r="D390" s="216" t="s">
        <v>222</v>
      </c>
      <c r="E390" s="217" t="s">
        <v>5</v>
      </c>
      <c r="F390" s="218" t="s">
        <v>685</v>
      </c>
      <c r="H390" s="219">
        <v>1.1819999999999999</v>
      </c>
      <c r="I390" s="220"/>
      <c r="L390" s="215"/>
      <c r="M390" s="221"/>
      <c r="N390" s="222"/>
      <c r="O390" s="222"/>
      <c r="P390" s="222"/>
      <c r="Q390" s="222"/>
      <c r="R390" s="222"/>
      <c r="S390" s="222"/>
      <c r="T390" s="223"/>
      <c r="AT390" s="217" t="s">
        <v>222</v>
      </c>
      <c r="AU390" s="217" t="s">
        <v>82</v>
      </c>
      <c r="AV390" s="11" t="s">
        <v>82</v>
      </c>
      <c r="AW390" s="11" t="s">
        <v>38</v>
      </c>
      <c r="AX390" s="11" t="s">
        <v>74</v>
      </c>
      <c r="AY390" s="217" t="s">
        <v>214</v>
      </c>
    </row>
    <row r="391" s="11" customFormat="1">
      <c r="B391" s="215"/>
      <c r="D391" s="216" t="s">
        <v>222</v>
      </c>
      <c r="E391" s="217" t="s">
        <v>5</v>
      </c>
      <c r="F391" s="218" t="s">
        <v>686</v>
      </c>
      <c r="H391" s="219">
        <v>3.1520000000000001</v>
      </c>
      <c r="I391" s="220"/>
      <c r="L391" s="215"/>
      <c r="M391" s="221"/>
      <c r="N391" s="222"/>
      <c r="O391" s="222"/>
      <c r="P391" s="222"/>
      <c r="Q391" s="222"/>
      <c r="R391" s="222"/>
      <c r="S391" s="222"/>
      <c r="T391" s="223"/>
      <c r="AT391" s="217" t="s">
        <v>222</v>
      </c>
      <c r="AU391" s="217" t="s">
        <v>82</v>
      </c>
      <c r="AV391" s="11" t="s">
        <v>82</v>
      </c>
      <c r="AW391" s="11" t="s">
        <v>38</v>
      </c>
      <c r="AX391" s="11" t="s">
        <v>74</v>
      </c>
      <c r="AY391" s="217" t="s">
        <v>214</v>
      </c>
    </row>
    <row r="392" s="12" customFormat="1">
      <c r="B392" s="224"/>
      <c r="D392" s="216" t="s">
        <v>222</v>
      </c>
      <c r="E392" s="225" t="s">
        <v>5</v>
      </c>
      <c r="F392" s="226" t="s">
        <v>224</v>
      </c>
      <c r="H392" s="227">
        <v>4.3339999999999996</v>
      </c>
      <c r="I392" s="228"/>
      <c r="L392" s="224"/>
      <c r="M392" s="229"/>
      <c r="N392" s="230"/>
      <c r="O392" s="230"/>
      <c r="P392" s="230"/>
      <c r="Q392" s="230"/>
      <c r="R392" s="230"/>
      <c r="S392" s="230"/>
      <c r="T392" s="231"/>
      <c r="AT392" s="225" t="s">
        <v>222</v>
      </c>
      <c r="AU392" s="225" t="s">
        <v>82</v>
      </c>
      <c r="AV392" s="12" t="s">
        <v>85</v>
      </c>
      <c r="AW392" s="12" t="s">
        <v>38</v>
      </c>
      <c r="AX392" s="12" t="s">
        <v>11</v>
      </c>
      <c r="AY392" s="225" t="s">
        <v>214</v>
      </c>
    </row>
    <row r="393" s="1" customFormat="1" ht="16.5" customHeight="1">
      <c r="B393" s="202"/>
      <c r="C393" s="203" t="s">
        <v>687</v>
      </c>
      <c r="D393" s="203" t="s">
        <v>216</v>
      </c>
      <c r="E393" s="204" t="s">
        <v>688</v>
      </c>
      <c r="F393" s="205" t="s">
        <v>689</v>
      </c>
      <c r="G393" s="206" t="s">
        <v>219</v>
      </c>
      <c r="H393" s="207">
        <v>0.39900000000000002</v>
      </c>
      <c r="I393" s="208"/>
      <c r="J393" s="209">
        <f>ROUND(I393*H393,0)</f>
        <v>0</v>
      </c>
      <c r="K393" s="205" t="s">
        <v>220</v>
      </c>
      <c r="L393" s="46"/>
      <c r="M393" s="210" t="s">
        <v>5</v>
      </c>
      <c r="N393" s="211" t="s">
        <v>45</v>
      </c>
      <c r="O393" s="47"/>
      <c r="P393" s="212">
        <f>O393*H393</f>
        <v>0</v>
      </c>
      <c r="Q393" s="212">
        <v>0</v>
      </c>
      <c r="R393" s="212">
        <f>Q393*H393</f>
        <v>0</v>
      </c>
      <c r="S393" s="212">
        <v>2.2000000000000002</v>
      </c>
      <c r="T393" s="213">
        <f>S393*H393</f>
        <v>0.87780000000000014</v>
      </c>
      <c r="AR393" s="24" t="s">
        <v>88</v>
      </c>
      <c r="AT393" s="24" t="s">
        <v>216</v>
      </c>
      <c r="AU393" s="24" t="s">
        <v>82</v>
      </c>
      <c r="AY393" s="24" t="s">
        <v>214</v>
      </c>
      <c r="BE393" s="214">
        <f>IF(N393="základní",J393,0)</f>
        <v>0</v>
      </c>
      <c r="BF393" s="214">
        <f>IF(N393="snížená",J393,0)</f>
        <v>0</v>
      </c>
      <c r="BG393" s="214">
        <f>IF(N393="zákl. přenesená",J393,0)</f>
        <v>0</v>
      </c>
      <c r="BH393" s="214">
        <f>IF(N393="sníž. přenesená",J393,0)</f>
        <v>0</v>
      </c>
      <c r="BI393" s="214">
        <f>IF(N393="nulová",J393,0)</f>
        <v>0</v>
      </c>
      <c r="BJ393" s="24" t="s">
        <v>11</v>
      </c>
      <c r="BK393" s="214">
        <f>ROUND(I393*H393,0)</f>
        <v>0</v>
      </c>
      <c r="BL393" s="24" t="s">
        <v>88</v>
      </c>
      <c r="BM393" s="24" t="s">
        <v>690</v>
      </c>
    </row>
    <row r="394" s="11" customFormat="1">
      <c r="B394" s="215"/>
      <c r="D394" s="216" t="s">
        <v>222</v>
      </c>
      <c r="E394" s="217" t="s">
        <v>5</v>
      </c>
      <c r="F394" s="218" t="s">
        <v>691</v>
      </c>
      <c r="H394" s="219">
        <v>0.39900000000000002</v>
      </c>
      <c r="I394" s="220"/>
      <c r="L394" s="215"/>
      <c r="M394" s="221"/>
      <c r="N394" s="222"/>
      <c r="O394" s="222"/>
      <c r="P394" s="222"/>
      <c r="Q394" s="222"/>
      <c r="R394" s="222"/>
      <c r="S394" s="222"/>
      <c r="T394" s="223"/>
      <c r="AT394" s="217" t="s">
        <v>222</v>
      </c>
      <c r="AU394" s="217" t="s">
        <v>82</v>
      </c>
      <c r="AV394" s="11" t="s">
        <v>82</v>
      </c>
      <c r="AW394" s="11" t="s">
        <v>38</v>
      </c>
      <c r="AX394" s="11" t="s">
        <v>74</v>
      </c>
      <c r="AY394" s="217" t="s">
        <v>214</v>
      </c>
    </row>
    <row r="395" s="12" customFormat="1">
      <c r="B395" s="224"/>
      <c r="D395" s="216" t="s">
        <v>222</v>
      </c>
      <c r="E395" s="225" t="s">
        <v>5</v>
      </c>
      <c r="F395" s="226" t="s">
        <v>224</v>
      </c>
      <c r="H395" s="227">
        <v>0.39900000000000002</v>
      </c>
      <c r="I395" s="228"/>
      <c r="L395" s="224"/>
      <c r="M395" s="229"/>
      <c r="N395" s="230"/>
      <c r="O395" s="230"/>
      <c r="P395" s="230"/>
      <c r="Q395" s="230"/>
      <c r="R395" s="230"/>
      <c r="S395" s="230"/>
      <c r="T395" s="231"/>
      <c r="AT395" s="225" t="s">
        <v>222</v>
      </c>
      <c r="AU395" s="225" t="s">
        <v>82</v>
      </c>
      <c r="AV395" s="12" t="s">
        <v>85</v>
      </c>
      <c r="AW395" s="12" t="s">
        <v>38</v>
      </c>
      <c r="AX395" s="12" t="s">
        <v>11</v>
      </c>
      <c r="AY395" s="225" t="s">
        <v>214</v>
      </c>
    </row>
    <row r="396" s="1" customFormat="1" ht="25.5" customHeight="1">
      <c r="B396" s="202"/>
      <c r="C396" s="203" t="s">
        <v>692</v>
      </c>
      <c r="D396" s="203" t="s">
        <v>216</v>
      </c>
      <c r="E396" s="204" t="s">
        <v>693</v>
      </c>
      <c r="F396" s="205" t="s">
        <v>694</v>
      </c>
      <c r="G396" s="206" t="s">
        <v>337</v>
      </c>
      <c r="H396" s="207">
        <v>8</v>
      </c>
      <c r="I396" s="208"/>
      <c r="J396" s="209">
        <f>ROUND(I396*H396,0)</f>
        <v>0</v>
      </c>
      <c r="K396" s="205" t="s">
        <v>220</v>
      </c>
      <c r="L396" s="46"/>
      <c r="M396" s="210" t="s">
        <v>5</v>
      </c>
      <c r="N396" s="211" t="s">
        <v>45</v>
      </c>
      <c r="O396" s="47"/>
      <c r="P396" s="212">
        <f>O396*H396</f>
        <v>0</v>
      </c>
      <c r="Q396" s="212">
        <v>0</v>
      </c>
      <c r="R396" s="212">
        <f>Q396*H396</f>
        <v>0</v>
      </c>
      <c r="S396" s="212">
        <v>0.021000000000000001</v>
      </c>
      <c r="T396" s="213">
        <f>S396*H396</f>
        <v>0.16800000000000001</v>
      </c>
      <c r="AR396" s="24" t="s">
        <v>88</v>
      </c>
      <c r="AT396" s="24" t="s">
        <v>216</v>
      </c>
      <c r="AU396" s="24" t="s">
        <v>82</v>
      </c>
      <c r="AY396" s="24" t="s">
        <v>214</v>
      </c>
      <c r="BE396" s="214">
        <f>IF(N396="základní",J396,0)</f>
        <v>0</v>
      </c>
      <c r="BF396" s="214">
        <f>IF(N396="snížená",J396,0)</f>
        <v>0</v>
      </c>
      <c r="BG396" s="214">
        <f>IF(N396="zákl. přenesená",J396,0)</f>
        <v>0</v>
      </c>
      <c r="BH396" s="214">
        <f>IF(N396="sníž. přenesená",J396,0)</f>
        <v>0</v>
      </c>
      <c r="BI396" s="214">
        <f>IF(N396="nulová",J396,0)</f>
        <v>0</v>
      </c>
      <c r="BJ396" s="24" t="s">
        <v>11</v>
      </c>
      <c r="BK396" s="214">
        <f>ROUND(I396*H396,0)</f>
        <v>0</v>
      </c>
      <c r="BL396" s="24" t="s">
        <v>88</v>
      </c>
      <c r="BM396" s="24" t="s">
        <v>695</v>
      </c>
    </row>
    <row r="397" s="11" customFormat="1">
      <c r="B397" s="215"/>
      <c r="D397" s="216" t="s">
        <v>222</v>
      </c>
      <c r="E397" s="217" t="s">
        <v>5</v>
      </c>
      <c r="F397" s="218" t="s">
        <v>696</v>
      </c>
      <c r="H397" s="219">
        <v>8</v>
      </c>
      <c r="I397" s="220"/>
      <c r="L397" s="215"/>
      <c r="M397" s="221"/>
      <c r="N397" s="222"/>
      <c r="O397" s="222"/>
      <c r="P397" s="222"/>
      <c r="Q397" s="222"/>
      <c r="R397" s="222"/>
      <c r="S397" s="222"/>
      <c r="T397" s="223"/>
      <c r="AT397" s="217" t="s">
        <v>222</v>
      </c>
      <c r="AU397" s="217" t="s">
        <v>82</v>
      </c>
      <c r="AV397" s="11" t="s">
        <v>82</v>
      </c>
      <c r="AW397" s="11" t="s">
        <v>38</v>
      </c>
      <c r="AX397" s="11" t="s">
        <v>11</v>
      </c>
      <c r="AY397" s="217" t="s">
        <v>214</v>
      </c>
    </row>
    <row r="398" s="1" customFormat="1" ht="25.5" customHeight="1">
      <c r="B398" s="202"/>
      <c r="C398" s="203" t="s">
        <v>697</v>
      </c>
      <c r="D398" s="203" t="s">
        <v>216</v>
      </c>
      <c r="E398" s="204" t="s">
        <v>698</v>
      </c>
      <c r="F398" s="205" t="s">
        <v>699</v>
      </c>
      <c r="G398" s="206" t="s">
        <v>270</v>
      </c>
      <c r="H398" s="207">
        <v>3</v>
      </c>
      <c r="I398" s="208"/>
      <c r="J398" s="209">
        <f>ROUND(I398*H398,0)</f>
        <v>0</v>
      </c>
      <c r="K398" s="205" t="s">
        <v>220</v>
      </c>
      <c r="L398" s="46"/>
      <c r="M398" s="210" t="s">
        <v>5</v>
      </c>
      <c r="N398" s="211" t="s">
        <v>45</v>
      </c>
      <c r="O398" s="47"/>
      <c r="P398" s="212">
        <f>O398*H398</f>
        <v>0</v>
      </c>
      <c r="Q398" s="212">
        <v>0.0236245</v>
      </c>
      <c r="R398" s="212">
        <f>Q398*H398</f>
        <v>0.070873500000000006</v>
      </c>
      <c r="S398" s="212">
        <v>0</v>
      </c>
      <c r="T398" s="213">
        <f>S398*H398</f>
        <v>0</v>
      </c>
      <c r="AR398" s="24" t="s">
        <v>88</v>
      </c>
      <c r="AT398" s="24" t="s">
        <v>216</v>
      </c>
      <c r="AU398" s="24" t="s">
        <v>82</v>
      </c>
      <c r="AY398" s="24" t="s">
        <v>214</v>
      </c>
      <c r="BE398" s="214">
        <f>IF(N398="základní",J398,0)</f>
        <v>0</v>
      </c>
      <c r="BF398" s="214">
        <f>IF(N398="snížená",J398,0)</f>
        <v>0</v>
      </c>
      <c r="BG398" s="214">
        <f>IF(N398="zákl. přenesená",J398,0)</f>
        <v>0</v>
      </c>
      <c r="BH398" s="214">
        <f>IF(N398="sníž. přenesená",J398,0)</f>
        <v>0</v>
      </c>
      <c r="BI398" s="214">
        <f>IF(N398="nulová",J398,0)</f>
        <v>0</v>
      </c>
      <c r="BJ398" s="24" t="s">
        <v>11</v>
      </c>
      <c r="BK398" s="214">
        <f>ROUND(I398*H398,0)</f>
        <v>0</v>
      </c>
      <c r="BL398" s="24" t="s">
        <v>88</v>
      </c>
      <c r="BM398" s="24" t="s">
        <v>700</v>
      </c>
    </row>
    <row r="399" s="11" customFormat="1">
      <c r="B399" s="215"/>
      <c r="D399" s="216" t="s">
        <v>222</v>
      </c>
      <c r="E399" s="217" t="s">
        <v>5</v>
      </c>
      <c r="F399" s="218" t="s">
        <v>701</v>
      </c>
      <c r="H399" s="219">
        <v>3</v>
      </c>
      <c r="I399" s="220"/>
      <c r="L399" s="215"/>
      <c r="M399" s="221"/>
      <c r="N399" s="222"/>
      <c r="O399" s="222"/>
      <c r="P399" s="222"/>
      <c r="Q399" s="222"/>
      <c r="R399" s="222"/>
      <c r="S399" s="222"/>
      <c r="T399" s="223"/>
      <c r="AT399" s="217" t="s">
        <v>222</v>
      </c>
      <c r="AU399" s="217" t="s">
        <v>82</v>
      </c>
      <c r="AV399" s="11" t="s">
        <v>82</v>
      </c>
      <c r="AW399" s="11" t="s">
        <v>38</v>
      </c>
      <c r="AX399" s="11" t="s">
        <v>11</v>
      </c>
      <c r="AY399" s="217" t="s">
        <v>214</v>
      </c>
    </row>
    <row r="400" s="1" customFormat="1" ht="16.5" customHeight="1">
      <c r="B400" s="202"/>
      <c r="C400" s="203" t="s">
        <v>702</v>
      </c>
      <c r="D400" s="203" t="s">
        <v>216</v>
      </c>
      <c r="E400" s="204" t="s">
        <v>703</v>
      </c>
      <c r="F400" s="205" t="s">
        <v>704</v>
      </c>
      <c r="G400" s="206" t="s">
        <v>291</v>
      </c>
      <c r="H400" s="207">
        <v>36.520000000000003</v>
      </c>
      <c r="I400" s="208"/>
      <c r="J400" s="209">
        <f>ROUND(I400*H400,0)</f>
        <v>0</v>
      </c>
      <c r="K400" s="205" t="s">
        <v>220</v>
      </c>
      <c r="L400" s="46"/>
      <c r="M400" s="210" t="s">
        <v>5</v>
      </c>
      <c r="N400" s="211" t="s">
        <v>45</v>
      </c>
      <c r="O400" s="47"/>
      <c r="P400" s="212">
        <f>O400*H400</f>
        <v>0</v>
      </c>
      <c r="Q400" s="212">
        <v>0</v>
      </c>
      <c r="R400" s="212">
        <f>Q400*H400</f>
        <v>0</v>
      </c>
      <c r="S400" s="212">
        <v>0.068000000000000005</v>
      </c>
      <c r="T400" s="213">
        <f>S400*H400</f>
        <v>2.4833600000000002</v>
      </c>
      <c r="AR400" s="24" t="s">
        <v>88</v>
      </c>
      <c r="AT400" s="24" t="s">
        <v>216</v>
      </c>
      <c r="AU400" s="24" t="s">
        <v>82</v>
      </c>
      <c r="AY400" s="24" t="s">
        <v>214</v>
      </c>
      <c r="BE400" s="214">
        <f>IF(N400="základní",J400,0)</f>
        <v>0</v>
      </c>
      <c r="BF400" s="214">
        <f>IF(N400="snížená",J400,0)</f>
        <v>0</v>
      </c>
      <c r="BG400" s="214">
        <f>IF(N400="zákl. přenesená",J400,0)</f>
        <v>0</v>
      </c>
      <c r="BH400" s="214">
        <f>IF(N400="sníž. přenesená",J400,0)</f>
        <v>0</v>
      </c>
      <c r="BI400" s="214">
        <f>IF(N400="nulová",J400,0)</f>
        <v>0</v>
      </c>
      <c r="BJ400" s="24" t="s">
        <v>11</v>
      </c>
      <c r="BK400" s="214">
        <f>ROUND(I400*H400,0)</f>
        <v>0</v>
      </c>
      <c r="BL400" s="24" t="s">
        <v>88</v>
      </c>
      <c r="BM400" s="24" t="s">
        <v>705</v>
      </c>
    </row>
    <row r="401" s="11" customFormat="1">
      <c r="B401" s="215"/>
      <c r="D401" s="216" t="s">
        <v>222</v>
      </c>
      <c r="E401" s="217" t="s">
        <v>5</v>
      </c>
      <c r="F401" s="218" t="s">
        <v>706</v>
      </c>
      <c r="H401" s="219">
        <v>18.399999999999999</v>
      </c>
      <c r="I401" s="220"/>
      <c r="L401" s="215"/>
      <c r="M401" s="221"/>
      <c r="N401" s="222"/>
      <c r="O401" s="222"/>
      <c r="P401" s="222"/>
      <c r="Q401" s="222"/>
      <c r="R401" s="222"/>
      <c r="S401" s="222"/>
      <c r="T401" s="223"/>
      <c r="AT401" s="217" t="s">
        <v>222</v>
      </c>
      <c r="AU401" s="217" t="s">
        <v>82</v>
      </c>
      <c r="AV401" s="11" t="s">
        <v>82</v>
      </c>
      <c r="AW401" s="11" t="s">
        <v>38</v>
      </c>
      <c r="AX401" s="11" t="s">
        <v>74</v>
      </c>
      <c r="AY401" s="217" t="s">
        <v>214</v>
      </c>
    </row>
    <row r="402" s="11" customFormat="1">
      <c r="B402" s="215"/>
      <c r="D402" s="216" t="s">
        <v>222</v>
      </c>
      <c r="E402" s="217" t="s">
        <v>5</v>
      </c>
      <c r="F402" s="218" t="s">
        <v>707</v>
      </c>
      <c r="H402" s="219">
        <v>18.120000000000001</v>
      </c>
      <c r="I402" s="220"/>
      <c r="L402" s="215"/>
      <c r="M402" s="221"/>
      <c r="N402" s="222"/>
      <c r="O402" s="222"/>
      <c r="P402" s="222"/>
      <c r="Q402" s="222"/>
      <c r="R402" s="222"/>
      <c r="S402" s="222"/>
      <c r="T402" s="223"/>
      <c r="AT402" s="217" t="s">
        <v>222</v>
      </c>
      <c r="AU402" s="217" t="s">
        <v>82</v>
      </c>
      <c r="AV402" s="11" t="s">
        <v>82</v>
      </c>
      <c r="AW402" s="11" t="s">
        <v>38</v>
      </c>
      <c r="AX402" s="11" t="s">
        <v>74</v>
      </c>
      <c r="AY402" s="217" t="s">
        <v>214</v>
      </c>
    </row>
    <row r="403" s="12" customFormat="1">
      <c r="B403" s="224"/>
      <c r="D403" s="216" t="s">
        <v>222</v>
      </c>
      <c r="E403" s="225" t="s">
        <v>5</v>
      </c>
      <c r="F403" s="226" t="s">
        <v>708</v>
      </c>
      <c r="H403" s="227">
        <v>36.520000000000003</v>
      </c>
      <c r="I403" s="228"/>
      <c r="L403" s="224"/>
      <c r="M403" s="229"/>
      <c r="N403" s="230"/>
      <c r="O403" s="230"/>
      <c r="P403" s="230"/>
      <c r="Q403" s="230"/>
      <c r="R403" s="230"/>
      <c r="S403" s="230"/>
      <c r="T403" s="231"/>
      <c r="AT403" s="225" t="s">
        <v>222</v>
      </c>
      <c r="AU403" s="225" t="s">
        <v>82</v>
      </c>
      <c r="AV403" s="12" t="s">
        <v>85</v>
      </c>
      <c r="AW403" s="12" t="s">
        <v>38</v>
      </c>
      <c r="AX403" s="12" t="s">
        <v>11</v>
      </c>
      <c r="AY403" s="225" t="s">
        <v>214</v>
      </c>
    </row>
    <row r="404" s="1" customFormat="1" ht="16.5" customHeight="1">
      <c r="B404" s="202"/>
      <c r="C404" s="203" t="s">
        <v>709</v>
      </c>
      <c r="D404" s="203" t="s">
        <v>216</v>
      </c>
      <c r="E404" s="204" t="s">
        <v>710</v>
      </c>
      <c r="F404" s="205" t="s">
        <v>711</v>
      </c>
      <c r="G404" s="206" t="s">
        <v>291</v>
      </c>
      <c r="H404" s="207">
        <v>0.95999999999999996</v>
      </c>
      <c r="I404" s="208"/>
      <c r="J404" s="209">
        <f>ROUND(I404*H404,0)</f>
        <v>0</v>
      </c>
      <c r="K404" s="205" t="s">
        <v>220</v>
      </c>
      <c r="L404" s="46"/>
      <c r="M404" s="210" t="s">
        <v>5</v>
      </c>
      <c r="N404" s="211" t="s">
        <v>45</v>
      </c>
      <c r="O404" s="47"/>
      <c r="P404" s="212">
        <f>O404*H404</f>
        <v>0</v>
      </c>
      <c r="Q404" s="212">
        <v>0.15959999999999999</v>
      </c>
      <c r="R404" s="212">
        <f>Q404*H404</f>
        <v>0.15321599999999999</v>
      </c>
      <c r="S404" s="212">
        <v>0</v>
      </c>
      <c r="T404" s="213">
        <f>S404*H404</f>
        <v>0</v>
      </c>
      <c r="AR404" s="24" t="s">
        <v>88</v>
      </c>
      <c r="AT404" s="24" t="s">
        <v>216</v>
      </c>
      <c r="AU404" s="24" t="s">
        <v>82</v>
      </c>
      <c r="AY404" s="24" t="s">
        <v>214</v>
      </c>
      <c r="BE404" s="214">
        <f>IF(N404="základní",J404,0)</f>
        <v>0</v>
      </c>
      <c r="BF404" s="214">
        <f>IF(N404="snížená",J404,0)</f>
        <v>0</v>
      </c>
      <c r="BG404" s="214">
        <f>IF(N404="zákl. přenesená",J404,0)</f>
        <v>0</v>
      </c>
      <c r="BH404" s="214">
        <f>IF(N404="sníž. přenesená",J404,0)</f>
        <v>0</v>
      </c>
      <c r="BI404" s="214">
        <f>IF(N404="nulová",J404,0)</f>
        <v>0</v>
      </c>
      <c r="BJ404" s="24" t="s">
        <v>11</v>
      </c>
      <c r="BK404" s="214">
        <f>ROUND(I404*H404,0)</f>
        <v>0</v>
      </c>
      <c r="BL404" s="24" t="s">
        <v>88</v>
      </c>
      <c r="BM404" s="24" t="s">
        <v>712</v>
      </c>
    </row>
    <row r="405" s="11" customFormat="1">
      <c r="B405" s="215"/>
      <c r="D405" s="216" t="s">
        <v>222</v>
      </c>
      <c r="E405" s="217" t="s">
        <v>5</v>
      </c>
      <c r="F405" s="218" t="s">
        <v>713</v>
      </c>
      <c r="H405" s="219">
        <v>0.95999999999999996</v>
      </c>
      <c r="I405" s="220"/>
      <c r="L405" s="215"/>
      <c r="M405" s="221"/>
      <c r="N405" s="222"/>
      <c r="O405" s="222"/>
      <c r="P405" s="222"/>
      <c r="Q405" s="222"/>
      <c r="R405" s="222"/>
      <c r="S405" s="222"/>
      <c r="T405" s="223"/>
      <c r="AT405" s="217" t="s">
        <v>222</v>
      </c>
      <c r="AU405" s="217" t="s">
        <v>82</v>
      </c>
      <c r="AV405" s="11" t="s">
        <v>82</v>
      </c>
      <c r="AW405" s="11" t="s">
        <v>38</v>
      </c>
      <c r="AX405" s="11" t="s">
        <v>11</v>
      </c>
      <c r="AY405" s="217" t="s">
        <v>214</v>
      </c>
    </row>
    <row r="406" s="10" customFormat="1" ht="29.88" customHeight="1">
      <c r="B406" s="189"/>
      <c r="D406" s="190" t="s">
        <v>73</v>
      </c>
      <c r="E406" s="200" t="s">
        <v>714</v>
      </c>
      <c r="F406" s="200" t="s">
        <v>715</v>
      </c>
      <c r="I406" s="192"/>
      <c r="J406" s="201">
        <f>BK406</f>
        <v>0</v>
      </c>
      <c r="L406" s="189"/>
      <c r="M406" s="194"/>
      <c r="N406" s="195"/>
      <c r="O406" s="195"/>
      <c r="P406" s="196">
        <f>SUM(P407:P414)</f>
        <v>0</v>
      </c>
      <c r="Q406" s="195"/>
      <c r="R406" s="196">
        <f>SUM(R407:R414)</f>
        <v>0</v>
      </c>
      <c r="S406" s="195"/>
      <c r="T406" s="197">
        <f>SUM(T407:T414)</f>
        <v>0</v>
      </c>
      <c r="AR406" s="190" t="s">
        <v>11</v>
      </c>
      <c r="AT406" s="198" t="s">
        <v>73</v>
      </c>
      <c r="AU406" s="198" t="s">
        <v>11</v>
      </c>
      <c r="AY406" s="190" t="s">
        <v>214</v>
      </c>
      <c r="BK406" s="199">
        <f>SUM(BK407:BK414)</f>
        <v>0</v>
      </c>
    </row>
    <row r="407" s="1" customFormat="1" ht="25.5" customHeight="1">
      <c r="B407" s="202"/>
      <c r="C407" s="203" t="s">
        <v>716</v>
      </c>
      <c r="D407" s="203" t="s">
        <v>216</v>
      </c>
      <c r="E407" s="204" t="s">
        <v>717</v>
      </c>
      <c r="F407" s="205" t="s">
        <v>718</v>
      </c>
      <c r="G407" s="206" t="s">
        <v>249</v>
      </c>
      <c r="H407" s="207">
        <v>8.8279999999999994</v>
      </c>
      <c r="I407" s="208"/>
      <c r="J407" s="209">
        <f>ROUND(I407*H407,0)</f>
        <v>0</v>
      </c>
      <c r="K407" s="205" t="s">
        <v>220</v>
      </c>
      <c r="L407" s="46"/>
      <c r="M407" s="210" t="s">
        <v>5</v>
      </c>
      <c r="N407" s="211" t="s">
        <v>45</v>
      </c>
      <c r="O407" s="47"/>
      <c r="P407" s="212">
        <f>O407*H407</f>
        <v>0</v>
      </c>
      <c r="Q407" s="212">
        <v>0</v>
      </c>
      <c r="R407" s="212">
        <f>Q407*H407</f>
        <v>0</v>
      </c>
      <c r="S407" s="212">
        <v>0</v>
      </c>
      <c r="T407" s="213">
        <f>S407*H407</f>
        <v>0</v>
      </c>
      <c r="AR407" s="24" t="s">
        <v>88</v>
      </c>
      <c r="AT407" s="24" t="s">
        <v>216</v>
      </c>
      <c r="AU407" s="24" t="s">
        <v>82</v>
      </c>
      <c r="AY407" s="24" t="s">
        <v>214</v>
      </c>
      <c r="BE407" s="214">
        <f>IF(N407="základní",J407,0)</f>
        <v>0</v>
      </c>
      <c r="BF407" s="214">
        <f>IF(N407="snížená",J407,0)</f>
        <v>0</v>
      </c>
      <c r="BG407" s="214">
        <f>IF(N407="zákl. přenesená",J407,0)</f>
        <v>0</v>
      </c>
      <c r="BH407" s="214">
        <f>IF(N407="sníž. přenesená",J407,0)</f>
        <v>0</v>
      </c>
      <c r="BI407" s="214">
        <f>IF(N407="nulová",J407,0)</f>
        <v>0</v>
      </c>
      <c r="BJ407" s="24" t="s">
        <v>11</v>
      </c>
      <c r="BK407" s="214">
        <f>ROUND(I407*H407,0)</f>
        <v>0</v>
      </c>
      <c r="BL407" s="24" t="s">
        <v>88</v>
      </c>
      <c r="BM407" s="24" t="s">
        <v>719</v>
      </c>
    </row>
    <row r="408" s="1" customFormat="1" ht="25.5" customHeight="1">
      <c r="B408" s="202"/>
      <c r="C408" s="203" t="s">
        <v>720</v>
      </c>
      <c r="D408" s="203" t="s">
        <v>216</v>
      </c>
      <c r="E408" s="204" t="s">
        <v>721</v>
      </c>
      <c r="F408" s="205" t="s">
        <v>722</v>
      </c>
      <c r="G408" s="206" t="s">
        <v>249</v>
      </c>
      <c r="H408" s="207">
        <v>8.8279999999999994</v>
      </c>
      <c r="I408" s="208"/>
      <c r="J408" s="209">
        <f>ROUND(I408*H408,0)</f>
        <v>0</v>
      </c>
      <c r="K408" s="205" t="s">
        <v>220</v>
      </c>
      <c r="L408" s="46"/>
      <c r="M408" s="210" t="s">
        <v>5</v>
      </c>
      <c r="N408" s="211" t="s">
        <v>45</v>
      </c>
      <c r="O408" s="47"/>
      <c r="P408" s="212">
        <f>O408*H408</f>
        <v>0</v>
      </c>
      <c r="Q408" s="212">
        <v>0</v>
      </c>
      <c r="R408" s="212">
        <f>Q408*H408</f>
        <v>0</v>
      </c>
      <c r="S408" s="212">
        <v>0</v>
      </c>
      <c r="T408" s="213">
        <f>S408*H408</f>
        <v>0</v>
      </c>
      <c r="AR408" s="24" t="s">
        <v>88</v>
      </c>
      <c r="AT408" s="24" t="s">
        <v>216</v>
      </c>
      <c r="AU408" s="24" t="s">
        <v>82</v>
      </c>
      <c r="AY408" s="24" t="s">
        <v>214</v>
      </c>
      <c r="BE408" s="214">
        <f>IF(N408="základní",J408,0)</f>
        <v>0</v>
      </c>
      <c r="BF408" s="214">
        <f>IF(N408="snížená",J408,0)</f>
        <v>0</v>
      </c>
      <c r="BG408" s="214">
        <f>IF(N408="zákl. přenesená",J408,0)</f>
        <v>0</v>
      </c>
      <c r="BH408" s="214">
        <f>IF(N408="sníž. přenesená",J408,0)</f>
        <v>0</v>
      </c>
      <c r="BI408" s="214">
        <f>IF(N408="nulová",J408,0)</f>
        <v>0</v>
      </c>
      <c r="BJ408" s="24" t="s">
        <v>11</v>
      </c>
      <c r="BK408" s="214">
        <f>ROUND(I408*H408,0)</f>
        <v>0</v>
      </c>
      <c r="BL408" s="24" t="s">
        <v>88</v>
      </c>
      <c r="BM408" s="24" t="s">
        <v>723</v>
      </c>
    </row>
    <row r="409" s="1" customFormat="1" ht="25.5" customHeight="1">
      <c r="B409" s="202"/>
      <c r="C409" s="203" t="s">
        <v>724</v>
      </c>
      <c r="D409" s="203" t="s">
        <v>216</v>
      </c>
      <c r="E409" s="204" t="s">
        <v>725</v>
      </c>
      <c r="F409" s="205" t="s">
        <v>726</v>
      </c>
      <c r="G409" s="206" t="s">
        <v>249</v>
      </c>
      <c r="H409" s="207">
        <v>79.451999999999998</v>
      </c>
      <c r="I409" s="208"/>
      <c r="J409" s="209">
        <f>ROUND(I409*H409,0)</f>
        <v>0</v>
      </c>
      <c r="K409" s="205" t="s">
        <v>220</v>
      </c>
      <c r="L409" s="46"/>
      <c r="M409" s="210" t="s">
        <v>5</v>
      </c>
      <c r="N409" s="211" t="s">
        <v>45</v>
      </c>
      <c r="O409" s="47"/>
      <c r="P409" s="212">
        <f>O409*H409</f>
        <v>0</v>
      </c>
      <c r="Q409" s="212">
        <v>0</v>
      </c>
      <c r="R409" s="212">
        <f>Q409*H409</f>
        <v>0</v>
      </c>
      <c r="S409" s="212">
        <v>0</v>
      </c>
      <c r="T409" s="213">
        <f>S409*H409</f>
        <v>0</v>
      </c>
      <c r="AR409" s="24" t="s">
        <v>88</v>
      </c>
      <c r="AT409" s="24" t="s">
        <v>216</v>
      </c>
      <c r="AU409" s="24" t="s">
        <v>82</v>
      </c>
      <c r="AY409" s="24" t="s">
        <v>214</v>
      </c>
      <c r="BE409" s="214">
        <f>IF(N409="základní",J409,0)</f>
        <v>0</v>
      </c>
      <c r="BF409" s="214">
        <f>IF(N409="snížená",J409,0)</f>
        <v>0</v>
      </c>
      <c r="BG409" s="214">
        <f>IF(N409="zákl. přenesená",J409,0)</f>
        <v>0</v>
      </c>
      <c r="BH409" s="214">
        <f>IF(N409="sníž. přenesená",J409,0)</f>
        <v>0</v>
      </c>
      <c r="BI409" s="214">
        <f>IF(N409="nulová",J409,0)</f>
        <v>0</v>
      </c>
      <c r="BJ409" s="24" t="s">
        <v>11</v>
      </c>
      <c r="BK409" s="214">
        <f>ROUND(I409*H409,0)</f>
        <v>0</v>
      </c>
      <c r="BL409" s="24" t="s">
        <v>88</v>
      </c>
      <c r="BM409" s="24" t="s">
        <v>727</v>
      </c>
    </row>
    <row r="410" s="11" customFormat="1">
      <c r="B410" s="215"/>
      <c r="D410" s="216" t="s">
        <v>222</v>
      </c>
      <c r="F410" s="218" t="s">
        <v>728</v>
      </c>
      <c r="H410" s="219">
        <v>79.451999999999998</v>
      </c>
      <c r="I410" s="220"/>
      <c r="L410" s="215"/>
      <c r="M410" s="221"/>
      <c r="N410" s="222"/>
      <c r="O410" s="222"/>
      <c r="P410" s="222"/>
      <c r="Q410" s="222"/>
      <c r="R410" s="222"/>
      <c r="S410" s="222"/>
      <c r="T410" s="223"/>
      <c r="AT410" s="217" t="s">
        <v>222</v>
      </c>
      <c r="AU410" s="217" t="s">
        <v>82</v>
      </c>
      <c r="AV410" s="11" t="s">
        <v>82</v>
      </c>
      <c r="AW410" s="11" t="s">
        <v>6</v>
      </c>
      <c r="AX410" s="11" t="s">
        <v>11</v>
      </c>
      <c r="AY410" s="217" t="s">
        <v>214</v>
      </c>
    </row>
    <row r="411" s="1" customFormat="1" ht="16.5" customHeight="1">
      <c r="B411" s="202"/>
      <c r="C411" s="203" t="s">
        <v>729</v>
      </c>
      <c r="D411" s="203" t="s">
        <v>216</v>
      </c>
      <c r="E411" s="204" t="s">
        <v>730</v>
      </c>
      <c r="F411" s="205" t="s">
        <v>731</v>
      </c>
      <c r="G411" s="206" t="s">
        <v>249</v>
      </c>
      <c r="H411" s="207">
        <v>7.8380000000000001</v>
      </c>
      <c r="I411" s="208"/>
      <c r="J411" s="209">
        <f>ROUND(I411*H411,0)</f>
        <v>0</v>
      </c>
      <c r="K411" s="205" t="s">
        <v>220</v>
      </c>
      <c r="L411" s="46"/>
      <c r="M411" s="210" t="s">
        <v>5</v>
      </c>
      <c r="N411" s="211" t="s">
        <v>45</v>
      </c>
      <c r="O411" s="47"/>
      <c r="P411" s="212">
        <f>O411*H411</f>
        <v>0</v>
      </c>
      <c r="Q411" s="212">
        <v>0</v>
      </c>
      <c r="R411" s="212">
        <f>Q411*H411</f>
        <v>0</v>
      </c>
      <c r="S411" s="212">
        <v>0</v>
      </c>
      <c r="T411" s="213">
        <f>S411*H411</f>
        <v>0</v>
      </c>
      <c r="AR411" s="24" t="s">
        <v>88</v>
      </c>
      <c r="AT411" s="24" t="s">
        <v>216</v>
      </c>
      <c r="AU411" s="24" t="s">
        <v>82</v>
      </c>
      <c r="AY411" s="24" t="s">
        <v>214</v>
      </c>
      <c r="BE411" s="214">
        <f>IF(N411="základní",J411,0)</f>
        <v>0</v>
      </c>
      <c r="BF411" s="214">
        <f>IF(N411="snížená",J411,0)</f>
        <v>0</v>
      </c>
      <c r="BG411" s="214">
        <f>IF(N411="zákl. přenesená",J411,0)</f>
        <v>0</v>
      </c>
      <c r="BH411" s="214">
        <f>IF(N411="sníž. přenesená",J411,0)</f>
        <v>0</v>
      </c>
      <c r="BI411" s="214">
        <f>IF(N411="nulová",J411,0)</f>
        <v>0</v>
      </c>
      <c r="BJ411" s="24" t="s">
        <v>11</v>
      </c>
      <c r="BK411" s="214">
        <f>ROUND(I411*H411,0)</f>
        <v>0</v>
      </c>
      <c r="BL411" s="24" t="s">
        <v>88</v>
      </c>
      <c r="BM411" s="24" t="s">
        <v>732</v>
      </c>
    </row>
    <row r="412" s="1" customFormat="1" ht="16.5" customHeight="1">
      <c r="B412" s="202"/>
      <c r="C412" s="203" t="s">
        <v>733</v>
      </c>
      <c r="D412" s="203" t="s">
        <v>216</v>
      </c>
      <c r="E412" s="204" t="s">
        <v>734</v>
      </c>
      <c r="F412" s="205" t="s">
        <v>735</v>
      </c>
      <c r="G412" s="206" t="s">
        <v>249</v>
      </c>
      <c r="H412" s="207">
        <v>0.99099999999999999</v>
      </c>
      <c r="I412" s="208"/>
      <c r="J412" s="209">
        <f>ROUND(I412*H412,0)</f>
        <v>0</v>
      </c>
      <c r="K412" s="205" t="s">
        <v>5</v>
      </c>
      <c r="L412" s="46"/>
      <c r="M412" s="210" t="s">
        <v>5</v>
      </c>
      <c r="N412" s="211" t="s">
        <v>45</v>
      </c>
      <c r="O412" s="47"/>
      <c r="P412" s="212">
        <f>O412*H412</f>
        <v>0</v>
      </c>
      <c r="Q412" s="212">
        <v>0</v>
      </c>
      <c r="R412" s="212">
        <f>Q412*H412</f>
        <v>0</v>
      </c>
      <c r="S412" s="212">
        <v>0</v>
      </c>
      <c r="T412" s="213">
        <f>S412*H412</f>
        <v>0</v>
      </c>
      <c r="AR412" s="24" t="s">
        <v>88</v>
      </c>
      <c r="AT412" s="24" t="s">
        <v>216</v>
      </c>
      <c r="AU412" s="24" t="s">
        <v>82</v>
      </c>
      <c r="AY412" s="24" t="s">
        <v>214</v>
      </c>
      <c r="BE412" s="214">
        <f>IF(N412="základní",J412,0)</f>
        <v>0</v>
      </c>
      <c r="BF412" s="214">
        <f>IF(N412="snížená",J412,0)</f>
        <v>0</v>
      </c>
      <c r="BG412" s="214">
        <f>IF(N412="zákl. přenesená",J412,0)</f>
        <v>0</v>
      </c>
      <c r="BH412" s="214">
        <f>IF(N412="sníž. přenesená",J412,0)</f>
        <v>0</v>
      </c>
      <c r="BI412" s="214">
        <f>IF(N412="nulová",J412,0)</f>
        <v>0</v>
      </c>
      <c r="BJ412" s="24" t="s">
        <v>11</v>
      </c>
      <c r="BK412" s="214">
        <f>ROUND(I412*H412,0)</f>
        <v>0</v>
      </c>
      <c r="BL412" s="24" t="s">
        <v>88</v>
      </c>
      <c r="BM412" s="24" t="s">
        <v>736</v>
      </c>
    </row>
    <row r="413" s="1" customFormat="1" ht="16.5" customHeight="1">
      <c r="B413" s="202"/>
      <c r="C413" s="203" t="s">
        <v>737</v>
      </c>
      <c r="D413" s="203" t="s">
        <v>216</v>
      </c>
      <c r="E413" s="204" t="s">
        <v>738</v>
      </c>
      <c r="F413" s="205" t="s">
        <v>739</v>
      </c>
      <c r="G413" s="206" t="s">
        <v>249</v>
      </c>
      <c r="H413" s="207">
        <v>0.17999999999999999</v>
      </c>
      <c r="I413" s="208"/>
      <c r="J413" s="209">
        <f>ROUND(I413*H413,0)</f>
        <v>0</v>
      </c>
      <c r="K413" s="205" t="s">
        <v>220</v>
      </c>
      <c r="L413" s="46"/>
      <c r="M413" s="210" t="s">
        <v>5</v>
      </c>
      <c r="N413" s="211" t="s">
        <v>45</v>
      </c>
      <c r="O413" s="47"/>
      <c r="P413" s="212">
        <f>O413*H413</f>
        <v>0</v>
      </c>
      <c r="Q413" s="212">
        <v>0</v>
      </c>
      <c r="R413" s="212">
        <f>Q413*H413</f>
        <v>0</v>
      </c>
      <c r="S413" s="212">
        <v>0</v>
      </c>
      <c r="T413" s="213">
        <f>S413*H413</f>
        <v>0</v>
      </c>
      <c r="AR413" s="24" t="s">
        <v>88</v>
      </c>
      <c r="AT413" s="24" t="s">
        <v>216</v>
      </c>
      <c r="AU413" s="24" t="s">
        <v>82</v>
      </c>
      <c r="AY413" s="24" t="s">
        <v>214</v>
      </c>
      <c r="BE413" s="214">
        <f>IF(N413="základní",J413,0)</f>
        <v>0</v>
      </c>
      <c r="BF413" s="214">
        <f>IF(N413="snížená",J413,0)</f>
        <v>0</v>
      </c>
      <c r="BG413" s="214">
        <f>IF(N413="zákl. přenesená",J413,0)</f>
        <v>0</v>
      </c>
      <c r="BH413" s="214">
        <f>IF(N413="sníž. přenesená",J413,0)</f>
        <v>0</v>
      </c>
      <c r="BI413" s="214">
        <f>IF(N413="nulová",J413,0)</f>
        <v>0</v>
      </c>
      <c r="BJ413" s="24" t="s">
        <v>11</v>
      </c>
      <c r="BK413" s="214">
        <f>ROUND(I413*H413,0)</f>
        <v>0</v>
      </c>
      <c r="BL413" s="24" t="s">
        <v>88</v>
      </c>
      <c r="BM413" s="24" t="s">
        <v>740</v>
      </c>
    </row>
    <row r="414" s="11" customFormat="1">
      <c r="B414" s="215"/>
      <c r="D414" s="216" t="s">
        <v>222</v>
      </c>
      <c r="E414" s="217" t="s">
        <v>5</v>
      </c>
      <c r="F414" s="218" t="s">
        <v>741</v>
      </c>
      <c r="H414" s="219">
        <v>0.17999999999999999</v>
      </c>
      <c r="I414" s="220"/>
      <c r="L414" s="215"/>
      <c r="M414" s="221"/>
      <c r="N414" s="222"/>
      <c r="O414" s="222"/>
      <c r="P414" s="222"/>
      <c r="Q414" s="222"/>
      <c r="R414" s="222"/>
      <c r="S414" s="222"/>
      <c r="T414" s="223"/>
      <c r="AT414" s="217" t="s">
        <v>222</v>
      </c>
      <c r="AU414" s="217" t="s">
        <v>82</v>
      </c>
      <c r="AV414" s="11" t="s">
        <v>82</v>
      </c>
      <c r="AW414" s="11" t="s">
        <v>38</v>
      </c>
      <c r="AX414" s="11" t="s">
        <v>11</v>
      </c>
      <c r="AY414" s="217" t="s">
        <v>214</v>
      </c>
    </row>
    <row r="415" s="10" customFormat="1" ht="29.88" customHeight="1">
      <c r="B415" s="189"/>
      <c r="D415" s="190" t="s">
        <v>73</v>
      </c>
      <c r="E415" s="200" t="s">
        <v>742</v>
      </c>
      <c r="F415" s="200" t="s">
        <v>743</v>
      </c>
      <c r="I415" s="192"/>
      <c r="J415" s="201">
        <f>BK415</f>
        <v>0</v>
      </c>
      <c r="L415" s="189"/>
      <c r="M415" s="194"/>
      <c r="N415" s="195"/>
      <c r="O415" s="195"/>
      <c r="P415" s="196">
        <f>P416</f>
        <v>0</v>
      </c>
      <c r="Q415" s="195"/>
      <c r="R415" s="196">
        <f>R416</f>
        <v>0</v>
      </c>
      <c r="S415" s="195"/>
      <c r="T415" s="197">
        <f>T416</f>
        <v>0</v>
      </c>
      <c r="AR415" s="190" t="s">
        <v>11</v>
      </c>
      <c r="AT415" s="198" t="s">
        <v>73</v>
      </c>
      <c r="AU415" s="198" t="s">
        <v>11</v>
      </c>
      <c r="AY415" s="190" t="s">
        <v>214</v>
      </c>
      <c r="BK415" s="199">
        <f>BK416</f>
        <v>0</v>
      </c>
    </row>
    <row r="416" s="1" customFormat="1" ht="16.5" customHeight="1">
      <c r="B416" s="202"/>
      <c r="C416" s="203" t="s">
        <v>744</v>
      </c>
      <c r="D416" s="203" t="s">
        <v>216</v>
      </c>
      <c r="E416" s="204" t="s">
        <v>745</v>
      </c>
      <c r="F416" s="205" t="s">
        <v>746</v>
      </c>
      <c r="G416" s="206" t="s">
        <v>249</v>
      </c>
      <c r="H416" s="207">
        <v>129.14099999999999</v>
      </c>
      <c r="I416" s="208"/>
      <c r="J416" s="209">
        <f>ROUND(I416*H416,0)</f>
        <v>0</v>
      </c>
      <c r="K416" s="205" t="s">
        <v>220</v>
      </c>
      <c r="L416" s="46"/>
      <c r="M416" s="210" t="s">
        <v>5</v>
      </c>
      <c r="N416" s="211" t="s">
        <v>45</v>
      </c>
      <c r="O416" s="47"/>
      <c r="P416" s="212">
        <f>O416*H416</f>
        <v>0</v>
      </c>
      <c r="Q416" s="212">
        <v>0</v>
      </c>
      <c r="R416" s="212">
        <f>Q416*H416</f>
        <v>0</v>
      </c>
      <c r="S416" s="212">
        <v>0</v>
      </c>
      <c r="T416" s="213">
        <f>S416*H416</f>
        <v>0</v>
      </c>
      <c r="AR416" s="24" t="s">
        <v>88</v>
      </c>
      <c r="AT416" s="24" t="s">
        <v>216</v>
      </c>
      <c r="AU416" s="24" t="s">
        <v>82</v>
      </c>
      <c r="AY416" s="24" t="s">
        <v>214</v>
      </c>
      <c r="BE416" s="214">
        <f>IF(N416="základní",J416,0)</f>
        <v>0</v>
      </c>
      <c r="BF416" s="214">
        <f>IF(N416="snížená",J416,0)</f>
        <v>0</v>
      </c>
      <c r="BG416" s="214">
        <f>IF(N416="zákl. přenesená",J416,0)</f>
        <v>0</v>
      </c>
      <c r="BH416" s="214">
        <f>IF(N416="sníž. přenesená",J416,0)</f>
        <v>0</v>
      </c>
      <c r="BI416" s="214">
        <f>IF(N416="nulová",J416,0)</f>
        <v>0</v>
      </c>
      <c r="BJ416" s="24" t="s">
        <v>11</v>
      </c>
      <c r="BK416" s="214">
        <f>ROUND(I416*H416,0)</f>
        <v>0</v>
      </c>
      <c r="BL416" s="24" t="s">
        <v>88</v>
      </c>
      <c r="BM416" s="24" t="s">
        <v>747</v>
      </c>
    </row>
    <row r="417" s="10" customFormat="1" ht="37.44001" customHeight="1">
      <c r="B417" s="189"/>
      <c r="D417" s="190" t="s">
        <v>73</v>
      </c>
      <c r="E417" s="191" t="s">
        <v>748</v>
      </c>
      <c r="F417" s="191" t="s">
        <v>749</v>
      </c>
      <c r="I417" s="192"/>
      <c r="J417" s="193">
        <f>BK417</f>
        <v>0</v>
      </c>
      <c r="L417" s="189"/>
      <c r="M417" s="194"/>
      <c r="N417" s="195"/>
      <c r="O417" s="195"/>
      <c r="P417" s="196">
        <f>P418+P424+P440+P468+P482+P492+P507+P522+P536+P554</f>
        <v>0</v>
      </c>
      <c r="Q417" s="195"/>
      <c r="R417" s="196">
        <f>R418+R424+R440+R468+R482+R492+R507+R522+R536+R554</f>
        <v>3.7733026562456002</v>
      </c>
      <c r="S417" s="195"/>
      <c r="T417" s="197">
        <f>T418+T424+T440+T468+T482+T492+T507+T522+T536+T554</f>
        <v>0.66139199999999998</v>
      </c>
      <c r="AR417" s="190" t="s">
        <v>82</v>
      </c>
      <c r="AT417" s="198" t="s">
        <v>73</v>
      </c>
      <c r="AU417" s="198" t="s">
        <v>74</v>
      </c>
      <c r="AY417" s="190" t="s">
        <v>214</v>
      </c>
      <c r="BK417" s="199">
        <f>BK418+BK424+BK440+BK468+BK482+BK492+BK507+BK522+BK536+BK554</f>
        <v>0</v>
      </c>
    </row>
    <row r="418" s="10" customFormat="1" ht="19.92" customHeight="1">
      <c r="B418" s="189"/>
      <c r="D418" s="190" t="s">
        <v>73</v>
      </c>
      <c r="E418" s="200" t="s">
        <v>750</v>
      </c>
      <c r="F418" s="200" t="s">
        <v>751</v>
      </c>
      <c r="I418" s="192"/>
      <c r="J418" s="201">
        <f>BK418</f>
        <v>0</v>
      </c>
      <c r="L418" s="189"/>
      <c r="M418" s="194"/>
      <c r="N418" s="195"/>
      <c r="O418" s="195"/>
      <c r="P418" s="196">
        <f>SUM(P419:P423)</f>
        <v>0</v>
      </c>
      <c r="Q418" s="195"/>
      <c r="R418" s="196">
        <f>SUM(R419:R423)</f>
        <v>0.0381675</v>
      </c>
      <c r="S418" s="195"/>
      <c r="T418" s="197">
        <f>SUM(T419:T423)</f>
        <v>0</v>
      </c>
      <c r="AR418" s="190" t="s">
        <v>82</v>
      </c>
      <c r="AT418" s="198" t="s">
        <v>73</v>
      </c>
      <c r="AU418" s="198" t="s">
        <v>11</v>
      </c>
      <c r="AY418" s="190" t="s">
        <v>214</v>
      </c>
      <c r="BK418" s="199">
        <f>SUM(BK419:BK423)</f>
        <v>0</v>
      </c>
    </row>
    <row r="419" s="1" customFormat="1" ht="16.5" customHeight="1">
      <c r="B419" s="202"/>
      <c r="C419" s="203" t="s">
        <v>752</v>
      </c>
      <c r="D419" s="203" t="s">
        <v>216</v>
      </c>
      <c r="E419" s="204" t="s">
        <v>753</v>
      </c>
      <c r="F419" s="205" t="s">
        <v>754</v>
      </c>
      <c r="G419" s="206" t="s">
        <v>291</v>
      </c>
      <c r="H419" s="207">
        <v>2.9700000000000002</v>
      </c>
      <c r="I419" s="208"/>
      <c r="J419" s="209">
        <f>ROUND(I419*H419,0)</f>
        <v>0</v>
      </c>
      <c r="K419" s="205" t="s">
        <v>220</v>
      </c>
      <c r="L419" s="46"/>
      <c r="M419" s="210" t="s">
        <v>5</v>
      </c>
      <c r="N419" s="211" t="s">
        <v>45</v>
      </c>
      <c r="O419" s="47"/>
      <c r="P419" s="212">
        <f>O419*H419</f>
        <v>0</v>
      </c>
      <c r="Q419" s="212">
        <v>0.0035000000000000001</v>
      </c>
      <c r="R419" s="212">
        <f>Q419*H419</f>
        <v>0.010395000000000002</v>
      </c>
      <c r="S419" s="212">
        <v>0</v>
      </c>
      <c r="T419" s="213">
        <f>S419*H419</f>
        <v>0</v>
      </c>
      <c r="AR419" s="24" t="s">
        <v>288</v>
      </c>
      <c r="AT419" s="24" t="s">
        <v>216</v>
      </c>
      <c r="AU419" s="24" t="s">
        <v>82</v>
      </c>
      <c r="AY419" s="24" t="s">
        <v>214</v>
      </c>
      <c r="BE419" s="214">
        <f>IF(N419="základní",J419,0)</f>
        <v>0</v>
      </c>
      <c r="BF419" s="214">
        <f>IF(N419="snížená",J419,0)</f>
        <v>0</v>
      </c>
      <c r="BG419" s="214">
        <f>IF(N419="zákl. přenesená",J419,0)</f>
        <v>0</v>
      </c>
      <c r="BH419" s="214">
        <f>IF(N419="sníž. přenesená",J419,0)</f>
        <v>0</v>
      </c>
      <c r="BI419" s="214">
        <f>IF(N419="nulová",J419,0)</f>
        <v>0</v>
      </c>
      <c r="BJ419" s="24" t="s">
        <v>11</v>
      </c>
      <c r="BK419" s="214">
        <f>ROUND(I419*H419,0)</f>
        <v>0</v>
      </c>
      <c r="BL419" s="24" t="s">
        <v>288</v>
      </c>
      <c r="BM419" s="24" t="s">
        <v>755</v>
      </c>
    </row>
    <row r="420" s="11" customFormat="1">
      <c r="B420" s="215"/>
      <c r="D420" s="216" t="s">
        <v>222</v>
      </c>
      <c r="E420" s="217" t="s">
        <v>5</v>
      </c>
      <c r="F420" s="218" t="s">
        <v>756</v>
      </c>
      <c r="H420" s="219">
        <v>2.9700000000000002</v>
      </c>
      <c r="I420" s="220"/>
      <c r="L420" s="215"/>
      <c r="M420" s="221"/>
      <c r="N420" s="222"/>
      <c r="O420" s="222"/>
      <c r="P420" s="222"/>
      <c r="Q420" s="222"/>
      <c r="R420" s="222"/>
      <c r="S420" s="222"/>
      <c r="T420" s="223"/>
      <c r="AT420" s="217" t="s">
        <v>222</v>
      </c>
      <c r="AU420" s="217" t="s">
        <v>82</v>
      </c>
      <c r="AV420" s="11" t="s">
        <v>82</v>
      </c>
      <c r="AW420" s="11" t="s">
        <v>38</v>
      </c>
      <c r="AX420" s="11" t="s">
        <v>11</v>
      </c>
      <c r="AY420" s="217" t="s">
        <v>214</v>
      </c>
    </row>
    <row r="421" s="1" customFormat="1" ht="16.5" customHeight="1">
      <c r="B421" s="202"/>
      <c r="C421" s="203" t="s">
        <v>757</v>
      </c>
      <c r="D421" s="203" t="s">
        <v>216</v>
      </c>
      <c r="E421" s="204" t="s">
        <v>758</v>
      </c>
      <c r="F421" s="205" t="s">
        <v>759</v>
      </c>
      <c r="G421" s="206" t="s">
        <v>291</v>
      </c>
      <c r="H421" s="207">
        <v>7.9349999999999996</v>
      </c>
      <c r="I421" s="208"/>
      <c r="J421" s="209">
        <f>ROUND(I421*H421,0)</f>
        <v>0</v>
      </c>
      <c r="K421" s="205" t="s">
        <v>220</v>
      </c>
      <c r="L421" s="46"/>
      <c r="M421" s="210" t="s">
        <v>5</v>
      </c>
      <c r="N421" s="211" t="s">
        <v>45</v>
      </c>
      <c r="O421" s="47"/>
      <c r="P421" s="212">
        <f>O421*H421</f>
        <v>0</v>
      </c>
      <c r="Q421" s="212">
        <v>0.0035000000000000001</v>
      </c>
      <c r="R421" s="212">
        <f>Q421*H421</f>
        <v>0.027772499999999999</v>
      </c>
      <c r="S421" s="212">
        <v>0</v>
      </c>
      <c r="T421" s="213">
        <f>S421*H421</f>
        <v>0</v>
      </c>
      <c r="AR421" s="24" t="s">
        <v>288</v>
      </c>
      <c r="AT421" s="24" t="s">
        <v>216</v>
      </c>
      <c r="AU421" s="24" t="s">
        <v>82</v>
      </c>
      <c r="AY421" s="24" t="s">
        <v>214</v>
      </c>
      <c r="BE421" s="214">
        <f>IF(N421="základní",J421,0)</f>
        <v>0</v>
      </c>
      <c r="BF421" s="214">
        <f>IF(N421="snížená",J421,0)</f>
        <v>0</v>
      </c>
      <c r="BG421" s="214">
        <f>IF(N421="zákl. přenesená",J421,0)</f>
        <v>0</v>
      </c>
      <c r="BH421" s="214">
        <f>IF(N421="sníž. přenesená",J421,0)</f>
        <v>0</v>
      </c>
      <c r="BI421" s="214">
        <f>IF(N421="nulová",J421,0)</f>
        <v>0</v>
      </c>
      <c r="BJ421" s="24" t="s">
        <v>11</v>
      </c>
      <c r="BK421" s="214">
        <f>ROUND(I421*H421,0)</f>
        <v>0</v>
      </c>
      <c r="BL421" s="24" t="s">
        <v>288</v>
      </c>
      <c r="BM421" s="24" t="s">
        <v>760</v>
      </c>
    </row>
    <row r="422" s="11" customFormat="1">
      <c r="B422" s="215"/>
      <c r="D422" s="216" t="s">
        <v>222</v>
      </c>
      <c r="E422" s="217" t="s">
        <v>5</v>
      </c>
      <c r="F422" s="218" t="s">
        <v>761</v>
      </c>
      <c r="H422" s="219">
        <v>7.9349999999999996</v>
      </c>
      <c r="I422" s="220"/>
      <c r="L422" s="215"/>
      <c r="M422" s="221"/>
      <c r="N422" s="222"/>
      <c r="O422" s="222"/>
      <c r="P422" s="222"/>
      <c r="Q422" s="222"/>
      <c r="R422" s="222"/>
      <c r="S422" s="222"/>
      <c r="T422" s="223"/>
      <c r="AT422" s="217" t="s">
        <v>222</v>
      </c>
      <c r="AU422" s="217" t="s">
        <v>82</v>
      </c>
      <c r="AV422" s="11" t="s">
        <v>82</v>
      </c>
      <c r="AW422" s="11" t="s">
        <v>38</v>
      </c>
      <c r="AX422" s="11" t="s">
        <v>11</v>
      </c>
      <c r="AY422" s="217" t="s">
        <v>214</v>
      </c>
    </row>
    <row r="423" s="1" customFormat="1" ht="25.5" customHeight="1">
      <c r="B423" s="202"/>
      <c r="C423" s="203" t="s">
        <v>762</v>
      </c>
      <c r="D423" s="203" t="s">
        <v>216</v>
      </c>
      <c r="E423" s="204" t="s">
        <v>763</v>
      </c>
      <c r="F423" s="205" t="s">
        <v>764</v>
      </c>
      <c r="G423" s="206" t="s">
        <v>249</v>
      </c>
      <c r="H423" s="207">
        <v>0.037999999999999999</v>
      </c>
      <c r="I423" s="208"/>
      <c r="J423" s="209">
        <f>ROUND(I423*H423,0)</f>
        <v>0</v>
      </c>
      <c r="K423" s="205" t="s">
        <v>220</v>
      </c>
      <c r="L423" s="46"/>
      <c r="M423" s="210" t="s">
        <v>5</v>
      </c>
      <c r="N423" s="211" t="s">
        <v>45</v>
      </c>
      <c r="O423" s="47"/>
      <c r="P423" s="212">
        <f>O423*H423</f>
        <v>0</v>
      </c>
      <c r="Q423" s="212">
        <v>0</v>
      </c>
      <c r="R423" s="212">
        <f>Q423*H423</f>
        <v>0</v>
      </c>
      <c r="S423" s="212">
        <v>0</v>
      </c>
      <c r="T423" s="213">
        <f>S423*H423</f>
        <v>0</v>
      </c>
      <c r="AR423" s="24" t="s">
        <v>288</v>
      </c>
      <c r="AT423" s="24" t="s">
        <v>216</v>
      </c>
      <c r="AU423" s="24" t="s">
        <v>82</v>
      </c>
      <c r="AY423" s="24" t="s">
        <v>214</v>
      </c>
      <c r="BE423" s="214">
        <f>IF(N423="základní",J423,0)</f>
        <v>0</v>
      </c>
      <c r="BF423" s="214">
        <f>IF(N423="snížená",J423,0)</f>
        <v>0</v>
      </c>
      <c r="BG423" s="214">
        <f>IF(N423="zákl. přenesená",J423,0)</f>
        <v>0</v>
      </c>
      <c r="BH423" s="214">
        <f>IF(N423="sníž. přenesená",J423,0)</f>
        <v>0</v>
      </c>
      <c r="BI423" s="214">
        <f>IF(N423="nulová",J423,0)</f>
        <v>0</v>
      </c>
      <c r="BJ423" s="24" t="s">
        <v>11</v>
      </c>
      <c r="BK423" s="214">
        <f>ROUND(I423*H423,0)</f>
        <v>0</v>
      </c>
      <c r="BL423" s="24" t="s">
        <v>288</v>
      </c>
      <c r="BM423" s="24" t="s">
        <v>765</v>
      </c>
    </row>
    <row r="424" s="10" customFormat="1" ht="29.88" customHeight="1">
      <c r="B424" s="189"/>
      <c r="D424" s="190" t="s">
        <v>73</v>
      </c>
      <c r="E424" s="200" t="s">
        <v>766</v>
      </c>
      <c r="F424" s="200" t="s">
        <v>767</v>
      </c>
      <c r="I424" s="192"/>
      <c r="J424" s="201">
        <f>BK424</f>
        <v>0</v>
      </c>
      <c r="L424" s="189"/>
      <c r="M424" s="194"/>
      <c r="N424" s="195"/>
      <c r="O424" s="195"/>
      <c r="P424" s="196">
        <f>SUM(P425:P439)</f>
        <v>0</v>
      </c>
      <c r="Q424" s="195"/>
      <c r="R424" s="196">
        <f>SUM(R425:R439)</f>
        <v>0.1958432</v>
      </c>
      <c r="S424" s="195"/>
      <c r="T424" s="197">
        <f>SUM(T425:T439)</f>
        <v>0</v>
      </c>
      <c r="AR424" s="190" t="s">
        <v>82</v>
      </c>
      <c r="AT424" s="198" t="s">
        <v>73</v>
      </c>
      <c r="AU424" s="198" t="s">
        <v>11</v>
      </c>
      <c r="AY424" s="190" t="s">
        <v>214</v>
      </c>
      <c r="BK424" s="199">
        <f>SUM(BK425:BK439)</f>
        <v>0</v>
      </c>
    </row>
    <row r="425" s="1" customFormat="1" ht="25.5" customHeight="1">
      <c r="B425" s="202"/>
      <c r="C425" s="203" t="s">
        <v>29</v>
      </c>
      <c r="D425" s="203" t="s">
        <v>216</v>
      </c>
      <c r="E425" s="204" t="s">
        <v>768</v>
      </c>
      <c r="F425" s="205" t="s">
        <v>769</v>
      </c>
      <c r="G425" s="206" t="s">
        <v>291</v>
      </c>
      <c r="H425" s="207">
        <v>2.9700000000000002</v>
      </c>
      <c r="I425" s="208"/>
      <c r="J425" s="209">
        <f>ROUND(I425*H425,0)</f>
        <v>0</v>
      </c>
      <c r="K425" s="205" t="s">
        <v>220</v>
      </c>
      <c r="L425" s="46"/>
      <c r="M425" s="210" t="s">
        <v>5</v>
      </c>
      <c r="N425" s="211" t="s">
        <v>45</v>
      </c>
      <c r="O425" s="47"/>
      <c r="P425" s="212">
        <f>O425*H425</f>
        <v>0</v>
      </c>
      <c r="Q425" s="212">
        <v>0</v>
      </c>
      <c r="R425" s="212">
        <f>Q425*H425</f>
        <v>0</v>
      </c>
      <c r="S425" s="212">
        <v>0</v>
      </c>
      <c r="T425" s="213">
        <f>S425*H425</f>
        <v>0</v>
      </c>
      <c r="AR425" s="24" t="s">
        <v>288</v>
      </c>
      <c r="AT425" s="24" t="s">
        <v>216</v>
      </c>
      <c r="AU425" s="24" t="s">
        <v>82</v>
      </c>
      <c r="AY425" s="24" t="s">
        <v>214</v>
      </c>
      <c r="BE425" s="214">
        <f>IF(N425="základní",J425,0)</f>
        <v>0</v>
      </c>
      <c r="BF425" s="214">
        <f>IF(N425="snížená",J425,0)</f>
        <v>0</v>
      </c>
      <c r="BG425" s="214">
        <f>IF(N425="zákl. přenesená",J425,0)</f>
        <v>0</v>
      </c>
      <c r="BH425" s="214">
        <f>IF(N425="sníž. přenesená",J425,0)</f>
        <v>0</v>
      </c>
      <c r="BI425" s="214">
        <f>IF(N425="nulová",J425,0)</f>
        <v>0</v>
      </c>
      <c r="BJ425" s="24" t="s">
        <v>11</v>
      </c>
      <c r="BK425" s="214">
        <f>ROUND(I425*H425,0)</f>
        <v>0</v>
      </c>
      <c r="BL425" s="24" t="s">
        <v>288</v>
      </c>
      <c r="BM425" s="24" t="s">
        <v>770</v>
      </c>
    </row>
    <row r="426" s="11" customFormat="1">
      <c r="B426" s="215"/>
      <c r="D426" s="216" t="s">
        <v>222</v>
      </c>
      <c r="E426" s="217" t="s">
        <v>5</v>
      </c>
      <c r="F426" s="218" t="s">
        <v>771</v>
      </c>
      <c r="H426" s="219">
        <v>2.9700000000000002</v>
      </c>
      <c r="I426" s="220"/>
      <c r="L426" s="215"/>
      <c r="M426" s="221"/>
      <c r="N426" s="222"/>
      <c r="O426" s="222"/>
      <c r="P426" s="222"/>
      <c r="Q426" s="222"/>
      <c r="R426" s="222"/>
      <c r="S426" s="222"/>
      <c r="T426" s="223"/>
      <c r="AT426" s="217" t="s">
        <v>222</v>
      </c>
      <c r="AU426" s="217" t="s">
        <v>82</v>
      </c>
      <c r="AV426" s="11" t="s">
        <v>82</v>
      </c>
      <c r="AW426" s="11" t="s">
        <v>38</v>
      </c>
      <c r="AX426" s="11" t="s">
        <v>11</v>
      </c>
      <c r="AY426" s="217" t="s">
        <v>214</v>
      </c>
    </row>
    <row r="427" s="1" customFormat="1" ht="16.5" customHeight="1">
      <c r="B427" s="202"/>
      <c r="C427" s="232" t="s">
        <v>772</v>
      </c>
      <c r="D427" s="232" t="s">
        <v>341</v>
      </c>
      <c r="E427" s="233" t="s">
        <v>773</v>
      </c>
      <c r="F427" s="234" t="s">
        <v>774</v>
      </c>
      <c r="G427" s="235" t="s">
        <v>291</v>
      </c>
      <c r="H427" s="236">
        <v>3.0289999999999999</v>
      </c>
      <c r="I427" s="237"/>
      <c r="J427" s="238">
        <f>ROUND(I427*H427,0)</f>
        <v>0</v>
      </c>
      <c r="K427" s="234" t="s">
        <v>220</v>
      </c>
      <c r="L427" s="239"/>
      <c r="M427" s="240" t="s">
        <v>5</v>
      </c>
      <c r="N427" s="241" t="s">
        <v>45</v>
      </c>
      <c r="O427" s="47"/>
      <c r="P427" s="212">
        <f>O427*H427</f>
        <v>0</v>
      </c>
      <c r="Q427" s="212">
        <v>0.0057999999999999996</v>
      </c>
      <c r="R427" s="212">
        <f>Q427*H427</f>
        <v>0.017568199999999999</v>
      </c>
      <c r="S427" s="212">
        <v>0</v>
      </c>
      <c r="T427" s="213">
        <f>S427*H427</f>
        <v>0</v>
      </c>
      <c r="AR427" s="24" t="s">
        <v>376</v>
      </c>
      <c r="AT427" s="24" t="s">
        <v>341</v>
      </c>
      <c r="AU427" s="24" t="s">
        <v>82</v>
      </c>
      <c r="AY427" s="24" t="s">
        <v>214</v>
      </c>
      <c r="BE427" s="214">
        <f>IF(N427="základní",J427,0)</f>
        <v>0</v>
      </c>
      <c r="BF427" s="214">
        <f>IF(N427="snížená",J427,0)</f>
        <v>0</v>
      </c>
      <c r="BG427" s="214">
        <f>IF(N427="zákl. přenesená",J427,0)</f>
        <v>0</v>
      </c>
      <c r="BH427" s="214">
        <f>IF(N427="sníž. přenesená",J427,0)</f>
        <v>0</v>
      </c>
      <c r="BI427" s="214">
        <f>IF(N427="nulová",J427,0)</f>
        <v>0</v>
      </c>
      <c r="BJ427" s="24" t="s">
        <v>11</v>
      </c>
      <c r="BK427" s="214">
        <f>ROUND(I427*H427,0)</f>
        <v>0</v>
      </c>
      <c r="BL427" s="24" t="s">
        <v>288</v>
      </c>
      <c r="BM427" s="24" t="s">
        <v>775</v>
      </c>
    </row>
    <row r="428" s="11" customFormat="1">
      <c r="B428" s="215"/>
      <c r="D428" s="216" t="s">
        <v>222</v>
      </c>
      <c r="E428" s="217" t="s">
        <v>5</v>
      </c>
      <c r="F428" s="218" t="s">
        <v>776</v>
      </c>
      <c r="H428" s="219">
        <v>3.0289999999999999</v>
      </c>
      <c r="I428" s="220"/>
      <c r="L428" s="215"/>
      <c r="M428" s="221"/>
      <c r="N428" s="222"/>
      <c r="O428" s="222"/>
      <c r="P428" s="222"/>
      <c r="Q428" s="222"/>
      <c r="R428" s="222"/>
      <c r="S428" s="222"/>
      <c r="T428" s="223"/>
      <c r="AT428" s="217" t="s">
        <v>222</v>
      </c>
      <c r="AU428" s="217" t="s">
        <v>82</v>
      </c>
      <c r="AV428" s="11" t="s">
        <v>82</v>
      </c>
      <c r="AW428" s="11" t="s">
        <v>38</v>
      </c>
      <c r="AX428" s="11" t="s">
        <v>11</v>
      </c>
      <c r="AY428" s="217" t="s">
        <v>214</v>
      </c>
    </row>
    <row r="429" s="1" customFormat="1" ht="25.5" customHeight="1">
      <c r="B429" s="202"/>
      <c r="C429" s="203" t="s">
        <v>777</v>
      </c>
      <c r="D429" s="203" t="s">
        <v>216</v>
      </c>
      <c r="E429" s="204" t="s">
        <v>778</v>
      </c>
      <c r="F429" s="205" t="s">
        <v>779</v>
      </c>
      <c r="G429" s="206" t="s">
        <v>291</v>
      </c>
      <c r="H429" s="207">
        <v>6.8399999999999999</v>
      </c>
      <c r="I429" s="208"/>
      <c r="J429" s="209">
        <f>ROUND(I429*H429,0)</f>
        <v>0</v>
      </c>
      <c r="K429" s="205" t="s">
        <v>220</v>
      </c>
      <c r="L429" s="46"/>
      <c r="M429" s="210" t="s">
        <v>5</v>
      </c>
      <c r="N429" s="211" t="s">
        <v>45</v>
      </c>
      <c r="O429" s="47"/>
      <c r="P429" s="212">
        <f>O429*H429</f>
        <v>0</v>
      </c>
      <c r="Q429" s="212">
        <v>0</v>
      </c>
      <c r="R429" s="212">
        <f>Q429*H429</f>
        <v>0</v>
      </c>
      <c r="S429" s="212">
        <v>0</v>
      </c>
      <c r="T429" s="213">
        <f>S429*H429</f>
        <v>0</v>
      </c>
      <c r="AR429" s="24" t="s">
        <v>288</v>
      </c>
      <c r="AT429" s="24" t="s">
        <v>216</v>
      </c>
      <c r="AU429" s="24" t="s">
        <v>82</v>
      </c>
      <c r="AY429" s="24" t="s">
        <v>214</v>
      </c>
      <c r="BE429" s="214">
        <f>IF(N429="základní",J429,0)</f>
        <v>0</v>
      </c>
      <c r="BF429" s="214">
        <f>IF(N429="snížená",J429,0)</f>
        <v>0</v>
      </c>
      <c r="BG429" s="214">
        <f>IF(N429="zákl. přenesená",J429,0)</f>
        <v>0</v>
      </c>
      <c r="BH429" s="214">
        <f>IF(N429="sníž. přenesená",J429,0)</f>
        <v>0</v>
      </c>
      <c r="BI429" s="214">
        <f>IF(N429="nulová",J429,0)</f>
        <v>0</v>
      </c>
      <c r="BJ429" s="24" t="s">
        <v>11</v>
      </c>
      <c r="BK429" s="214">
        <f>ROUND(I429*H429,0)</f>
        <v>0</v>
      </c>
      <c r="BL429" s="24" t="s">
        <v>288</v>
      </c>
      <c r="BM429" s="24" t="s">
        <v>780</v>
      </c>
    </row>
    <row r="430" s="11" customFormat="1">
      <c r="B430" s="215"/>
      <c r="D430" s="216" t="s">
        <v>222</v>
      </c>
      <c r="E430" s="217" t="s">
        <v>5</v>
      </c>
      <c r="F430" s="218" t="s">
        <v>781</v>
      </c>
      <c r="H430" s="219">
        <v>6.8399999999999999</v>
      </c>
      <c r="I430" s="220"/>
      <c r="L430" s="215"/>
      <c r="M430" s="221"/>
      <c r="N430" s="222"/>
      <c r="O430" s="222"/>
      <c r="P430" s="222"/>
      <c r="Q430" s="222"/>
      <c r="R430" s="222"/>
      <c r="S430" s="222"/>
      <c r="T430" s="223"/>
      <c r="AT430" s="217" t="s">
        <v>222</v>
      </c>
      <c r="AU430" s="217" t="s">
        <v>82</v>
      </c>
      <c r="AV430" s="11" t="s">
        <v>82</v>
      </c>
      <c r="AW430" s="11" t="s">
        <v>38</v>
      </c>
      <c r="AX430" s="11" t="s">
        <v>11</v>
      </c>
      <c r="AY430" s="217" t="s">
        <v>214</v>
      </c>
    </row>
    <row r="431" s="1" customFormat="1" ht="16.5" customHeight="1">
      <c r="B431" s="202"/>
      <c r="C431" s="232" t="s">
        <v>782</v>
      </c>
      <c r="D431" s="232" t="s">
        <v>341</v>
      </c>
      <c r="E431" s="233" t="s">
        <v>783</v>
      </c>
      <c r="F431" s="234" t="s">
        <v>784</v>
      </c>
      <c r="G431" s="235" t="s">
        <v>291</v>
      </c>
      <c r="H431" s="236">
        <v>6.9770000000000003</v>
      </c>
      <c r="I431" s="237"/>
      <c r="J431" s="238">
        <f>ROUND(I431*H431,0)</f>
        <v>0</v>
      </c>
      <c r="K431" s="234" t="s">
        <v>220</v>
      </c>
      <c r="L431" s="239"/>
      <c r="M431" s="240" t="s">
        <v>5</v>
      </c>
      <c r="N431" s="241" t="s">
        <v>45</v>
      </c>
      <c r="O431" s="47"/>
      <c r="P431" s="212">
        <f>O431*H431</f>
        <v>0</v>
      </c>
      <c r="Q431" s="212">
        <v>0.0060000000000000001</v>
      </c>
      <c r="R431" s="212">
        <f>Q431*H431</f>
        <v>0.041862000000000003</v>
      </c>
      <c r="S431" s="212">
        <v>0</v>
      </c>
      <c r="T431" s="213">
        <f>S431*H431</f>
        <v>0</v>
      </c>
      <c r="AR431" s="24" t="s">
        <v>376</v>
      </c>
      <c r="AT431" s="24" t="s">
        <v>341</v>
      </c>
      <c r="AU431" s="24" t="s">
        <v>82</v>
      </c>
      <c r="AY431" s="24" t="s">
        <v>214</v>
      </c>
      <c r="BE431" s="214">
        <f>IF(N431="základní",J431,0)</f>
        <v>0</v>
      </c>
      <c r="BF431" s="214">
        <f>IF(N431="snížená",J431,0)</f>
        <v>0</v>
      </c>
      <c r="BG431" s="214">
        <f>IF(N431="zákl. přenesená",J431,0)</f>
        <v>0</v>
      </c>
      <c r="BH431" s="214">
        <f>IF(N431="sníž. přenesená",J431,0)</f>
        <v>0</v>
      </c>
      <c r="BI431" s="214">
        <f>IF(N431="nulová",J431,0)</f>
        <v>0</v>
      </c>
      <c r="BJ431" s="24" t="s">
        <v>11</v>
      </c>
      <c r="BK431" s="214">
        <f>ROUND(I431*H431,0)</f>
        <v>0</v>
      </c>
      <c r="BL431" s="24" t="s">
        <v>288</v>
      </c>
      <c r="BM431" s="24" t="s">
        <v>785</v>
      </c>
    </row>
    <row r="432" s="11" customFormat="1">
      <c r="B432" s="215"/>
      <c r="D432" s="216" t="s">
        <v>222</v>
      </c>
      <c r="E432" s="217" t="s">
        <v>5</v>
      </c>
      <c r="F432" s="218" t="s">
        <v>786</v>
      </c>
      <c r="H432" s="219">
        <v>6.9770000000000003</v>
      </c>
      <c r="I432" s="220"/>
      <c r="L432" s="215"/>
      <c r="M432" s="221"/>
      <c r="N432" s="222"/>
      <c r="O432" s="222"/>
      <c r="P432" s="222"/>
      <c r="Q432" s="222"/>
      <c r="R432" s="222"/>
      <c r="S432" s="222"/>
      <c r="T432" s="223"/>
      <c r="AT432" s="217" t="s">
        <v>222</v>
      </c>
      <c r="AU432" s="217" t="s">
        <v>82</v>
      </c>
      <c r="AV432" s="11" t="s">
        <v>82</v>
      </c>
      <c r="AW432" s="11" t="s">
        <v>38</v>
      </c>
      <c r="AX432" s="11" t="s">
        <v>11</v>
      </c>
      <c r="AY432" s="217" t="s">
        <v>214</v>
      </c>
    </row>
    <row r="433" s="1" customFormat="1" ht="25.5" customHeight="1">
      <c r="B433" s="202"/>
      <c r="C433" s="203" t="s">
        <v>787</v>
      </c>
      <c r="D433" s="203" t="s">
        <v>216</v>
      </c>
      <c r="E433" s="204" t="s">
        <v>788</v>
      </c>
      <c r="F433" s="205" t="s">
        <v>789</v>
      </c>
      <c r="G433" s="206" t="s">
        <v>291</v>
      </c>
      <c r="H433" s="207">
        <v>6.9000000000000004</v>
      </c>
      <c r="I433" s="208"/>
      <c r="J433" s="209">
        <f>ROUND(I433*H433,0)</f>
        <v>0</v>
      </c>
      <c r="K433" s="205" t="s">
        <v>220</v>
      </c>
      <c r="L433" s="46"/>
      <c r="M433" s="210" t="s">
        <v>5</v>
      </c>
      <c r="N433" s="211" t="s">
        <v>45</v>
      </c>
      <c r="O433" s="47"/>
      <c r="P433" s="212">
        <f>O433*H433</f>
        <v>0</v>
      </c>
      <c r="Q433" s="212">
        <v>0.0060000000000000001</v>
      </c>
      <c r="R433" s="212">
        <f>Q433*H433</f>
        <v>0.041400000000000006</v>
      </c>
      <c r="S433" s="212">
        <v>0</v>
      </c>
      <c r="T433" s="213">
        <f>S433*H433</f>
        <v>0</v>
      </c>
      <c r="AR433" s="24" t="s">
        <v>288</v>
      </c>
      <c r="AT433" s="24" t="s">
        <v>216</v>
      </c>
      <c r="AU433" s="24" t="s">
        <v>82</v>
      </c>
      <c r="AY433" s="24" t="s">
        <v>214</v>
      </c>
      <c r="BE433" s="214">
        <f>IF(N433="základní",J433,0)</f>
        <v>0</v>
      </c>
      <c r="BF433" s="214">
        <f>IF(N433="snížená",J433,0)</f>
        <v>0</v>
      </c>
      <c r="BG433" s="214">
        <f>IF(N433="zákl. přenesená",J433,0)</f>
        <v>0</v>
      </c>
      <c r="BH433" s="214">
        <f>IF(N433="sníž. přenesená",J433,0)</f>
        <v>0</v>
      </c>
      <c r="BI433" s="214">
        <f>IF(N433="nulová",J433,0)</f>
        <v>0</v>
      </c>
      <c r="BJ433" s="24" t="s">
        <v>11</v>
      </c>
      <c r="BK433" s="214">
        <f>ROUND(I433*H433,0)</f>
        <v>0</v>
      </c>
      <c r="BL433" s="24" t="s">
        <v>288</v>
      </c>
      <c r="BM433" s="24" t="s">
        <v>790</v>
      </c>
    </row>
    <row r="434" s="11" customFormat="1">
      <c r="B434" s="215"/>
      <c r="D434" s="216" t="s">
        <v>222</v>
      </c>
      <c r="E434" s="217" t="s">
        <v>5</v>
      </c>
      <c r="F434" s="218" t="s">
        <v>791</v>
      </c>
      <c r="H434" s="219">
        <v>6.9000000000000004</v>
      </c>
      <c r="I434" s="220"/>
      <c r="L434" s="215"/>
      <c r="M434" s="221"/>
      <c r="N434" s="222"/>
      <c r="O434" s="222"/>
      <c r="P434" s="222"/>
      <c r="Q434" s="222"/>
      <c r="R434" s="222"/>
      <c r="S434" s="222"/>
      <c r="T434" s="223"/>
      <c r="AT434" s="217" t="s">
        <v>222</v>
      </c>
      <c r="AU434" s="217" t="s">
        <v>82</v>
      </c>
      <c r="AV434" s="11" t="s">
        <v>82</v>
      </c>
      <c r="AW434" s="11" t="s">
        <v>38</v>
      </c>
      <c r="AX434" s="11" t="s">
        <v>74</v>
      </c>
      <c r="AY434" s="217" t="s">
        <v>214</v>
      </c>
    </row>
    <row r="435" s="12" customFormat="1">
      <c r="B435" s="224"/>
      <c r="D435" s="216" t="s">
        <v>222</v>
      </c>
      <c r="E435" s="225" t="s">
        <v>5</v>
      </c>
      <c r="F435" s="226" t="s">
        <v>224</v>
      </c>
      <c r="H435" s="227">
        <v>6.9000000000000004</v>
      </c>
      <c r="I435" s="228"/>
      <c r="L435" s="224"/>
      <c r="M435" s="229"/>
      <c r="N435" s="230"/>
      <c r="O435" s="230"/>
      <c r="P435" s="230"/>
      <c r="Q435" s="230"/>
      <c r="R435" s="230"/>
      <c r="S435" s="230"/>
      <c r="T435" s="231"/>
      <c r="AT435" s="225" t="s">
        <v>222</v>
      </c>
      <c r="AU435" s="225" t="s">
        <v>82</v>
      </c>
      <c r="AV435" s="12" t="s">
        <v>85</v>
      </c>
      <c r="AW435" s="12" t="s">
        <v>38</v>
      </c>
      <c r="AX435" s="12" t="s">
        <v>11</v>
      </c>
      <c r="AY435" s="225" t="s">
        <v>214</v>
      </c>
    </row>
    <row r="436" s="1" customFormat="1" ht="16.5" customHeight="1">
      <c r="B436" s="202"/>
      <c r="C436" s="232" t="s">
        <v>792</v>
      </c>
      <c r="D436" s="232" t="s">
        <v>341</v>
      </c>
      <c r="E436" s="233" t="s">
        <v>793</v>
      </c>
      <c r="F436" s="234" t="s">
        <v>794</v>
      </c>
      <c r="G436" s="235" t="s">
        <v>291</v>
      </c>
      <c r="H436" s="236">
        <v>7.0380000000000003</v>
      </c>
      <c r="I436" s="237"/>
      <c r="J436" s="238">
        <f>ROUND(I436*H436,0)</f>
        <v>0</v>
      </c>
      <c r="K436" s="234" t="s">
        <v>220</v>
      </c>
      <c r="L436" s="239"/>
      <c r="M436" s="240" t="s">
        <v>5</v>
      </c>
      <c r="N436" s="241" t="s">
        <v>45</v>
      </c>
      <c r="O436" s="47"/>
      <c r="P436" s="212">
        <f>O436*H436</f>
        <v>0</v>
      </c>
      <c r="Q436" s="212">
        <v>0.0135</v>
      </c>
      <c r="R436" s="212">
        <f>Q436*H436</f>
        <v>0.095013</v>
      </c>
      <c r="S436" s="212">
        <v>0</v>
      </c>
      <c r="T436" s="213">
        <f>S436*H436</f>
        <v>0</v>
      </c>
      <c r="AR436" s="24" t="s">
        <v>376</v>
      </c>
      <c r="AT436" s="24" t="s">
        <v>341</v>
      </c>
      <c r="AU436" s="24" t="s">
        <v>82</v>
      </c>
      <c r="AY436" s="24" t="s">
        <v>214</v>
      </c>
      <c r="BE436" s="214">
        <f>IF(N436="základní",J436,0)</f>
        <v>0</v>
      </c>
      <c r="BF436" s="214">
        <f>IF(N436="snížená",J436,0)</f>
        <v>0</v>
      </c>
      <c r="BG436" s="214">
        <f>IF(N436="zákl. přenesená",J436,0)</f>
        <v>0</v>
      </c>
      <c r="BH436" s="214">
        <f>IF(N436="sníž. přenesená",J436,0)</f>
        <v>0</v>
      </c>
      <c r="BI436" s="214">
        <f>IF(N436="nulová",J436,0)</f>
        <v>0</v>
      </c>
      <c r="BJ436" s="24" t="s">
        <v>11</v>
      </c>
      <c r="BK436" s="214">
        <f>ROUND(I436*H436,0)</f>
        <v>0</v>
      </c>
      <c r="BL436" s="24" t="s">
        <v>288</v>
      </c>
      <c r="BM436" s="24" t="s">
        <v>795</v>
      </c>
    </row>
    <row r="437" s="11" customFormat="1">
      <c r="B437" s="215"/>
      <c r="D437" s="216" t="s">
        <v>222</v>
      </c>
      <c r="E437" s="217" t="s">
        <v>5</v>
      </c>
      <c r="F437" s="218" t="s">
        <v>796</v>
      </c>
      <c r="H437" s="219">
        <v>7.0380000000000003</v>
      </c>
      <c r="I437" s="220"/>
      <c r="L437" s="215"/>
      <c r="M437" s="221"/>
      <c r="N437" s="222"/>
      <c r="O437" s="222"/>
      <c r="P437" s="222"/>
      <c r="Q437" s="222"/>
      <c r="R437" s="222"/>
      <c r="S437" s="222"/>
      <c r="T437" s="223"/>
      <c r="AT437" s="217" t="s">
        <v>222</v>
      </c>
      <c r="AU437" s="217" t="s">
        <v>82</v>
      </c>
      <c r="AV437" s="11" t="s">
        <v>82</v>
      </c>
      <c r="AW437" s="11" t="s">
        <v>38</v>
      </c>
      <c r="AX437" s="11" t="s">
        <v>74</v>
      </c>
      <c r="AY437" s="217" t="s">
        <v>214</v>
      </c>
    </row>
    <row r="438" s="12" customFormat="1">
      <c r="B438" s="224"/>
      <c r="D438" s="216" t="s">
        <v>222</v>
      </c>
      <c r="E438" s="225" t="s">
        <v>5</v>
      </c>
      <c r="F438" s="226" t="s">
        <v>224</v>
      </c>
      <c r="H438" s="227">
        <v>7.0380000000000003</v>
      </c>
      <c r="I438" s="228"/>
      <c r="L438" s="224"/>
      <c r="M438" s="229"/>
      <c r="N438" s="230"/>
      <c r="O438" s="230"/>
      <c r="P438" s="230"/>
      <c r="Q438" s="230"/>
      <c r="R438" s="230"/>
      <c r="S438" s="230"/>
      <c r="T438" s="231"/>
      <c r="AT438" s="225" t="s">
        <v>222</v>
      </c>
      <c r="AU438" s="225" t="s">
        <v>82</v>
      </c>
      <c r="AV438" s="12" t="s">
        <v>85</v>
      </c>
      <c r="AW438" s="12" t="s">
        <v>38</v>
      </c>
      <c r="AX438" s="12" t="s">
        <v>11</v>
      </c>
      <c r="AY438" s="225" t="s">
        <v>214</v>
      </c>
    </row>
    <row r="439" s="1" customFormat="1" ht="16.5" customHeight="1">
      <c r="B439" s="202"/>
      <c r="C439" s="203" t="s">
        <v>797</v>
      </c>
      <c r="D439" s="203" t="s">
        <v>216</v>
      </c>
      <c r="E439" s="204" t="s">
        <v>798</v>
      </c>
      <c r="F439" s="205" t="s">
        <v>799</v>
      </c>
      <c r="G439" s="206" t="s">
        <v>249</v>
      </c>
      <c r="H439" s="207">
        <v>0.19600000000000001</v>
      </c>
      <c r="I439" s="208"/>
      <c r="J439" s="209">
        <f>ROUND(I439*H439,0)</f>
        <v>0</v>
      </c>
      <c r="K439" s="205" t="s">
        <v>220</v>
      </c>
      <c r="L439" s="46"/>
      <c r="M439" s="210" t="s">
        <v>5</v>
      </c>
      <c r="N439" s="211" t="s">
        <v>45</v>
      </c>
      <c r="O439" s="47"/>
      <c r="P439" s="212">
        <f>O439*H439</f>
        <v>0</v>
      </c>
      <c r="Q439" s="212">
        <v>0</v>
      </c>
      <c r="R439" s="212">
        <f>Q439*H439</f>
        <v>0</v>
      </c>
      <c r="S439" s="212">
        <v>0</v>
      </c>
      <c r="T439" s="213">
        <f>S439*H439</f>
        <v>0</v>
      </c>
      <c r="AR439" s="24" t="s">
        <v>288</v>
      </c>
      <c r="AT439" s="24" t="s">
        <v>216</v>
      </c>
      <c r="AU439" s="24" t="s">
        <v>82</v>
      </c>
      <c r="AY439" s="24" t="s">
        <v>214</v>
      </c>
      <c r="BE439" s="214">
        <f>IF(N439="základní",J439,0)</f>
        <v>0</v>
      </c>
      <c r="BF439" s="214">
        <f>IF(N439="snížená",J439,0)</f>
        <v>0</v>
      </c>
      <c r="BG439" s="214">
        <f>IF(N439="zákl. přenesená",J439,0)</f>
        <v>0</v>
      </c>
      <c r="BH439" s="214">
        <f>IF(N439="sníž. přenesená",J439,0)</f>
        <v>0</v>
      </c>
      <c r="BI439" s="214">
        <f>IF(N439="nulová",J439,0)</f>
        <v>0</v>
      </c>
      <c r="BJ439" s="24" t="s">
        <v>11</v>
      </c>
      <c r="BK439" s="214">
        <f>ROUND(I439*H439,0)</f>
        <v>0</v>
      </c>
      <c r="BL439" s="24" t="s">
        <v>288</v>
      </c>
      <c r="BM439" s="24" t="s">
        <v>800</v>
      </c>
    </row>
    <row r="440" s="10" customFormat="1" ht="29.88" customHeight="1">
      <c r="B440" s="189"/>
      <c r="D440" s="190" t="s">
        <v>73</v>
      </c>
      <c r="E440" s="200" t="s">
        <v>801</v>
      </c>
      <c r="F440" s="200" t="s">
        <v>802</v>
      </c>
      <c r="I440" s="192"/>
      <c r="J440" s="201">
        <f>BK440</f>
        <v>0</v>
      </c>
      <c r="L440" s="189"/>
      <c r="M440" s="194"/>
      <c r="N440" s="195"/>
      <c r="O440" s="195"/>
      <c r="P440" s="196">
        <f>SUM(P441:P467)</f>
        <v>0</v>
      </c>
      <c r="Q440" s="195"/>
      <c r="R440" s="196">
        <f>SUM(R441:R467)</f>
        <v>0.14763465466</v>
      </c>
      <c r="S440" s="195"/>
      <c r="T440" s="197">
        <f>SUM(T441:T467)</f>
        <v>0</v>
      </c>
      <c r="AR440" s="190" t="s">
        <v>82</v>
      </c>
      <c r="AT440" s="198" t="s">
        <v>73</v>
      </c>
      <c r="AU440" s="198" t="s">
        <v>11</v>
      </c>
      <c r="AY440" s="190" t="s">
        <v>214</v>
      </c>
      <c r="BK440" s="199">
        <f>SUM(BK441:BK467)</f>
        <v>0</v>
      </c>
    </row>
    <row r="441" s="1" customFormat="1" ht="25.5" customHeight="1">
      <c r="B441" s="202"/>
      <c r="C441" s="203" t="s">
        <v>803</v>
      </c>
      <c r="D441" s="203" t="s">
        <v>216</v>
      </c>
      <c r="E441" s="204" t="s">
        <v>804</v>
      </c>
      <c r="F441" s="205" t="s">
        <v>805</v>
      </c>
      <c r="G441" s="206" t="s">
        <v>219</v>
      </c>
      <c r="H441" s="207">
        <v>0.21199999999999999</v>
      </c>
      <c r="I441" s="208"/>
      <c r="J441" s="209">
        <f>ROUND(I441*H441,0)</f>
        <v>0</v>
      </c>
      <c r="K441" s="205" t="s">
        <v>220</v>
      </c>
      <c r="L441" s="46"/>
      <c r="M441" s="210" t="s">
        <v>5</v>
      </c>
      <c r="N441" s="211" t="s">
        <v>45</v>
      </c>
      <c r="O441" s="47"/>
      <c r="P441" s="212">
        <f>O441*H441</f>
        <v>0</v>
      </c>
      <c r="Q441" s="212">
        <v>0.00189</v>
      </c>
      <c r="R441" s="212">
        <f>Q441*H441</f>
        <v>0.00040067999999999999</v>
      </c>
      <c r="S441" s="212">
        <v>0</v>
      </c>
      <c r="T441" s="213">
        <f>S441*H441</f>
        <v>0</v>
      </c>
      <c r="AR441" s="24" t="s">
        <v>288</v>
      </c>
      <c r="AT441" s="24" t="s">
        <v>216</v>
      </c>
      <c r="AU441" s="24" t="s">
        <v>82</v>
      </c>
      <c r="AY441" s="24" t="s">
        <v>214</v>
      </c>
      <c r="BE441" s="214">
        <f>IF(N441="základní",J441,0)</f>
        <v>0</v>
      </c>
      <c r="BF441" s="214">
        <f>IF(N441="snížená",J441,0)</f>
        <v>0</v>
      </c>
      <c r="BG441" s="214">
        <f>IF(N441="zákl. přenesená",J441,0)</f>
        <v>0</v>
      </c>
      <c r="BH441" s="214">
        <f>IF(N441="sníž. přenesená",J441,0)</f>
        <v>0</v>
      </c>
      <c r="BI441" s="214">
        <f>IF(N441="nulová",J441,0)</f>
        <v>0</v>
      </c>
      <c r="BJ441" s="24" t="s">
        <v>11</v>
      </c>
      <c r="BK441" s="214">
        <f>ROUND(I441*H441,0)</f>
        <v>0</v>
      </c>
      <c r="BL441" s="24" t="s">
        <v>288</v>
      </c>
      <c r="BM441" s="24" t="s">
        <v>806</v>
      </c>
    </row>
    <row r="442" s="11" customFormat="1">
      <c r="B442" s="215"/>
      <c r="D442" s="216" t="s">
        <v>222</v>
      </c>
      <c r="E442" s="217" t="s">
        <v>5</v>
      </c>
      <c r="F442" s="218" t="s">
        <v>807</v>
      </c>
      <c r="H442" s="219">
        <v>0.063</v>
      </c>
      <c r="I442" s="220"/>
      <c r="L442" s="215"/>
      <c r="M442" s="221"/>
      <c r="N442" s="222"/>
      <c r="O442" s="222"/>
      <c r="P442" s="222"/>
      <c r="Q442" s="222"/>
      <c r="R442" s="222"/>
      <c r="S442" s="222"/>
      <c r="T442" s="223"/>
      <c r="AT442" s="217" t="s">
        <v>222</v>
      </c>
      <c r="AU442" s="217" t="s">
        <v>82</v>
      </c>
      <c r="AV442" s="11" t="s">
        <v>82</v>
      </c>
      <c r="AW442" s="11" t="s">
        <v>38</v>
      </c>
      <c r="AX442" s="11" t="s">
        <v>74</v>
      </c>
      <c r="AY442" s="217" t="s">
        <v>214</v>
      </c>
    </row>
    <row r="443" s="11" customFormat="1">
      <c r="B443" s="215"/>
      <c r="D443" s="216" t="s">
        <v>222</v>
      </c>
      <c r="E443" s="217" t="s">
        <v>5</v>
      </c>
      <c r="F443" s="218" t="s">
        <v>808</v>
      </c>
      <c r="H443" s="219">
        <v>0.050000000000000003</v>
      </c>
      <c r="I443" s="220"/>
      <c r="L443" s="215"/>
      <c r="M443" s="221"/>
      <c r="N443" s="222"/>
      <c r="O443" s="222"/>
      <c r="P443" s="222"/>
      <c r="Q443" s="222"/>
      <c r="R443" s="222"/>
      <c r="S443" s="222"/>
      <c r="T443" s="223"/>
      <c r="AT443" s="217" t="s">
        <v>222</v>
      </c>
      <c r="AU443" s="217" t="s">
        <v>82</v>
      </c>
      <c r="AV443" s="11" t="s">
        <v>82</v>
      </c>
      <c r="AW443" s="11" t="s">
        <v>38</v>
      </c>
      <c r="AX443" s="11" t="s">
        <v>74</v>
      </c>
      <c r="AY443" s="217" t="s">
        <v>214</v>
      </c>
    </row>
    <row r="444" s="11" customFormat="1">
      <c r="B444" s="215"/>
      <c r="D444" s="216" t="s">
        <v>222</v>
      </c>
      <c r="E444" s="217" t="s">
        <v>5</v>
      </c>
      <c r="F444" s="218" t="s">
        <v>809</v>
      </c>
      <c r="H444" s="219">
        <v>0.099000000000000005</v>
      </c>
      <c r="I444" s="220"/>
      <c r="L444" s="215"/>
      <c r="M444" s="221"/>
      <c r="N444" s="222"/>
      <c r="O444" s="222"/>
      <c r="P444" s="222"/>
      <c r="Q444" s="222"/>
      <c r="R444" s="222"/>
      <c r="S444" s="222"/>
      <c r="T444" s="223"/>
      <c r="AT444" s="217" t="s">
        <v>222</v>
      </c>
      <c r="AU444" s="217" t="s">
        <v>82</v>
      </c>
      <c r="AV444" s="11" t="s">
        <v>82</v>
      </c>
      <c r="AW444" s="11" t="s">
        <v>38</v>
      </c>
      <c r="AX444" s="11" t="s">
        <v>74</v>
      </c>
      <c r="AY444" s="217" t="s">
        <v>214</v>
      </c>
    </row>
    <row r="445" s="12" customFormat="1">
      <c r="B445" s="224"/>
      <c r="D445" s="216" t="s">
        <v>222</v>
      </c>
      <c r="E445" s="225" t="s">
        <v>5</v>
      </c>
      <c r="F445" s="226" t="s">
        <v>224</v>
      </c>
      <c r="H445" s="227">
        <v>0.21199999999999999</v>
      </c>
      <c r="I445" s="228"/>
      <c r="L445" s="224"/>
      <c r="M445" s="229"/>
      <c r="N445" s="230"/>
      <c r="O445" s="230"/>
      <c r="P445" s="230"/>
      <c r="Q445" s="230"/>
      <c r="R445" s="230"/>
      <c r="S445" s="230"/>
      <c r="T445" s="231"/>
      <c r="AT445" s="225" t="s">
        <v>222</v>
      </c>
      <c r="AU445" s="225" t="s">
        <v>82</v>
      </c>
      <c r="AV445" s="12" t="s">
        <v>85</v>
      </c>
      <c r="AW445" s="12" t="s">
        <v>38</v>
      </c>
      <c r="AX445" s="12" t="s">
        <v>11</v>
      </c>
      <c r="AY445" s="225" t="s">
        <v>214</v>
      </c>
    </row>
    <row r="446" s="1" customFormat="1" ht="16.5" customHeight="1">
      <c r="B446" s="202"/>
      <c r="C446" s="203" t="s">
        <v>810</v>
      </c>
      <c r="D446" s="203" t="s">
        <v>216</v>
      </c>
      <c r="E446" s="204" t="s">
        <v>811</v>
      </c>
      <c r="F446" s="205" t="s">
        <v>812</v>
      </c>
      <c r="G446" s="206" t="s">
        <v>337</v>
      </c>
      <c r="H446" s="207">
        <v>4</v>
      </c>
      <c r="I446" s="208"/>
      <c r="J446" s="209">
        <f>ROUND(I446*H446,0)</f>
        <v>0</v>
      </c>
      <c r="K446" s="205" t="s">
        <v>220</v>
      </c>
      <c r="L446" s="46"/>
      <c r="M446" s="210" t="s">
        <v>5</v>
      </c>
      <c r="N446" s="211" t="s">
        <v>45</v>
      </c>
      <c r="O446" s="47"/>
      <c r="P446" s="212">
        <f>O446*H446</f>
        <v>0</v>
      </c>
      <c r="Q446" s="212">
        <v>0.0026700000000000001</v>
      </c>
      <c r="R446" s="212">
        <f>Q446*H446</f>
        <v>0.01068</v>
      </c>
      <c r="S446" s="212">
        <v>0</v>
      </c>
      <c r="T446" s="213">
        <f>S446*H446</f>
        <v>0</v>
      </c>
      <c r="AR446" s="24" t="s">
        <v>288</v>
      </c>
      <c r="AT446" s="24" t="s">
        <v>216</v>
      </c>
      <c r="AU446" s="24" t="s">
        <v>82</v>
      </c>
      <c r="AY446" s="24" t="s">
        <v>214</v>
      </c>
      <c r="BE446" s="214">
        <f>IF(N446="základní",J446,0)</f>
        <v>0</v>
      </c>
      <c r="BF446" s="214">
        <f>IF(N446="snížená",J446,0)</f>
        <v>0</v>
      </c>
      <c r="BG446" s="214">
        <f>IF(N446="zákl. přenesená",J446,0)</f>
        <v>0</v>
      </c>
      <c r="BH446" s="214">
        <f>IF(N446="sníž. přenesená",J446,0)</f>
        <v>0</v>
      </c>
      <c r="BI446" s="214">
        <f>IF(N446="nulová",J446,0)</f>
        <v>0</v>
      </c>
      <c r="BJ446" s="24" t="s">
        <v>11</v>
      </c>
      <c r="BK446" s="214">
        <f>ROUND(I446*H446,0)</f>
        <v>0</v>
      </c>
      <c r="BL446" s="24" t="s">
        <v>288</v>
      </c>
      <c r="BM446" s="24" t="s">
        <v>813</v>
      </c>
    </row>
    <row r="447" s="11" customFormat="1">
      <c r="B447" s="215"/>
      <c r="D447" s="216" t="s">
        <v>222</v>
      </c>
      <c r="E447" s="217" t="s">
        <v>5</v>
      </c>
      <c r="F447" s="218" t="s">
        <v>814</v>
      </c>
      <c r="H447" s="219">
        <v>4</v>
      </c>
      <c r="I447" s="220"/>
      <c r="L447" s="215"/>
      <c r="M447" s="221"/>
      <c r="N447" s="222"/>
      <c r="O447" s="222"/>
      <c r="P447" s="222"/>
      <c r="Q447" s="222"/>
      <c r="R447" s="222"/>
      <c r="S447" s="222"/>
      <c r="T447" s="223"/>
      <c r="AT447" s="217" t="s">
        <v>222</v>
      </c>
      <c r="AU447" s="217" t="s">
        <v>82</v>
      </c>
      <c r="AV447" s="11" t="s">
        <v>82</v>
      </c>
      <c r="AW447" s="11" t="s">
        <v>38</v>
      </c>
      <c r="AX447" s="11" t="s">
        <v>11</v>
      </c>
      <c r="AY447" s="217" t="s">
        <v>214</v>
      </c>
    </row>
    <row r="448" s="1" customFormat="1" ht="16.5" customHeight="1">
      <c r="B448" s="202"/>
      <c r="C448" s="232" t="s">
        <v>815</v>
      </c>
      <c r="D448" s="232" t="s">
        <v>341</v>
      </c>
      <c r="E448" s="233" t="s">
        <v>816</v>
      </c>
      <c r="F448" s="234" t="s">
        <v>817</v>
      </c>
      <c r="G448" s="235" t="s">
        <v>337</v>
      </c>
      <c r="H448" s="236">
        <v>4</v>
      </c>
      <c r="I448" s="237"/>
      <c r="J448" s="238">
        <f>ROUND(I448*H448,0)</f>
        <v>0</v>
      </c>
      <c r="K448" s="234" t="s">
        <v>5</v>
      </c>
      <c r="L448" s="239"/>
      <c r="M448" s="240" t="s">
        <v>5</v>
      </c>
      <c r="N448" s="241" t="s">
        <v>45</v>
      </c>
      <c r="O448" s="47"/>
      <c r="P448" s="212">
        <f>O448*H448</f>
        <v>0</v>
      </c>
      <c r="Q448" s="212">
        <v>0.001</v>
      </c>
      <c r="R448" s="212">
        <f>Q448*H448</f>
        <v>0.0040000000000000001</v>
      </c>
      <c r="S448" s="212">
        <v>0</v>
      </c>
      <c r="T448" s="213">
        <f>S448*H448</f>
        <v>0</v>
      </c>
      <c r="AR448" s="24" t="s">
        <v>376</v>
      </c>
      <c r="AT448" s="24" t="s">
        <v>341</v>
      </c>
      <c r="AU448" s="24" t="s">
        <v>82</v>
      </c>
      <c r="AY448" s="24" t="s">
        <v>214</v>
      </c>
      <c r="BE448" s="214">
        <f>IF(N448="základní",J448,0)</f>
        <v>0</v>
      </c>
      <c r="BF448" s="214">
        <f>IF(N448="snížená",J448,0)</f>
        <v>0</v>
      </c>
      <c r="BG448" s="214">
        <f>IF(N448="zákl. přenesená",J448,0)</f>
        <v>0</v>
      </c>
      <c r="BH448" s="214">
        <f>IF(N448="sníž. přenesená",J448,0)</f>
        <v>0</v>
      </c>
      <c r="BI448" s="214">
        <f>IF(N448="nulová",J448,0)</f>
        <v>0</v>
      </c>
      <c r="BJ448" s="24" t="s">
        <v>11</v>
      </c>
      <c r="BK448" s="214">
        <f>ROUND(I448*H448,0)</f>
        <v>0</v>
      </c>
      <c r="BL448" s="24" t="s">
        <v>288</v>
      </c>
      <c r="BM448" s="24" t="s">
        <v>818</v>
      </c>
    </row>
    <row r="449" s="11" customFormat="1">
      <c r="B449" s="215"/>
      <c r="D449" s="216" t="s">
        <v>222</v>
      </c>
      <c r="E449" s="217" t="s">
        <v>5</v>
      </c>
      <c r="F449" s="218" t="s">
        <v>814</v>
      </c>
      <c r="H449" s="219">
        <v>4</v>
      </c>
      <c r="I449" s="220"/>
      <c r="L449" s="215"/>
      <c r="M449" s="221"/>
      <c r="N449" s="222"/>
      <c r="O449" s="222"/>
      <c r="P449" s="222"/>
      <c r="Q449" s="222"/>
      <c r="R449" s="222"/>
      <c r="S449" s="222"/>
      <c r="T449" s="223"/>
      <c r="AT449" s="217" t="s">
        <v>222</v>
      </c>
      <c r="AU449" s="217" t="s">
        <v>82</v>
      </c>
      <c r="AV449" s="11" t="s">
        <v>82</v>
      </c>
      <c r="AW449" s="11" t="s">
        <v>38</v>
      </c>
      <c r="AX449" s="11" t="s">
        <v>11</v>
      </c>
      <c r="AY449" s="217" t="s">
        <v>214</v>
      </c>
    </row>
    <row r="450" s="1" customFormat="1" ht="25.5" customHeight="1">
      <c r="B450" s="202"/>
      <c r="C450" s="203" t="s">
        <v>819</v>
      </c>
      <c r="D450" s="203" t="s">
        <v>216</v>
      </c>
      <c r="E450" s="204" t="s">
        <v>820</v>
      </c>
      <c r="F450" s="205" t="s">
        <v>821</v>
      </c>
      <c r="G450" s="206" t="s">
        <v>270</v>
      </c>
      <c r="H450" s="207">
        <v>12.449999999999999</v>
      </c>
      <c r="I450" s="208"/>
      <c r="J450" s="209">
        <f>ROUND(I450*H450,0)</f>
        <v>0</v>
      </c>
      <c r="K450" s="205" t="s">
        <v>220</v>
      </c>
      <c r="L450" s="46"/>
      <c r="M450" s="210" t="s">
        <v>5</v>
      </c>
      <c r="N450" s="211" t="s">
        <v>45</v>
      </c>
      <c r="O450" s="47"/>
      <c r="P450" s="212">
        <f>O450*H450</f>
        <v>0</v>
      </c>
      <c r="Q450" s="212">
        <v>0</v>
      </c>
      <c r="R450" s="212">
        <f>Q450*H450</f>
        <v>0</v>
      </c>
      <c r="S450" s="212">
        <v>0</v>
      </c>
      <c r="T450" s="213">
        <f>S450*H450</f>
        <v>0</v>
      </c>
      <c r="AR450" s="24" t="s">
        <v>288</v>
      </c>
      <c r="AT450" s="24" t="s">
        <v>216</v>
      </c>
      <c r="AU450" s="24" t="s">
        <v>82</v>
      </c>
      <c r="AY450" s="24" t="s">
        <v>214</v>
      </c>
      <c r="BE450" s="214">
        <f>IF(N450="základní",J450,0)</f>
        <v>0</v>
      </c>
      <c r="BF450" s="214">
        <f>IF(N450="snížená",J450,0)</f>
        <v>0</v>
      </c>
      <c r="BG450" s="214">
        <f>IF(N450="zákl. přenesená",J450,0)</f>
        <v>0</v>
      </c>
      <c r="BH450" s="214">
        <f>IF(N450="sníž. přenesená",J450,0)</f>
        <v>0</v>
      </c>
      <c r="BI450" s="214">
        <f>IF(N450="nulová",J450,0)</f>
        <v>0</v>
      </c>
      <c r="BJ450" s="24" t="s">
        <v>11</v>
      </c>
      <c r="BK450" s="214">
        <f>ROUND(I450*H450,0)</f>
        <v>0</v>
      </c>
      <c r="BL450" s="24" t="s">
        <v>288</v>
      </c>
      <c r="BM450" s="24" t="s">
        <v>822</v>
      </c>
    </row>
    <row r="451" s="11" customFormat="1">
      <c r="B451" s="215"/>
      <c r="D451" s="216" t="s">
        <v>222</v>
      </c>
      <c r="E451" s="217" t="s">
        <v>143</v>
      </c>
      <c r="F451" s="218" t="s">
        <v>823</v>
      </c>
      <c r="H451" s="219">
        <v>7.5</v>
      </c>
      <c r="I451" s="220"/>
      <c r="L451" s="215"/>
      <c r="M451" s="221"/>
      <c r="N451" s="222"/>
      <c r="O451" s="222"/>
      <c r="P451" s="222"/>
      <c r="Q451" s="222"/>
      <c r="R451" s="222"/>
      <c r="S451" s="222"/>
      <c r="T451" s="223"/>
      <c r="AT451" s="217" t="s">
        <v>222</v>
      </c>
      <c r="AU451" s="217" t="s">
        <v>82</v>
      </c>
      <c r="AV451" s="11" t="s">
        <v>82</v>
      </c>
      <c r="AW451" s="11" t="s">
        <v>38</v>
      </c>
      <c r="AX451" s="11" t="s">
        <v>74</v>
      </c>
      <c r="AY451" s="217" t="s">
        <v>214</v>
      </c>
    </row>
    <row r="452" s="11" customFormat="1">
      <c r="B452" s="215"/>
      <c r="D452" s="216" t="s">
        <v>222</v>
      </c>
      <c r="E452" s="217" t="s">
        <v>146</v>
      </c>
      <c r="F452" s="218" t="s">
        <v>824</v>
      </c>
      <c r="H452" s="219">
        <v>4.9500000000000002</v>
      </c>
      <c r="I452" s="220"/>
      <c r="L452" s="215"/>
      <c r="M452" s="221"/>
      <c r="N452" s="222"/>
      <c r="O452" s="222"/>
      <c r="P452" s="222"/>
      <c r="Q452" s="222"/>
      <c r="R452" s="222"/>
      <c r="S452" s="222"/>
      <c r="T452" s="223"/>
      <c r="AT452" s="217" t="s">
        <v>222</v>
      </c>
      <c r="AU452" s="217" t="s">
        <v>82</v>
      </c>
      <c r="AV452" s="11" t="s">
        <v>82</v>
      </c>
      <c r="AW452" s="11" t="s">
        <v>38</v>
      </c>
      <c r="AX452" s="11" t="s">
        <v>74</v>
      </c>
      <c r="AY452" s="217" t="s">
        <v>214</v>
      </c>
    </row>
    <row r="453" s="12" customFormat="1">
      <c r="B453" s="224"/>
      <c r="D453" s="216" t="s">
        <v>222</v>
      </c>
      <c r="E453" s="225" t="s">
        <v>5</v>
      </c>
      <c r="F453" s="226" t="s">
        <v>224</v>
      </c>
      <c r="H453" s="227">
        <v>12.449999999999999</v>
      </c>
      <c r="I453" s="228"/>
      <c r="L453" s="224"/>
      <c r="M453" s="229"/>
      <c r="N453" s="230"/>
      <c r="O453" s="230"/>
      <c r="P453" s="230"/>
      <c r="Q453" s="230"/>
      <c r="R453" s="230"/>
      <c r="S453" s="230"/>
      <c r="T453" s="231"/>
      <c r="AT453" s="225" t="s">
        <v>222</v>
      </c>
      <c r="AU453" s="225" t="s">
        <v>82</v>
      </c>
      <c r="AV453" s="12" t="s">
        <v>85</v>
      </c>
      <c r="AW453" s="12" t="s">
        <v>38</v>
      </c>
      <c r="AX453" s="12" t="s">
        <v>11</v>
      </c>
      <c r="AY453" s="225" t="s">
        <v>214</v>
      </c>
    </row>
    <row r="454" s="1" customFormat="1" ht="25.5" customHeight="1">
      <c r="B454" s="202"/>
      <c r="C454" s="203" t="s">
        <v>825</v>
      </c>
      <c r="D454" s="203" t="s">
        <v>216</v>
      </c>
      <c r="E454" s="204" t="s">
        <v>826</v>
      </c>
      <c r="F454" s="205" t="s">
        <v>827</v>
      </c>
      <c r="G454" s="206" t="s">
        <v>291</v>
      </c>
      <c r="H454" s="207">
        <v>4.125</v>
      </c>
      <c r="I454" s="208"/>
      <c r="J454" s="209">
        <f>ROUND(I454*H454,0)</f>
        <v>0</v>
      </c>
      <c r="K454" s="205" t="s">
        <v>220</v>
      </c>
      <c r="L454" s="46"/>
      <c r="M454" s="210" t="s">
        <v>5</v>
      </c>
      <c r="N454" s="211" t="s">
        <v>45</v>
      </c>
      <c r="O454" s="47"/>
      <c r="P454" s="212">
        <f>O454*H454</f>
        <v>0</v>
      </c>
      <c r="Q454" s="212">
        <v>0</v>
      </c>
      <c r="R454" s="212">
        <f>Q454*H454</f>
        <v>0</v>
      </c>
      <c r="S454" s="212">
        <v>0</v>
      </c>
      <c r="T454" s="213">
        <f>S454*H454</f>
        <v>0</v>
      </c>
      <c r="AR454" s="24" t="s">
        <v>288</v>
      </c>
      <c r="AT454" s="24" t="s">
        <v>216</v>
      </c>
      <c r="AU454" s="24" t="s">
        <v>82</v>
      </c>
      <c r="AY454" s="24" t="s">
        <v>214</v>
      </c>
      <c r="BE454" s="214">
        <f>IF(N454="základní",J454,0)</f>
        <v>0</v>
      </c>
      <c r="BF454" s="214">
        <f>IF(N454="snížená",J454,0)</f>
        <v>0</v>
      </c>
      <c r="BG454" s="214">
        <f>IF(N454="zákl. přenesená",J454,0)</f>
        <v>0</v>
      </c>
      <c r="BH454" s="214">
        <f>IF(N454="sníž. přenesená",J454,0)</f>
        <v>0</v>
      </c>
      <c r="BI454" s="214">
        <f>IF(N454="nulová",J454,0)</f>
        <v>0</v>
      </c>
      <c r="BJ454" s="24" t="s">
        <v>11</v>
      </c>
      <c r="BK454" s="214">
        <f>ROUND(I454*H454,0)</f>
        <v>0</v>
      </c>
      <c r="BL454" s="24" t="s">
        <v>288</v>
      </c>
      <c r="BM454" s="24" t="s">
        <v>828</v>
      </c>
    </row>
    <row r="455" s="11" customFormat="1">
      <c r="B455" s="215"/>
      <c r="D455" s="216" t="s">
        <v>222</v>
      </c>
      <c r="E455" s="217" t="s">
        <v>149</v>
      </c>
      <c r="F455" s="218" t="s">
        <v>829</v>
      </c>
      <c r="H455" s="219">
        <v>4.125</v>
      </c>
      <c r="I455" s="220"/>
      <c r="L455" s="215"/>
      <c r="M455" s="221"/>
      <c r="N455" s="222"/>
      <c r="O455" s="222"/>
      <c r="P455" s="222"/>
      <c r="Q455" s="222"/>
      <c r="R455" s="222"/>
      <c r="S455" s="222"/>
      <c r="T455" s="223"/>
      <c r="AT455" s="217" t="s">
        <v>222</v>
      </c>
      <c r="AU455" s="217" t="s">
        <v>82</v>
      </c>
      <c r="AV455" s="11" t="s">
        <v>82</v>
      </c>
      <c r="AW455" s="11" t="s">
        <v>38</v>
      </c>
      <c r="AX455" s="11" t="s">
        <v>11</v>
      </c>
      <c r="AY455" s="217" t="s">
        <v>214</v>
      </c>
    </row>
    <row r="456" s="1" customFormat="1" ht="16.5" customHeight="1">
      <c r="B456" s="202"/>
      <c r="C456" s="203" t="s">
        <v>830</v>
      </c>
      <c r="D456" s="203" t="s">
        <v>216</v>
      </c>
      <c r="E456" s="204" t="s">
        <v>831</v>
      </c>
      <c r="F456" s="205" t="s">
        <v>832</v>
      </c>
      <c r="G456" s="206" t="s">
        <v>219</v>
      </c>
      <c r="H456" s="207">
        <v>0.21199999999999999</v>
      </c>
      <c r="I456" s="208"/>
      <c r="J456" s="209">
        <f>ROUND(I456*H456,0)</f>
        <v>0</v>
      </c>
      <c r="K456" s="205" t="s">
        <v>220</v>
      </c>
      <c r="L456" s="46"/>
      <c r="M456" s="210" t="s">
        <v>5</v>
      </c>
      <c r="N456" s="211" t="s">
        <v>45</v>
      </c>
      <c r="O456" s="47"/>
      <c r="P456" s="212">
        <f>O456*H456</f>
        <v>0</v>
      </c>
      <c r="Q456" s="212">
        <v>0.023367804999999998</v>
      </c>
      <c r="R456" s="212">
        <f>Q456*H456</f>
        <v>0.0049539746599999998</v>
      </c>
      <c r="S456" s="212">
        <v>0</v>
      </c>
      <c r="T456" s="213">
        <f>S456*H456</f>
        <v>0</v>
      </c>
      <c r="AR456" s="24" t="s">
        <v>288</v>
      </c>
      <c r="AT456" s="24" t="s">
        <v>216</v>
      </c>
      <c r="AU456" s="24" t="s">
        <v>82</v>
      </c>
      <c r="AY456" s="24" t="s">
        <v>214</v>
      </c>
      <c r="BE456" s="214">
        <f>IF(N456="základní",J456,0)</f>
        <v>0</v>
      </c>
      <c r="BF456" s="214">
        <f>IF(N456="snížená",J456,0)</f>
        <v>0</v>
      </c>
      <c r="BG456" s="214">
        <f>IF(N456="zákl. přenesená",J456,0)</f>
        <v>0</v>
      </c>
      <c r="BH456" s="214">
        <f>IF(N456="sníž. přenesená",J456,0)</f>
        <v>0</v>
      </c>
      <c r="BI456" s="214">
        <f>IF(N456="nulová",J456,0)</f>
        <v>0</v>
      </c>
      <c r="BJ456" s="24" t="s">
        <v>11</v>
      </c>
      <c r="BK456" s="214">
        <f>ROUND(I456*H456,0)</f>
        <v>0</v>
      </c>
      <c r="BL456" s="24" t="s">
        <v>288</v>
      </c>
      <c r="BM456" s="24" t="s">
        <v>833</v>
      </c>
    </row>
    <row r="457" s="11" customFormat="1">
      <c r="B457" s="215"/>
      <c r="D457" s="216" t="s">
        <v>222</v>
      </c>
      <c r="E457" s="217" t="s">
        <v>5</v>
      </c>
      <c r="F457" s="218" t="s">
        <v>807</v>
      </c>
      <c r="H457" s="219">
        <v>0.063</v>
      </c>
      <c r="I457" s="220"/>
      <c r="L457" s="215"/>
      <c r="M457" s="221"/>
      <c r="N457" s="222"/>
      <c r="O457" s="222"/>
      <c r="P457" s="222"/>
      <c r="Q457" s="222"/>
      <c r="R457" s="222"/>
      <c r="S457" s="222"/>
      <c r="T457" s="223"/>
      <c r="AT457" s="217" t="s">
        <v>222</v>
      </c>
      <c r="AU457" s="217" t="s">
        <v>82</v>
      </c>
      <c r="AV457" s="11" t="s">
        <v>82</v>
      </c>
      <c r="AW457" s="11" t="s">
        <v>38</v>
      </c>
      <c r="AX457" s="11" t="s">
        <v>74</v>
      </c>
      <c r="AY457" s="217" t="s">
        <v>214</v>
      </c>
    </row>
    <row r="458" s="11" customFormat="1">
      <c r="B458" s="215"/>
      <c r="D458" s="216" t="s">
        <v>222</v>
      </c>
      <c r="E458" s="217" t="s">
        <v>5</v>
      </c>
      <c r="F458" s="218" t="s">
        <v>808</v>
      </c>
      <c r="H458" s="219">
        <v>0.050000000000000003</v>
      </c>
      <c r="I458" s="220"/>
      <c r="L458" s="215"/>
      <c r="M458" s="221"/>
      <c r="N458" s="222"/>
      <c r="O458" s="222"/>
      <c r="P458" s="222"/>
      <c r="Q458" s="222"/>
      <c r="R458" s="222"/>
      <c r="S458" s="222"/>
      <c r="T458" s="223"/>
      <c r="AT458" s="217" t="s">
        <v>222</v>
      </c>
      <c r="AU458" s="217" t="s">
        <v>82</v>
      </c>
      <c r="AV458" s="11" t="s">
        <v>82</v>
      </c>
      <c r="AW458" s="11" t="s">
        <v>38</v>
      </c>
      <c r="AX458" s="11" t="s">
        <v>74</v>
      </c>
      <c r="AY458" s="217" t="s">
        <v>214</v>
      </c>
    </row>
    <row r="459" s="11" customFormat="1">
      <c r="B459" s="215"/>
      <c r="D459" s="216" t="s">
        <v>222</v>
      </c>
      <c r="E459" s="217" t="s">
        <v>5</v>
      </c>
      <c r="F459" s="218" t="s">
        <v>809</v>
      </c>
      <c r="H459" s="219">
        <v>0.099000000000000005</v>
      </c>
      <c r="I459" s="220"/>
      <c r="L459" s="215"/>
      <c r="M459" s="221"/>
      <c r="N459" s="222"/>
      <c r="O459" s="222"/>
      <c r="P459" s="222"/>
      <c r="Q459" s="222"/>
      <c r="R459" s="222"/>
      <c r="S459" s="222"/>
      <c r="T459" s="223"/>
      <c r="AT459" s="217" t="s">
        <v>222</v>
      </c>
      <c r="AU459" s="217" t="s">
        <v>82</v>
      </c>
      <c r="AV459" s="11" t="s">
        <v>82</v>
      </c>
      <c r="AW459" s="11" t="s">
        <v>38</v>
      </c>
      <c r="AX459" s="11" t="s">
        <v>74</v>
      </c>
      <c r="AY459" s="217" t="s">
        <v>214</v>
      </c>
    </row>
    <row r="460" s="12" customFormat="1">
      <c r="B460" s="224"/>
      <c r="D460" s="216" t="s">
        <v>222</v>
      </c>
      <c r="E460" s="225" t="s">
        <v>5</v>
      </c>
      <c r="F460" s="226" t="s">
        <v>224</v>
      </c>
      <c r="H460" s="227">
        <v>0.21199999999999999</v>
      </c>
      <c r="I460" s="228"/>
      <c r="L460" s="224"/>
      <c r="M460" s="229"/>
      <c r="N460" s="230"/>
      <c r="O460" s="230"/>
      <c r="P460" s="230"/>
      <c r="Q460" s="230"/>
      <c r="R460" s="230"/>
      <c r="S460" s="230"/>
      <c r="T460" s="231"/>
      <c r="AT460" s="225" t="s">
        <v>222</v>
      </c>
      <c r="AU460" s="225" t="s">
        <v>82</v>
      </c>
      <c r="AV460" s="12" t="s">
        <v>85</v>
      </c>
      <c r="AW460" s="12" t="s">
        <v>38</v>
      </c>
      <c r="AX460" s="12" t="s">
        <v>11</v>
      </c>
      <c r="AY460" s="225" t="s">
        <v>214</v>
      </c>
    </row>
    <row r="461" s="1" customFormat="1" ht="16.5" customHeight="1">
      <c r="B461" s="202"/>
      <c r="C461" s="232" t="s">
        <v>834</v>
      </c>
      <c r="D461" s="232" t="s">
        <v>341</v>
      </c>
      <c r="E461" s="233" t="s">
        <v>835</v>
      </c>
      <c r="F461" s="234" t="s">
        <v>836</v>
      </c>
      <c r="G461" s="235" t="s">
        <v>219</v>
      </c>
      <c r="H461" s="236">
        <v>0.123</v>
      </c>
      <c r="I461" s="237"/>
      <c r="J461" s="238">
        <f>ROUND(I461*H461,0)</f>
        <v>0</v>
      </c>
      <c r="K461" s="234" t="s">
        <v>220</v>
      </c>
      <c r="L461" s="239"/>
      <c r="M461" s="240" t="s">
        <v>5</v>
      </c>
      <c r="N461" s="241" t="s">
        <v>45</v>
      </c>
      <c r="O461" s="47"/>
      <c r="P461" s="212">
        <f>O461*H461</f>
        <v>0</v>
      </c>
      <c r="Q461" s="212">
        <v>0.55000000000000004</v>
      </c>
      <c r="R461" s="212">
        <f>Q461*H461</f>
        <v>0.067650000000000002</v>
      </c>
      <c r="S461" s="212">
        <v>0</v>
      </c>
      <c r="T461" s="213">
        <f>S461*H461</f>
        <v>0</v>
      </c>
      <c r="AR461" s="24" t="s">
        <v>376</v>
      </c>
      <c r="AT461" s="24" t="s">
        <v>341</v>
      </c>
      <c r="AU461" s="24" t="s">
        <v>82</v>
      </c>
      <c r="AY461" s="24" t="s">
        <v>214</v>
      </c>
      <c r="BE461" s="214">
        <f>IF(N461="základní",J461,0)</f>
        <v>0</v>
      </c>
      <c r="BF461" s="214">
        <f>IF(N461="snížená",J461,0)</f>
        <v>0</v>
      </c>
      <c r="BG461" s="214">
        <f>IF(N461="zákl. přenesená",J461,0)</f>
        <v>0</v>
      </c>
      <c r="BH461" s="214">
        <f>IF(N461="sníž. přenesená",J461,0)</f>
        <v>0</v>
      </c>
      <c r="BI461" s="214">
        <f>IF(N461="nulová",J461,0)</f>
        <v>0</v>
      </c>
      <c r="BJ461" s="24" t="s">
        <v>11</v>
      </c>
      <c r="BK461" s="214">
        <f>ROUND(I461*H461,0)</f>
        <v>0</v>
      </c>
      <c r="BL461" s="24" t="s">
        <v>288</v>
      </c>
      <c r="BM461" s="24" t="s">
        <v>837</v>
      </c>
    </row>
    <row r="462" s="11" customFormat="1">
      <c r="B462" s="215"/>
      <c r="D462" s="216" t="s">
        <v>222</v>
      </c>
      <c r="E462" s="217" t="s">
        <v>5</v>
      </c>
      <c r="F462" s="218" t="s">
        <v>838</v>
      </c>
      <c r="H462" s="219">
        <v>0.069000000000000006</v>
      </c>
      <c r="I462" s="220"/>
      <c r="L462" s="215"/>
      <c r="M462" s="221"/>
      <c r="N462" s="222"/>
      <c r="O462" s="222"/>
      <c r="P462" s="222"/>
      <c r="Q462" s="222"/>
      <c r="R462" s="222"/>
      <c r="S462" s="222"/>
      <c r="T462" s="223"/>
      <c r="AT462" s="217" t="s">
        <v>222</v>
      </c>
      <c r="AU462" s="217" t="s">
        <v>82</v>
      </c>
      <c r="AV462" s="11" t="s">
        <v>82</v>
      </c>
      <c r="AW462" s="11" t="s">
        <v>38</v>
      </c>
      <c r="AX462" s="11" t="s">
        <v>74</v>
      </c>
      <c r="AY462" s="217" t="s">
        <v>214</v>
      </c>
    </row>
    <row r="463" s="11" customFormat="1">
      <c r="B463" s="215"/>
      <c r="D463" s="216" t="s">
        <v>222</v>
      </c>
      <c r="E463" s="217" t="s">
        <v>5</v>
      </c>
      <c r="F463" s="218" t="s">
        <v>839</v>
      </c>
      <c r="H463" s="219">
        <v>0.053999999999999999</v>
      </c>
      <c r="I463" s="220"/>
      <c r="L463" s="215"/>
      <c r="M463" s="221"/>
      <c r="N463" s="222"/>
      <c r="O463" s="222"/>
      <c r="P463" s="222"/>
      <c r="Q463" s="222"/>
      <c r="R463" s="222"/>
      <c r="S463" s="222"/>
      <c r="T463" s="223"/>
      <c r="AT463" s="217" t="s">
        <v>222</v>
      </c>
      <c r="AU463" s="217" t="s">
        <v>82</v>
      </c>
      <c r="AV463" s="11" t="s">
        <v>82</v>
      </c>
      <c r="AW463" s="11" t="s">
        <v>38</v>
      </c>
      <c r="AX463" s="11" t="s">
        <v>74</v>
      </c>
      <c r="AY463" s="217" t="s">
        <v>214</v>
      </c>
    </row>
    <row r="464" s="12" customFormat="1">
      <c r="B464" s="224"/>
      <c r="D464" s="216" t="s">
        <v>222</v>
      </c>
      <c r="E464" s="225" t="s">
        <v>5</v>
      </c>
      <c r="F464" s="226" t="s">
        <v>224</v>
      </c>
      <c r="H464" s="227">
        <v>0.123</v>
      </c>
      <c r="I464" s="228"/>
      <c r="L464" s="224"/>
      <c r="M464" s="229"/>
      <c r="N464" s="230"/>
      <c r="O464" s="230"/>
      <c r="P464" s="230"/>
      <c r="Q464" s="230"/>
      <c r="R464" s="230"/>
      <c r="S464" s="230"/>
      <c r="T464" s="231"/>
      <c r="AT464" s="225" t="s">
        <v>222</v>
      </c>
      <c r="AU464" s="225" t="s">
        <v>82</v>
      </c>
      <c r="AV464" s="12" t="s">
        <v>85</v>
      </c>
      <c r="AW464" s="12" t="s">
        <v>38</v>
      </c>
      <c r="AX464" s="12" t="s">
        <v>11</v>
      </c>
      <c r="AY464" s="225" t="s">
        <v>214</v>
      </c>
    </row>
    <row r="465" s="1" customFormat="1" ht="25.5" customHeight="1">
      <c r="B465" s="202"/>
      <c r="C465" s="232" t="s">
        <v>840</v>
      </c>
      <c r="D465" s="232" t="s">
        <v>341</v>
      </c>
      <c r="E465" s="233" t="s">
        <v>841</v>
      </c>
      <c r="F465" s="234" t="s">
        <v>842</v>
      </c>
      <c r="G465" s="235" t="s">
        <v>219</v>
      </c>
      <c r="H465" s="236">
        <v>0.109</v>
      </c>
      <c r="I465" s="237"/>
      <c r="J465" s="238">
        <f>ROUND(I465*H465,0)</f>
        <v>0</v>
      </c>
      <c r="K465" s="234" t="s">
        <v>220</v>
      </c>
      <c r="L465" s="239"/>
      <c r="M465" s="240" t="s">
        <v>5</v>
      </c>
      <c r="N465" s="241" t="s">
        <v>45</v>
      </c>
      <c r="O465" s="47"/>
      <c r="P465" s="212">
        <f>O465*H465</f>
        <v>0</v>
      </c>
      <c r="Q465" s="212">
        <v>0.55000000000000004</v>
      </c>
      <c r="R465" s="212">
        <f>Q465*H465</f>
        <v>0.059950000000000003</v>
      </c>
      <c r="S465" s="212">
        <v>0</v>
      </c>
      <c r="T465" s="213">
        <f>S465*H465</f>
        <v>0</v>
      </c>
      <c r="AR465" s="24" t="s">
        <v>376</v>
      </c>
      <c r="AT465" s="24" t="s">
        <v>341</v>
      </c>
      <c r="AU465" s="24" t="s">
        <v>82</v>
      </c>
      <c r="AY465" s="24" t="s">
        <v>214</v>
      </c>
      <c r="BE465" s="214">
        <f>IF(N465="základní",J465,0)</f>
        <v>0</v>
      </c>
      <c r="BF465" s="214">
        <f>IF(N465="snížená",J465,0)</f>
        <v>0</v>
      </c>
      <c r="BG465" s="214">
        <f>IF(N465="zákl. přenesená",J465,0)</f>
        <v>0</v>
      </c>
      <c r="BH465" s="214">
        <f>IF(N465="sníž. přenesená",J465,0)</f>
        <v>0</v>
      </c>
      <c r="BI465" s="214">
        <f>IF(N465="nulová",J465,0)</f>
        <v>0</v>
      </c>
      <c r="BJ465" s="24" t="s">
        <v>11</v>
      </c>
      <c r="BK465" s="214">
        <f>ROUND(I465*H465,0)</f>
        <v>0</v>
      </c>
      <c r="BL465" s="24" t="s">
        <v>288</v>
      </c>
      <c r="BM465" s="24" t="s">
        <v>843</v>
      </c>
    </row>
    <row r="466" s="11" customFormat="1">
      <c r="B466" s="215"/>
      <c r="D466" s="216" t="s">
        <v>222</v>
      </c>
      <c r="E466" s="217" t="s">
        <v>5</v>
      </c>
      <c r="F466" s="218" t="s">
        <v>844</v>
      </c>
      <c r="H466" s="219">
        <v>0.109</v>
      </c>
      <c r="I466" s="220"/>
      <c r="L466" s="215"/>
      <c r="M466" s="221"/>
      <c r="N466" s="222"/>
      <c r="O466" s="222"/>
      <c r="P466" s="222"/>
      <c r="Q466" s="222"/>
      <c r="R466" s="222"/>
      <c r="S466" s="222"/>
      <c r="T466" s="223"/>
      <c r="AT466" s="217" t="s">
        <v>222</v>
      </c>
      <c r="AU466" s="217" t="s">
        <v>82</v>
      </c>
      <c r="AV466" s="11" t="s">
        <v>82</v>
      </c>
      <c r="AW466" s="11" t="s">
        <v>38</v>
      </c>
      <c r="AX466" s="11" t="s">
        <v>11</v>
      </c>
      <c r="AY466" s="217" t="s">
        <v>214</v>
      </c>
    </row>
    <row r="467" s="1" customFormat="1" ht="16.5" customHeight="1">
      <c r="B467" s="202"/>
      <c r="C467" s="203" t="s">
        <v>845</v>
      </c>
      <c r="D467" s="203" t="s">
        <v>216</v>
      </c>
      <c r="E467" s="204" t="s">
        <v>846</v>
      </c>
      <c r="F467" s="205" t="s">
        <v>847</v>
      </c>
      <c r="G467" s="206" t="s">
        <v>249</v>
      </c>
      <c r="H467" s="207">
        <v>0.14799999999999999</v>
      </c>
      <c r="I467" s="208"/>
      <c r="J467" s="209">
        <f>ROUND(I467*H467,0)</f>
        <v>0</v>
      </c>
      <c r="K467" s="205" t="s">
        <v>220</v>
      </c>
      <c r="L467" s="46"/>
      <c r="M467" s="210" t="s">
        <v>5</v>
      </c>
      <c r="N467" s="211" t="s">
        <v>45</v>
      </c>
      <c r="O467" s="47"/>
      <c r="P467" s="212">
        <f>O467*H467</f>
        <v>0</v>
      </c>
      <c r="Q467" s="212">
        <v>0</v>
      </c>
      <c r="R467" s="212">
        <f>Q467*H467</f>
        <v>0</v>
      </c>
      <c r="S467" s="212">
        <v>0</v>
      </c>
      <c r="T467" s="213">
        <f>S467*H467</f>
        <v>0</v>
      </c>
      <c r="AR467" s="24" t="s">
        <v>288</v>
      </c>
      <c r="AT467" s="24" t="s">
        <v>216</v>
      </c>
      <c r="AU467" s="24" t="s">
        <v>82</v>
      </c>
      <c r="AY467" s="24" t="s">
        <v>214</v>
      </c>
      <c r="BE467" s="214">
        <f>IF(N467="základní",J467,0)</f>
        <v>0</v>
      </c>
      <c r="BF467" s="214">
        <f>IF(N467="snížená",J467,0)</f>
        <v>0</v>
      </c>
      <c r="BG467" s="214">
        <f>IF(N467="zákl. přenesená",J467,0)</f>
        <v>0</v>
      </c>
      <c r="BH467" s="214">
        <f>IF(N467="sníž. přenesená",J467,0)</f>
        <v>0</v>
      </c>
      <c r="BI467" s="214">
        <f>IF(N467="nulová",J467,0)</f>
        <v>0</v>
      </c>
      <c r="BJ467" s="24" t="s">
        <v>11</v>
      </c>
      <c r="BK467" s="214">
        <f>ROUND(I467*H467,0)</f>
        <v>0</v>
      </c>
      <c r="BL467" s="24" t="s">
        <v>288</v>
      </c>
      <c r="BM467" s="24" t="s">
        <v>848</v>
      </c>
    </row>
    <row r="468" s="10" customFormat="1" ht="29.88" customHeight="1">
      <c r="B468" s="189"/>
      <c r="D468" s="190" t="s">
        <v>73</v>
      </c>
      <c r="E468" s="200" t="s">
        <v>849</v>
      </c>
      <c r="F468" s="200" t="s">
        <v>850</v>
      </c>
      <c r="I468" s="192"/>
      <c r="J468" s="201">
        <f>BK468</f>
        <v>0</v>
      </c>
      <c r="L468" s="189"/>
      <c r="M468" s="194"/>
      <c r="N468" s="195"/>
      <c r="O468" s="195"/>
      <c r="P468" s="196">
        <f>SUM(P469:P481)</f>
        <v>0</v>
      </c>
      <c r="Q468" s="195"/>
      <c r="R468" s="196">
        <f>SUM(R469:R481)</f>
        <v>0.94096716538000003</v>
      </c>
      <c r="S468" s="195"/>
      <c r="T468" s="197">
        <f>SUM(T469:T481)</f>
        <v>0</v>
      </c>
      <c r="AR468" s="190" t="s">
        <v>82</v>
      </c>
      <c r="AT468" s="198" t="s">
        <v>73</v>
      </c>
      <c r="AU468" s="198" t="s">
        <v>11</v>
      </c>
      <c r="AY468" s="190" t="s">
        <v>214</v>
      </c>
      <c r="BK468" s="199">
        <f>SUM(BK469:BK481)</f>
        <v>0</v>
      </c>
    </row>
    <row r="469" s="1" customFormat="1" ht="25.5" customHeight="1">
      <c r="B469" s="202"/>
      <c r="C469" s="203" t="s">
        <v>851</v>
      </c>
      <c r="D469" s="203" t="s">
        <v>216</v>
      </c>
      <c r="E469" s="204" t="s">
        <v>852</v>
      </c>
      <c r="F469" s="205" t="s">
        <v>853</v>
      </c>
      <c r="G469" s="206" t="s">
        <v>291</v>
      </c>
      <c r="H469" s="207">
        <v>37.082999999999998</v>
      </c>
      <c r="I469" s="208"/>
      <c r="J469" s="209">
        <f>ROUND(I469*H469,0)</f>
        <v>0</v>
      </c>
      <c r="K469" s="205" t="s">
        <v>220</v>
      </c>
      <c r="L469" s="46"/>
      <c r="M469" s="210" t="s">
        <v>5</v>
      </c>
      <c r="N469" s="211" t="s">
        <v>45</v>
      </c>
      <c r="O469" s="47"/>
      <c r="P469" s="212">
        <f>O469*H469</f>
        <v>0</v>
      </c>
      <c r="Q469" s="212">
        <v>0.022606060000000001</v>
      </c>
      <c r="R469" s="212">
        <f>Q469*H469</f>
        <v>0.83830052298000002</v>
      </c>
      <c r="S469" s="212">
        <v>0</v>
      </c>
      <c r="T469" s="213">
        <f>S469*H469</f>
        <v>0</v>
      </c>
      <c r="AR469" s="24" t="s">
        <v>288</v>
      </c>
      <c r="AT469" s="24" t="s">
        <v>216</v>
      </c>
      <c r="AU469" s="24" t="s">
        <v>82</v>
      </c>
      <c r="AY469" s="24" t="s">
        <v>214</v>
      </c>
      <c r="BE469" s="214">
        <f>IF(N469="základní",J469,0)</f>
        <v>0</v>
      </c>
      <c r="BF469" s="214">
        <f>IF(N469="snížená",J469,0)</f>
        <v>0</v>
      </c>
      <c r="BG469" s="214">
        <f>IF(N469="zákl. přenesená",J469,0)</f>
        <v>0</v>
      </c>
      <c r="BH469" s="214">
        <f>IF(N469="sníž. přenesená",J469,0)</f>
        <v>0</v>
      </c>
      <c r="BI469" s="214">
        <f>IF(N469="nulová",J469,0)</f>
        <v>0</v>
      </c>
      <c r="BJ469" s="24" t="s">
        <v>11</v>
      </c>
      <c r="BK469" s="214">
        <f>ROUND(I469*H469,0)</f>
        <v>0</v>
      </c>
      <c r="BL469" s="24" t="s">
        <v>288</v>
      </c>
      <c r="BM469" s="24" t="s">
        <v>854</v>
      </c>
    </row>
    <row r="470" s="11" customFormat="1">
      <c r="B470" s="215"/>
      <c r="D470" s="216" t="s">
        <v>222</v>
      </c>
      <c r="E470" s="217" t="s">
        <v>5</v>
      </c>
      <c r="F470" s="218" t="s">
        <v>855</v>
      </c>
      <c r="H470" s="219">
        <v>37.082999999999998</v>
      </c>
      <c r="I470" s="220"/>
      <c r="L470" s="215"/>
      <c r="M470" s="221"/>
      <c r="N470" s="222"/>
      <c r="O470" s="222"/>
      <c r="P470" s="222"/>
      <c r="Q470" s="222"/>
      <c r="R470" s="222"/>
      <c r="S470" s="222"/>
      <c r="T470" s="223"/>
      <c r="AT470" s="217" t="s">
        <v>222</v>
      </c>
      <c r="AU470" s="217" t="s">
        <v>82</v>
      </c>
      <c r="AV470" s="11" t="s">
        <v>82</v>
      </c>
      <c r="AW470" s="11" t="s">
        <v>38</v>
      </c>
      <c r="AX470" s="11" t="s">
        <v>74</v>
      </c>
      <c r="AY470" s="217" t="s">
        <v>214</v>
      </c>
    </row>
    <row r="471" s="12" customFormat="1">
      <c r="B471" s="224"/>
      <c r="D471" s="216" t="s">
        <v>222</v>
      </c>
      <c r="E471" s="225" t="s">
        <v>5</v>
      </c>
      <c r="F471" s="226" t="s">
        <v>224</v>
      </c>
      <c r="H471" s="227">
        <v>37.082999999999998</v>
      </c>
      <c r="I471" s="228"/>
      <c r="L471" s="224"/>
      <c r="M471" s="229"/>
      <c r="N471" s="230"/>
      <c r="O471" s="230"/>
      <c r="P471" s="230"/>
      <c r="Q471" s="230"/>
      <c r="R471" s="230"/>
      <c r="S471" s="230"/>
      <c r="T471" s="231"/>
      <c r="AT471" s="225" t="s">
        <v>222</v>
      </c>
      <c r="AU471" s="225" t="s">
        <v>82</v>
      </c>
      <c r="AV471" s="12" t="s">
        <v>85</v>
      </c>
      <c r="AW471" s="12" t="s">
        <v>38</v>
      </c>
      <c r="AX471" s="12" t="s">
        <v>11</v>
      </c>
      <c r="AY471" s="225" t="s">
        <v>214</v>
      </c>
    </row>
    <row r="472" s="1" customFormat="1" ht="16.5" customHeight="1">
      <c r="B472" s="202"/>
      <c r="C472" s="203" t="s">
        <v>856</v>
      </c>
      <c r="D472" s="203" t="s">
        <v>216</v>
      </c>
      <c r="E472" s="204" t="s">
        <v>857</v>
      </c>
      <c r="F472" s="205" t="s">
        <v>858</v>
      </c>
      <c r="G472" s="206" t="s">
        <v>291</v>
      </c>
      <c r="H472" s="207">
        <v>37.082999999999998</v>
      </c>
      <c r="I472" s="208"/>
      <c r="J472" s="209">
        <f>ROUND(I472*H472,0)</f>
        <v>0</v>
      </c>
      <c r="K472" s="205" t="s">
        <v>220</v>
      </c>
      <c r="L472" s="46"/>
      <c r="M472" s="210" t="s">
        <v>5</v>
      </c>
      <c r="N472" s="211" t="s">
        <v>45</v>
      </c>
      <c r="O472" s="47"/>
      <c r="P472" s="212">
        <f>O472*H472</f>
        <v>0</v>
      </c>
      <c r="Q472" s="212">
        <v>0.00020000000000000001</v>
      </c>
      <c r="R472" s="212">
        <f>Q472*H472</f>
        <v>0.0074165999999999998</v>
      </c>
      <c r="S472" s="212">
        <v>0</v>
      </c>
      <c r="T472" s="213">
        <f>S472*H472</f>
        <v>0</v>
      </c>
      <c r="AR472" s="24" t="s">
        <v>288</v>
      </c>
      <c r="AT472" s="24" t="s">
        <v>216</v>
      </c>
      <c r="AU472" s="24" t="s">
        <v>82</v>
      </c>
      <c r="AY472" s="24" t="s">
        <v>214</v>
      </c>
      <c r="BE472" s="214">
        <f>IF(N472="základní",J472,0)</f>
        <v>0</v>
      </c>
      <c r="BF472" s="214">
        <f>IF(N472="snížená",J472,0)</f>
        <v>0</v>
      </c>
      <c r="BG472" s="214">
        <f>IF(N472="zákl. přenesená",J472,0)</f>
        <v>0</v>
      </c>
      <c r="BH472" s="214">
        <f>IF(N472="sníž. přenesená",J472,0)</f>
        <v>0</v>
      </c>
      <c r="BI472" s="214">
        <f>IF(N472="nulová",J472,0)</f>
        <v>0</v>
      </c>
      <c r="BJ472" s="24" t="s">
        <v>11</v>
      </c>
      <c r="BK472" s="214">
        <f>ROUND(I472*H472,0)</f>
        <v>0</v>
      </c>
      <c r="BL472" s="24" t="s">
        <v>288</v>
      </c>
      <c r="BM472" s="24" t="s">
        <v>859</v>
      </c>
    </row>
    <row r="473" s="11" customFormat="1">
      <c r="B473" s="215"/>
      <c r="D473" s="216" t="s">
        <v>222</v>
      </c>
      <c r="E473" s="217" t="s">
        <v>5</v>
      </c>
      <c r="F473" s="218" t="s">
        <v>855</v>
      </c>
      <c r="H473" s="219">
        <v>37.082999999999998</v>
      </c>
      <c r="I473" s="220"/>
      <c r="L473" s="215"/>
      <c r="M473" s="221"/>
      <c r="N473" s="222"/>
      <c r="O473" s="222"/>
      <c r="P473" s="222"/>
      <c r="Q473" s="222"/>
      <c r="R473" s="222"/>
      <c r="S473" s="222"/>
      <c r="T473" s="223"/>
      <c r="AT473" s="217" t="s">
        <v>222</v>
      </c>
      <c r="AU473" s="217" t="s">
        <v>82</v>
      </c>
      <c r="AV473" s="11" t="s">
        <v>82</v>
      </c>
      <c r="AW473" s="11" t="s">
        <v>38</v>
      </c>
      <c r="AX473" s="11" t="s">
        <v>74</v>
      </c>
      <c r="AY473" s="217" t="s">
        <v>214</v>
      </c>
    </row>
    <row r="474" s="12" customFormat="1">
      <c r="B474" s="224"/>
      <c r="D474" s="216" t="s">
        <v>222</v>
      </c>
      <c r="E474" s="225" t="s">
        <v>5</v>
      </c>
      <c r="F474" s="226" t="s">
        <v>224</v>
      </c>
      <c r="H474" s="227">
        <v>37.082999999999998</v>
      </c>
      <c r="I474" s="228"/>
      <c r="L474" s="224"/>
      <c r="M474" s="229"/>
      <c r="N474" s="230"/>
      <c r="O474" s="230"/>
      <c r="P474" s="230"/>
      <c r="Q474" s="230"/>
      <c r="R474" s="230"/>
      <c r="S474" s="230"/>
      <c r="T474" s="231"/>
      <c r="AT474" s="225" t="s">
        <v>222</v>
      </c>
      <c r="AU474" s="225" t="s">
        <v>82</v>
      </c>
      <c r="AV474" s="12" t="s">
        <v>85</v>
      </c>
      <c r="AW474" s="12" t="s">
        <v>38</v>
      </c>
      <c r="AX474" s="12" t="s">
        <v>11</v>
      </c>
      <c r="AY474" s="225" t="s">
        <v>214</v>
      </c>
    </row>
    <row r="475" s="1" customFormat="1" ht="25.5" customHeight="1">
      <c r="B475" s="202"/>
      <c r="C475" s="203" t="s">
        <v>860</v>
      </c>
      <c r="D475" s="203" t="s">
        <v>216</v>
      </c>
      <c r="E475" s="204" t="s">
        <v>861</v>
      </c>
      <c r="F475" s="205" t="s">
        <v>862</v>
      </c>
      <c r="G475" s="206" t="s">
        <v>291</v>
      </c>
      <c r="H475" s="207">
        <v>4.4829999999999997</v>
      </c>
      <c r="I475" s="208"/>
      <c r="J475" s="209">
        <f>ROUND(I475*H475,0)</f>
        <v>0</v>
      </c>
      <c r="K475" s="205" t="s">
        <v>220</v>
      </c>
      <c r="L475" s="46"/>
      <c r="M475" s="210" t="s">
        <v>5</v>
      </c>
      <c r="N475" s="211" t="s">
        <v>45</v>
      </c>
      <c r="O475" s="47"/>
      <c r="P475" s="212">
        <f>O475*H475</f>
        <v>0</v>
      </c>
      <c r="Q475" s="212">
        <v>0.015732800000000002</v>
      </c>
      <c r="R475" s="212">
        <f>Q475*H475</f>
        <v>0.070530142399999995</v>
      </c>
      <c r="S475" s="212">
        <v>0</v>
      </c>
      <c r="T475" s="213">
        <f>S475*H475</f>
        <v>0</v>
      </c>
      <c r="AR475" s="24" t="s">
        <v>288</v>
      </c>
      <c r="AT475" s="24" t="s">
        <v>216</v>
      </c>
      <c r="AU475" s="24" t="s">
        <v>82</v>
      </c>
      <c r="AY475" s="24" t="s">
        <v>214</v>
      </c>
      <c r="BE475" s="214">
        <f>IF(N475="základní",J475,0)</f>
        <v>0</v>
      </c>
      <c r="BF475" s="214">
        <f>IF(N475="snížená",J475,0)</f>
        <v>0</v>
      </c>
      <c r="BG475" s="214">
        <f>IF(N475="zákl. přenesená",J475,0)</f>
        <v>0</v>
      </c>
      <c r="BH475" s="214">
        <f>IF(N475="sníž. přenesená",J475,0)</f>
        <v>0</v>
      </c>
      <c r="BI475" s="214">
        <f>IF(N475="nulová",J475,0)</f>
        <v>0</v>
      </c>
      <c r="BJ475" s="24" t="s">
        <v>11</v>
      </c>
      <c r="BK475" s="214">
        <f>ROUND(I475*H475,0)</f>
        <v>0</v>
      </c>
      <c r="BL475" s="24" t="s">
        <v>288</v>
      </c>
      <c r="BM475" s="24" t="s">
        <v>863</v>
      </c>
    </row>
    <row r="476" s="11" customFormat="1">
      <c r="B476" s="215"/>
      <c r="D476" s="216" t="s">
        <v>222</v>
      </c>
      <c r="E476" s="217" t="s">
        <v>5</v>
      </c>
      <c r="F476" s="218" t="s">
        <v>864</v>
      </c>
      <c r="H476" s="219">
        <v>4.4829999999999997</v>
      </c>
      <c r="I476" s="220"/>
      <c r="L476" s="215"/>
      <c r="M476" s="221"/>
      <c r="N476" s="222"/>
      <c r="O476" s="222"/>
      <c r="P476" s="222"/>
      <c r="Q476" s="222"/>
      <c r="R476" s="222"/>
      <c r="S476" s="222"/>
      <c r="T476" s="223"/>
      <c r="AT476" s="217" t="s">
        <v>222</v>
      </c>
      <c r="AU476" s="217" t="s">
        <v>82</v>
      </c>
      <c r="AV476" s="11" t="s">
        <v>82</v>
      </c>
      <c r="AW476" s="11" t="s">
        <v>38</v>
      </c>
      <c r="AX476" s="11" t="s">
        <v>11</v>
      </c>
      <c r="AY476" s="217" t="s">
        <v>214</v>
      </c>
    </row>
    <row r="477" s="1" customFormat="1" ht="16.5" customHeight="1">
      <c r="B477" s="202"/>
      <c r="C477" s="203" t="s">
        <v>865</v>
      </c>
      <c r="D477" s="203" t="s">
        <v>216</v>
      </c>
      <c r="E477" s="204" t="s">
        <v>866</v>
      </c>
      <c r="F477" s="205" t="s">
        <v>867</v>
      </c>
      <c r="G477" s="206" t="s">
        <v>291</v>
      </c>
      <c r="H477" s="207">
        <v>4.4829999999999997</v>
      </c>
      <c r="I477" s="208"/>
      <c r="J477" s="209">
        <f>ROUND(I477*H477,0)</f>
        <v>0</v>
      </c>
      <c r="K477" s="205" t="s">
        <v>220</v>
      </c>
      <c r="L477" s="46"/>
      <c r="M477" s="210" t="s">
        <v>5</v>
      </c>
      <c r="N477" s="211" t="s">
        <v>45</v>
      </c>
      <c r="O477" s="47"/>
      <c r="P477" s="212">
        <f>O477*H477</f>
        <v>0</v>
      </c>
      <c r="Q477" s="212">
        <v>0.00010000000000000001</v>
      </c>
      <c r="R477" s="212">
        <f>Q477*H477</f>
        <v>0.0004483</v>
      </c>
      <c r="S477" s="212">
        <v>0</v>
      </c>
      <c r="T477" s="213">
        <f>S477*H477</f>
        <v>0</v>
      </c>
      <c r="AR477" s="24" t="s">
        <v>288</v>
      </c>
      <c r="AT477" s="24" t="s">
        <v>216</v>
      </c>
      <c r="AU477" s="24" t="s">
        <v>82</v>
      </c>
      <c r="AY477" s="24" t="s">
        <v>214</v>
      </c>
      <c r="BE477" s="214">
        <f>IF(N477="základní",J477,0)</f>
        <v>0</v>
      </c>
      <c r="BF477" s="214">
        <f>IF(N477="snížená",J477,0)</f>
        <v>0</v>
      </c>
      <c r="BG477" s="214">
        <f>IF(N477="zákl. přenesená",J477,0)</f>
        <v>0</v>
      </c>
      <c r="BH477" s="214">
        <f>IF(N477="sníž. přenesená",J477,0)</f>
        <v>0</v>
      </c>
      <c r="BI477" s="214">
        <f>IF(N477="nulová",J477,0)</f>
        <v>0</v>
      </c>
      <c r="BJ477" s="24" t="s">
        <v>11</v>
      </c>
      <c r="BK477" s="214">
        <f>ROUND(I477*H477,0)</f>
        <v>0</v>
      </c>
      <c r="BL477" s="24" t="s">
        <v>288</v>
      </c>
      <c r="BM477" s="24" t="s">
        <v>868</v>
      </c>
    </row>
    <row r="478" s="11" customFormat="1">
      <c r="B478" s="215"/>
      <c r="D478" s="216" t="s">
        <v>222</v>
      </c>
      <c r="E478" s="217" t="s">
        <v>5</v>
      </c>
      <c r="F478" s="218" t="s">
        <v>864</v>
      </c>
      <c r="H478" s="219">
        <v>4.4829999999999997</v>
      </c>
      <c r="I478" s="220"/>
      <c r="L478" s="215"/>
      <c r="M478" s="221"/>
      <c r="N478" s="222"/>
      <c r="O478" s="222"/>
      <c r="P478" s="222"/>
      <c r="Q478" s="222"/>
      <c r="R478" s="222"/>
      <c r="S478" s="222"/>
      <c r="T478" s="223"/>
      <c r="AT478" s="217" t="s">
        <v>222</v>
      </c>
      <c r="AU478" s="217" t="s">
        <v>82</v>
      </c>
      <c r="AV478" s="11" t="s">
        <v>82</v>
      </c>
      <c r="AW478" s="11" t="s">
        <v>38</v>
      </c>
      <c r="AX478" s="11" t="s">
        <v>11</v>
      </c>
      <c r="AY478" s="217" t="s">
        <v>214</v>
      </c>
    </row>
    <row r="479" s="1" customFormat="1" ht="16.5" customHeight="1">
      <c r="B479" s="202"/>
      <c r="C479" s="203" t="s">
        <v>869</v>
      </c>
      <c r="D479" s="203" t="s">
        <v>216</v>
      </c>
      <c r="E479" s="204" t="s">
        <v>870</v>
      </c>
      <c r="F479" s="205" t="s">
        <v>871</v>
      </c>
      <c r="G479" s="206" t="s">
        <v>337</v>
      </c>
      <c r="H479" s="207">
        <v>1</v>
      </c>
      <c r="I479" s="208"/>
      <c r="J479" s="209">
        <f>ROUND(I479*H479,0)</f>
        <v>0</v>
      </c>
      <c r="K479" s="205" t="s">
        <v>220</v>
      </c>
      <c r="L479" s="46"/>
      <c r="M479" s="210" t="s">
        <v>5</v>
      </c>
      <c r="N479" s="211" t="s">
        <v>45</v>
      </c>
      <c r="O479" s="47"/>
      <c r="P479" s="212">
        <f>O479*H479</f>
        <v>0</v>
      </c>
      <c r="Q479" s="212">
        <v>0.00022159999999999999</v>
      </c>
      <c r="R479" s="212">
        <f>Q479*H479</f>
        <v>0.00022159999999999999</v>
      </c>
      <c r="S479" s="212">
        <v>0</v>
      </c>
      <c r="T479" s="213">
        <f>S479*H479</f>
        <v>0</v>
      </c>
      <c r="AR479" s="24" t="s">
        <v>288</v>
      </c>
      <c r="AT479" s="24" t="s">
        <v>216</v>
      </c>
      <c r="AU479" s="24" t="s">
        <v>82</v>
      </c>
      <c r="AY479" s="24" t="s">
        <v>214</v>
      </c>
      <c r="BE479" s="214">
        <f>IF(N479="základní",J479,0)</f>
        <v>0</v>
      </c>
      <c r="BF479" s="214">
        <f>IF(N479="snížená",J479,0)</f>
        <v>0</v>
      </c>
      <c r="BG479" s="214">
        <f>IF(N479="zákl. přenesená",J479,0)</f>
        <v>0</v>
      </c>
      <c r="BH479" s="214">
        <f>IF(N479="sníž. přenesená",J479,0)</f>
        <v>0</v>
      </c>
      <c r="BI479" s="214">
        <f>IF(N479="nulová",J479,0)</f>
        <v>0</v>
      </c>
      <c r="BJ479" s="24" t="s">
        <v>11</v>
      </c>
      <c r="BK479" s="214">
        <f>ROUND(I479*H479,0)</f>
        <v>0</v>
      </c>
      <c r="BL479" s="24" t="s">
        <v>288</v>
      </c>
      <c r="BM479" s="24" t="s">
        <v>872</v>
      </c>
    </row>
    <row r="480" s="1" customFormat="1" ht="16.5" customHeight="1">
      <c r="B480" s="202"/>
      <c r="C480" s="232" t="s">
        <v>873</v>
      </c>
      <c r="D480" s="232" t="s">
        <v>341</v>
      </c>
      <c r="E480" s="233" t="s">
        <v>874</v>
      </c>
      <c r="F480" s="234" t="s">
        <v>875</v>
      </c>
      <c r="G480" s="235" t="s">
        <v>337</v>
      </c>
      <c r="H480" s="236">
        <v>1</v>
      </c>
      <c r="I480" s="237"/>
      <c r="J480" s="238">
        <f>ROUND(I480*H480,0)</f>
        <v>0</v>
      </c>
      <c r="K480" s="234" t="s">
        <v>220</v>
      </c>
      <c r="L480" s="239"/>
      <c r="M480" s="240" t="s">
        <v>5</v>
      </c>
      <c r="N480" s="241" t="s">
        <v>45</v>
      </c>
      <c r="O480" s="47"/>
      <c r="P480" s="212">
        <f>O480*H480</f>
        <v>0</v>
      </c>
      <c r="Q480" s="212">
        <v>0.024049999999999998</v>
      </c>
      <c r="R480" s="212">
        <f>Q480*H480</f>
        <v>0.024049999999999998</v>
      </c>
      <c r="S480" s="212">
        <v>0</v>
      </c>
      <c r="T480" s="213">
        <f>S480*H480</f>
        <v>0</v>
      </c>
      <c r="AR480" s="24" t="s">
        <v>376</v>
      </c>
      <c r="AT480" s="24" t="s">
        <v>341</v>
      </c>
      <c r="AU480" s="24" t="s">
        <v>82</v>
      </c>
      <c r="AY480" s="24" t="s">
        <v>214</v>
      </c>
      <c r="BE480" s="214">
        <f>IF(N480="základní",J480,0)</f>
        <v>0</v>
      </c>
      <c r="BF480" s="214">
        <f>IF(N480="snížená",J480,0)</f>
        <v>0</v>
      </c>
      <c r="BG480" s="214">
        <f>IF(N480="zákl. přenesená",J480,0)</f>
        <v>0</v>
      </c>
      <c r="BH480" s="214">
        <f>IF(N480="sníž. přenesená",J480,0)</f>
        <v>0</v>
      </c>
      <c r="BI480" s="214">
        <f>IF(N480="nulová",J480,0)</f>
        <v>0</v>
      </c>
      <c r="BJ480" s="24" t="s">
        <v>11</v>
      </c>
      <c r="BK480" s="214">
        <f>ROUND(I480*H480,0)</f>
        <v>0</v>
      </c>
      <c r="BL480" s="24" t="s">
        <v>288</v>
      </c>
      <c r="BM480" s="24" t="s">
        <v>876</v>
      </c>
    </row>
    <row r="481" s="1" customFormat="1" ht="25.5" customHeight="1">
      <c r="B481" s="202"/>
      <c r="C481" s="203" t="s">
        <v>877</v>
      </c>
      <c r="D481" s="203" t="s">
        <v>216</v>
      </c>
      <c r="E481" s="204" t="s">
        <v>878</v>
      </c>
      <c r="F481" s="205" t="s">
        <v>879</v>
      </c>
      <c r="G481" s="206" t="s">
        <v>249</v>
      </c>
      <c r="H481" s="207">
        <v>0.94099999999999995</v>
      </c>
      <c r="I481" s="208"/>
      <c r="J481" s="209">
        <f>ROUND(I481*H481,0)</f>
        <v>0</v>
      </c>
      <c r="K481" s="205" t="s">
        <v>220</v>
      </c>
      <c r="L481" s="46"/>
      <c r="M481" s="210" t="s">
        <v>5</v>
      </c>
      <c r="N481" s="211" t="s">
        <v>45</v>
      </c>
      <c r="O481" s="47"/>
      <c r="P481" s="212">
        <f>O481*H481</f>
        <v>0</v>
      </c>
      <c r="Q481" s="212">
        <v>0</v>
      </c>
      <c r="R481" s="212">
        <f>Q481*H481</f>
        <v>0</v>
      </c>
      <c r="S481" s="212">
        <v>0</v>
      </c>
      <c r="T481" s="213">
        <f>S481*H481</f>
        <v>0</v>
      </c>
      <c r="AR481" s="24" t="s">
        <v>288</v>
      </c>
      <c r="AT481" s="24" t="s">
        <v>216</v>
      </c>
      <c r="AU481" s="24" t="s">
        <v>82</v>
      </c>
      <c r="AY481" s="24" t="s">
        <v>214</v>
      </c>
      <c r="BE481" s="214">
        <f>IF(N481="základní",J481,0)</f>
        <v>0</v>
      </c>
      <c r="BF481" s="214">
        <f>IF(N481="snížená",J481,0)</f>
        <v>0</v>
      </c>
      <c r="BG481" s="214">
        <f>IF(N481="zákl. přenesená",J481,0)</f>
        <v>0</v>
      </c>
      <c r="BH481" s="214">
        <f>IF(N481="sníž. přenesená",J481,0)</f>
        <v>0</v>
      </c>
      <c r="BI481" s="214">
        <f>IF(N481="nulová",J481,0)</f>
        <v>0</v>
      </c>
      <c r="BJ481" s="24" t="s">
        <v>11</v>
      </c>
      <c r="BK481" s="214">
        <f>ROUND(I481*H481,0)</f>
        <v>0</v>
      </c>
      <c r="BL481" s="24" t="s">
        <v>288</v>
      </c>
      <c r="BM481" s="24" t="s">
        <v>880</v>
      </c>
    </row>
    <row r="482" s="10" customFormat="1" ht="29.88" customHeight="1">
      <c r="B482" s="189"/>
      <c r="D482" s="190" t="s">
        <v>73</v>
      </c>
      <c r="E482" s="200" t="s">
        <v>881</v>
      </c>
      <c r="F482" s="200" t="s">
        <v>882</v>
      </c>
      <c r="I482" s="192"/>
      <c r="J482" s="201">
        <f>BK482</f>
        <v>0</v>
      </c>
      <c r="L482" s="189"/>
      <c r="M482" s="194"/>
      <c r="N482" s="195"/>
      <c r="O482" s="195"/>
      <c r="P482" s="196">
        <f>SUM(P483:P491)</f>
        <v>0</v>
      </c>
      <c r="Q482" s="195"/>
      <c r="R482" s="196">
        <f>SUM(R483:R491)</f>
        <v>0.0777452</v>
      </c>
      <c r="S482" s="195"/>
      <c r="T482" s="197">
        <f>SUM(T483:T491)</f>
        <v>0</v>
      </c>
      <c r="AR482" s="190" t="s">
        <v>82</v>
      </c>
      <c r="AT482" s="198" t="s">
        <v>73</v>
      </c>
      <c r="AU482" s="198" t="s">
        <v>11</v>
      </c>
      <c r="AY482" s="190" t="s">
        <v>214</v>
      </c>
      <c r="BK482" s="199">
        <f>SUM(BK483:BK491)</f>
        <v>0</v>
      </c>
    </row>
    <row r="483" s="1" customFormat="1" ht="25.5" customHeight="1">
      <c r="B483" s="202"/>
      <c r="C483" s="203" t="s">
        <v>883</v>
      </c>
      <c r="D483" s="203" t="s">
        <v>216</v>
      </c>
      <c r="E483" s="204" t="s">
        <v>884</v>
      </c>
      <c r="F483" s="205" t="s">
        <v>885</v>
      </c>
      <c r="G483" s="206" t="s">
        <v>291</v>
      </c>
      <c r="H483" s="207">
        <v>6.4930000000000003</v>
      </c>
      <c r="I483" s="208"/>
      <c r="J483" s="209">
        <f>ROUND(I483*H483,0)</f>
        <v>0</v>
      </c>
      <c r="K483" s="205" t="s">
        <v>220</v>
      </c>
      <c r="L483" s="46"/>
      <c r="M483" s="210" t="s">
        <v>5</v>
      </c>
      <c r="N483" s="211" t="s">
        <v>45</v>
      </c>
      <c r="O483" s="47"/>
      <c r="P483" s="212">
        <f>O483*H483</f>
        <v>0</v>
      </c>
      <c r="Q483" s="212">
        <v>0.0076</v>
      </c>
      <c r="R483" s="212">
        <f>Q483*H483</f>
        <v>0.049346800000000003</v>
      </c>
      <c r="S483" s="212">
        <v>0</v>
      </c>
      <c r="T483" s="213">
        <f>S483*H483</f>
        <v>0</v>
      </c>
      <c r="AR483" s="24" t="s">
        <v>288</v>
      </c>
      <c r="AT483" s="24" t="s">
        <v>216</v>
      </c>
      <c r="AU483" s="24" t="s">
        <v>82</v>
      </c>
      <c r="AY483" s="24" t="s">
        <v>214</v>
      </c>
      <c r="BE483" s="214">
        <f>IF(N483="základní",J483,0)</f>
        <v>0</v>
      </c>
      <c r="BF483" s="214">
        <f>IF(N483="snížená",J483,0)</f>
        <v>0</v>
      </c>
      <c r="BG483" s="214">
        <f>IF(N483="zákl. přenesená",J483,0)</f>
        <v>0</v>
      </c>
      <c r="BH483" s="214">
        <f>IF(N483="sníž. přenesená",J483,0)</f>
        <v>0</v>
      </c>
      <c r="BI483" s="214">
        <f>IF(N483="nulová",J483,0)</f>
        <v>0</v>
      </c>
      <c r="BJ483" s="24" t="s">
        <v>11</v>
      </c>
      <c r="BK483" s="214">
        <f>ROUND(I483*H483,0)</f>
        <v>0</v>
      </c>
      <c r="BL483" s="24" t="s">
        <v>288</v>
      </c>
      <c r="BM483" s="24" t="s">
        <v>886</v>
      </c>
    </row>
    <row r="484" s="11" customFormat="1">
      <c r="B484" s="215"/>
      <c r="D484" s="216" t="s">
        <v>222</v>
      </c>
      <c r="E484" s="217" t="s">
        <v>5</v>
      </c>
      <c r="F484" s="218" t="s">
        <v>887</v>
      </c>
      <c r="H484" s="219">
        <v>6.4930000000000003</v>
      </c>
      <c r="I484" s="220"/>
      <c r="L484" s="215"/>
      <c r="M484" s="221"/>
      <c r="N484" s="222"/>
      <c r="O484" s="222"/>
      <c r="P484" s="222"/>
      <c r="Q484" s="222"/>
      <c r="R484" s="222"/>
      <c r="S484" s="222"/>
      <c r="T484" s="223"/>
      <c r="AT484" s="217" t="s">
        <v>222</v>
      </c>
      <c r="AU484" s="217" t="s">
        <v>82</v>
      </c>
      <c r="AV484" s="11" t="s">
        <v>82</v>
      </c>
      <c r="AW484" s="11" t="s">
        <v>38</v>
      </c>
      <c r="AX484" s="11" t="s">
        <v>11</v>
      </c>
      <c r="AY484" s="217" t="s">
        <v>214</v>
      </c>
    </row>
    <row r="485" s="1" customFormat="1" ht="16.5" customHeight="1">
      <c r="B485" s="202"/>
      <c r="C485" s="203" t="s">
        <v>888</v>
      </c>
      <c r="D485" s="203" t="s">
        <v>216</v>
      </c>
      <c r="E485" s="204" t="s">
        <v>889</v>
      </c>
      <c r="F485" s="205" t="s">
        <v>890</v>
      </c>
      <c r="G485" s="206" t="s">
        <v>270</v>
      </c>
      <c r="H485" s="207">
        <v>7.75</v>
      </c>
      <c r="I485" s="208"/>
      <c r="J485" s="209">
        <f>ROUND(I485*H485,0)</f>
        <v>0</v>
      </c>
      <c r="K485" s="205" t="s">
        <v>220</v>
      </c>
      <c r="L485" s="46"/>
      <c r="M485" s="210" t="s">
        <v>5</v>
      </c>
      <c r="N485" s="211" t="s">
        <v>45</v>
      </c>
      <c r="O485" s="47"/>
      <c r="P485" s="212">
        <f>O485*H485</f>
        <v>0</v>
      </c>
      <c r="Q485" s="212">
        <v>0.0021912500000000001</v>
      </c>
      <c r="R485" s="212">
        <f>Q485*H485</f>
        <v>0.016982187499999999</v>
      </c>
      <c r="S485" s="212">
        <v>0</v>
      </c>
      <c r="T485" s="213">
        <f>S485*H485</f>
        <v>0</v>
      </c>
      <c r="AR485" s="24" t="s">
        <v>288</v>
      </c>
      <c r="AT485" s="24" t="s">
        <v>216</v>
      </c>
      <c r="AU485" s="24" t="s">
        <v>82</v>
      </c>
      <c r="AY485" s="24" t="s">
        <v>214</v>
      </c>
      <c r="BE485" s="214">
        <f>IF(N485="základní",J485,0)</f>
        <v>0</v>
      </c>
      <c r="BF485" s="214">
        <f>IF(N485="snížená",J485,0)</f>
        <v>0</v>
      </c>
      <c r="BG485" s="214">
        <f>IF(N485="zákl. přenesená",J485,0)</f>
        <v>0</v>
      </c>
      <c r="BH485" s="214">
        <f>IF(N485="sníž. přenesená",J485,0)</f>
        <v>0</v>
      </c>
      <c r="BI485" s="214">
        <f>IF(N485="nulová",J485,0)</f>
        <v>0</v>
      </c>
      <c r="BJ485" s="24" t="s">
        <v>11</v>
      </c>
      <c r="BK485" s="214">
        <f>ROUND(I485*H485,0)</f>
        <v>0</v>
      </c>
      <c r="BL485" s="24" t="s">
        <v>288</v>
      </c>
      <c r="BM485" s="24" t="s">
        <v>891</v>
      </c>
    </row>
    <row r="486" s="11" customFormat="1">
      <c r="B486" s="215"/>
      <c r="D486" s="216" t="s">
        <v>222</v>
      </c>
      <c r="E486" s="217" t="s">
        <v>5</v>
      </c>
      <c r="F486" s="218" t="s">
        <v>892</v>
      </c>
      <c r="H486" s="219">
        <v>7.75</v>
      </c>
      <c r="I486" s="220"/>
      <c r="L486" s="215"/>
      <c r="M486" s="221"/>
      <c r="N486" s="222"/>
      <c r="O486" s="222"/>
      <c r="P486" s="222"/>
      <c r="Q486" s="222"/>
      <c r="R486" s="222"/>
      <c r="S486" s="222"/>
      <c r="T486" s="223"/>
      <c r="AT486" s="217" t="s">
        <v>222</v>
      </c>
      <c r="AU486" s="217" t="s">
        <v>82</v>
      </c>
      <c r="AV486" s="11" t="s">
        <v>82</v>
      </c>
      <c r="AW486" s="11" t="s">
        <v>38</v>
      </c>
      <c r="AX486" s="11" t="s">
        <v>11</v>
      </c>
      <c r="AY486" s="217" t="s">
        <v>214</v>
      </c>
    </row>
    <row r="487" s="1" customFormat="1" ht="16.5" customHeight="1">
      <c r="B487" s="202"/>
      <c r="C487" s="203" t="s">
        <v>893</v>
      </c>
      <c r="D487" s="203" t="s">
        <v>216</v>
      </c>
      <c r="E487" s="204" t="s">
        <v>894</v>
      </c>
      <c r="F487" s="205" t="s">
        <v>895</v>
      </c>
      <c r="G487" s="206" t="s">
        <v>270</v>
      </c>
      <c r="H487" s="207">
        <v>2.4500000000000002</v>
      </c>
      <c r="I487" s="208"/>
      <c r="J487" s="209">
        <f>ROUND(I487*H487,0)</f>
        <v>0</v>
      </c>
      <c r="K487" s="205" t="s">
        <v>220</v>
      </c>
      <c r="L487" s="46"/>
      <c r="M487" s="210" t="s">
        <v>5</v>
      </c>
      <c r="N487" s="211" t="s">
        <v>45</v>
      </c>
      <c r="O487" s="47"/>
      <c r="P487" s="212">
        <f>O487*H487</f>
        <v>0</v>
      </c>
      <c r="Q487" s="212">
        <v>0.0022790499999999999</v>
      </c>
      <c r="R487" s="212">
        <f>Q487*H487</f>
        <v>0.0055836725000000002</v>
      </c>
      <c r="S487" s="212">
        <v>0</v>
      </c>
      <c r="T487" s="213">
        <f>S487*H487</f>
        <v>0</v>
      </c>
      <c r="AR487" s="24" t="s">
        <v>288</v>
      </c>
      <c r="AT487" s="24" t="s">
        <v>216</v>
      </c>
      <c r="AU487" s="24" t="s">
        <v>82</v>
      </c>
      <c r="AY487" s="24" t="s">
        <v>214</v>
      </c>
      <c r="BE487" s="214">
        <f>IF(N487="základní",J487,0)</f>
        <v>0</v>
      </c>
      <c r="BF487" s="214">
        <f>IF(N487="snížená",J487,0)</f>
        <v>0</v>
      </c>
      <c r="BG487" s="214">
        <f>IF(N487="zákl. přenesená",J487,0)</f>
        <v>0</v>
      </c>
      <c r="BH487" s="214">
        <f>IF(N487="sníž. přenesená",J487,0)</f>
        <v>0</v>
      </c>
      <c r="BI487" s="214">
        <f>IF(N487="nulová",J487,0)</f>
        <v>0</v>
      </c>
      <c r="BJ487" s="24" t="s">
        <v>11</v>
      </c>
      <c r="BK487" s="214">
        <f>ROUND(I487*H487,0)</f>
        <v>0</v>
      </c>
      <c r="BL487" s="24" t="s">
        <v>288</v>
      </c>
      <c r="BM487" s="24" t="s">
        <v>896</v>
      </c>
    </row>
    <row r="488" s="11" customFormat="1">
      <c r="B488" s="215"/>
      <c r="D488" s="216" t="s">
        <v>222</v>
      </c>
      <c r="E488" s="217" t="s">
        <v>5</v>
      </c>
      <c r="F488" s="218" t="s">
        <v>897</v>
      </c>
      <c r="H488" s="219">
        <v>2.4500000000000002</v>
      </c>
      <c r="I488" s="220"/>
      <c r="L488" s="215"/>
      <c r="M488" s="221"/>
      <c r="N488" s="222"/>
      <c r="O488" s="222"/>
      <c r="P488" s="222"/>
      <c r="Q488" s="222"/>
      <c r="R488" s="222"/>
      <c r="S488" s="222"/>
      <c r="T488" s="223"/>
      <c r="AT488" s="217" t="s">
        <v>222</v>
      </c>
      <c r="AU488" s="217" t="s">
        <v>82</v>
      </c>
      <c r="AV488" s="11" t="s">
        <v>82</v>
      </c>
      <c r="AW488" s="11" t="s">
        <v>38</v>
      </c>
      <c r="AX488" s="11" t="s">
        <v>11</v>
      </c>
      <c r="AY488" s="217" t="s">
        <v>214</v>
      </c>
    </row>
    <row r="489" s="1" customFormat="1" ht="25.5" customHeight="1">
      <c r="B489" s="202"/>
      <c r="C489" s="203" t="s">
        <v>898</v>
      </c>
      <c r="D489" s="203" t="s">
        <v>216</v>
      </c>
      <c r="E489" s="204" t="s">
        <v>899</v>
      </c>
      <c r="F489" s="205" t="s">
        <v>900</v>
      </c>
      <c r="G489" s="206" t="s">
        <v>270</v>
      </c>
      <c r="H489" s="207">
        <v>2.7000000000000002</v>
      </c>
      <c r="I489" s="208"/>
      <c r="J489" s="209">
        <f>ROUND(I489*H489,0)</f>
        <v>0</v>
      </c>
      <c r="K489" s="205" t="s">
        <v>220</v>
      </c>
      <c r="L489" s="46"/>
      <c r="M489" s="210" t="s">
        <v>5</v>
      </c>
      <c r="N489" s="211" t="s">
        <v>45</v>
      </c>
      <c r="O489" s="47"/>
      <c r="P489" s="212">
        <f>O489*H489</f>
        <v>0</v>
      </c>
      <c r="Q489" s="212">
        <v>0.0021602000000000001</v>
      </c>
      <c r="R489" s="212">
        <f>Q489*H489</f>
        <v>0.0058325400000000006</v>
      </c>
      <c r="S489" s="212">
        <v>0</v>
      </c>
      <c r="T489" s="213">
        <f>S489*H489</f>
        <v>0</v>
      </c>
      <c r="AR489" s="24" t="s">
        <v>288</v>
      </c>
      <c r="AT489" s="24" t="s">
        <v>216</v>
      </c>
      <c r="AU489" s="24" t="s">
        <v>82</v>
      </c>
      <c r="AY489" s="24" t="s">
        <v>214</v>
      </c>
      <c r="BE489" s="214">
        <f>IF(N489="základní",J489,0)</f>
        <v>0</v>
      </c>
      <c r="BF489" s="214">
        <f>IF(N489="snížená",J489,0)</f>
        <v>0</v>
      </c>
      <c r="BG489" s="214">
        <f>IF(N489="zákl. přenesená",J489,0)</f>
        <v>0</v>
      </c>
      <c r="BH489" s="214">
        <f>IF(N489="sníž. přenesená",J489,0)</f>
        <v>0</v>
      </c>
      <c r="BI489" s="214">
        <f>IF(N489="nulová",J489,0)</f>
        <v>0</v>
      </c>
      <c r="BJ489" s="24" t="s">
        <v>11</v>
      </c>
      <c r="BK489" s="214">
        <f>ROUND(I489*H489,0)</f>
        <v>0</v>
      </c>
      <c r="BL489" s="24" t="s">
        <v>288</v>
      </c>
      <c r="BM489" s="24" t="s">
        <v>901</v>
      </c>
    </row>
    <row r="490" s="11" customFormat="1">
      <c r="B490" s="215"/>
      <c r="D490" s="216" t="s">
        <v>222</v>
      </c>
      <c r="E490" s="217" t="s">
        <v>5</v>
      </c>
      <c r="F490" s="218" t="s">
        <v>902</v>
      </c>
      <c r="H490" s="219">
        <v>2.7000000000000002</v>
      </c>
      <c r="I490" s="220"/>
      <c r="L490" s="215"/>
      <c r="M490" s="221"/>
      <c r="N490" s="222"/>
      <c r="O490" s="222"/>
      <c r="P490" s="222"/>
      <c r="Q490" s="222"/>
      <c r="R490" s="222"/>
      <c r="S490" s="222"/>
      <c r="T490" s="223"/>
      <c r="AT490" s="217" t="s">
        <v>222</v>
      </c>
      <c r="AU490" s="217" t="s">
        <v>82</v>
      </c>
      <c r="AV490" s="11" t="s">
        <v>82</v>
      </c>
      <c r="AW490" s="11" t="s">
        <v>38</v>
      </c>
      <c r="AX490" s="11" t="s">
        <v>11</v>
      </c>
      <c r="AY490" s="217" t="s">
        <v>214</v>
      </c>
    </row>
    <row r="491" s="1" customFormat="1" ht="16.5" customHeight="1">
      <c r="B491" s="202"/>
      <c r="C491" s="203" t="s">
        <v>903</v>
      </c>
      <c r="D491" s="203" t="s">
        <v>216</v>
      </c>
      <c r="E491" s="204" t="s">
        <v>904</v>
      </c>
      <c r="F491" s="205" t="s">
        <v>905</v>
      </c>
      <c r="G491" s="206" t="s">
        <v>249</v>
      </c>
      <c r="H491" s="207">
        <v>0.078</v>
      </c>
      <c r="I491" s="208"/>
      <c r="J491" s="209">
        <f>ROUND(I491*H491,0)</f>
        <v>0</v>
      </c>
      <c r="K491" s="205" t="s">
        <v>220</v>
      </c>
      <c r="L491" s="46"/>
      <c r="M491" s="210" t="s">
        <v>5</v>
      </c>
      <c r="N491" s="211" t="s">
        <v>45</v>
      </c>
      <c r="O491" s="47"/>
      <c r="P491" s="212">
        <f>O491*H491</f>
        <v>0</v>
      </c>
      <c r="Q491" s="212">
        <v>0</v>
      </c>
      <c r="R491" s="212">
        <f>Q491*H491</f>
        <v>0</v>
      </c>
      <c r="S491" s="212">
        <v>0</v>
      </c>
      <c r="T491" s="213">
        <f>S491*H491</f>
        <v>0</v>
      </c>
      <c r="AR491" s="24" t="s">
        <v>288</v>
      </c>
      <c r="AT491" s="24" t="s">
        <v>216</v>
      </c>
      <c r="AU491" s="24" t="s">
        <v>82</v>
      </c>
      <c r="AY491" s="24" t="s">
        <v>214</v>
      </c>
      <c r="BE491" s="214">
        <f>IF(N491="základní",J491,0)</f>
        <v>0</v>
      </c>
      <c r="BF491" s="214">
        <f>IF(N491="snížená",J491,0)</f>
        <v>0</v>
      </c>
      <c r="BG491" s="214">
        <f>IF(N491="zákl. přenesená",J491,0)</f>
        <v>0</v>
      </c>
      <c r="BH491" s="214">
        <f>IF(N491="sníž. přenesená",J491,0)</f>
        <v>0</v>
      </c>
      <c r="BI491" s="214">
        <f>IF(N491="nulová",J491,0)</f>
        <v>0</v>
      </c>
      <c r="BJ491" s="24" t="s">
        <v>11</v>
      </c>
      <c r="BK491" s="214">
        <f>ROUND(I491*H491,0)</f>
        <v>0</v>
      </c>
      <c r="BL491" s="24" t="s">
        <v>288</v>
      </c>
      <c r="BM491" s="24" t="s">
        <v>906</v>
      </c>
    </row>
    <row r="492" s="10" customFormat="1" ht="29.88" customHeight="1">
      <c r="B492" s="189"/>
      <c r="D492" s="190" t="s">
        <v>73</v>
      </c>
      <c r="E492" s="200" t="s">
        <v>907</v>
      </c>
      <c r="F492" s="200" t="s">
        <v>908</v>
      </c>
      <c r="I492" s="192"/>
      <c r="J492" s="201">
        <f>BK492</f>
        <v>0</v>
      </c>
      <c r="L492" s="189"/>
      <c r="M492" s="194"/>
      <c r="N492" s="195"/>
      <c r="O492" s="195"/>
      <c r="P492" s="196">
        <f>SUM(P493:P506)</f>
        <v>0</v>
      </c>
      <c r="Q492" s="195"/>
      <c r="R492" s="196">
        <f>SUM(R493:R506)</f>
        <v>0.1982339817056</v>
      </c>
      <c r="S492" s="195"/>
      <c r="T492" s="197">
        <f>SUM(T493:T506)</f>
        <v>0</v>
      </c>
      <c r="AR492" s="190" t="s">
        <v>82</v>
      </c>
      <c r="AT492" s="198" t="s">
        <v>73</v>
      </c>
      <c r="AU492" s="198" t="s">
        <v>11</v>
      </c>
      <c r="AY492" s="190" t="s">
        <v>214</v>
      </c>
      <c r="BK492" s="199">
        <f>SUM(BK493:BK506)</f>
        <v>0</v>
      </c>
    </row>
    <row r="493" s="1" customFormat="1" ht="25.5" customHeight="1">
      <c r="B493" s="202"/>
      <c r="C493" s="203" t="s">
        <v>909</v>
      </c>
      <c r="D493" s="203" t="s">
        <v>216</v>
      </c>
      <c r="E493" s="204" t="s">
        <v>910</v>
      </c>
      <c r="F493" s="205" t="s">
        <v>911</v>
      </c>
      <c r="G493" s="206" t="s">
        <v>291</v>
      </c>
      <c r="H493" s="207">
        <v>7.8719999999999999</v>
      </c>
      <c r="I493" s="208"/>
      <c r="J493" s="209">
        <f>ROUND(I493*H493,0)</f>
        <v>0</v>
      </c>
      <c r="K493" s="205" t="s">
        <v>220</v>
      </c>
      <c r="L493" s="46"/>
      <c r="M493" s="210" t="s">
        <v>5</v>
      </c>
      <c r="N493" s="211" t="s">
        <v>45</v>
      </c>
      <c r="O493" s="47"/>
      <c r="P493" s="212">
        <f>O493*H493</f>
        <v>0</v>
      </c>
      <c r="Q493" s="212">
        <v>0.00025126480000000001</v>
      </c>
      <c r="R493" s="212">
        <f>Q493*H493</f>
        <v>0.0019779565056000001</v>
      </c>
      <c r="S493" s="212">
        <v>0</v>
      </c>
      <c r="T493" s="213">
        <f>S493*H493</f>
        <v>0</v>
      </c>
      <c r="AR493" s="24" t="s">
        <v>288</v>
      </c>
      <c r="AT493" s="24" t="s">
        <v>216</v>
      </c>
      <c r="AU493" s="24" t="s">
        <v>82</v>
      </c>
      <c r="AY493" s="24" t="s">
        <v>214</v>
      </c>
      <c r="BE493" s="214">
        <f>IF(N493="základní",J493,0)</f>
        <v>0</v>
      </c>
      <c r="BF493" s="214">
        <f>IF(N493="snížená",J493,0)</f>
        <v>0</v>
      </c>
      <c r="BG493" s="214">
        <f>IF(N493="zákl. přenesená",J493,0)</f>
        <v>0</v>
      </c>
      <c r="BH493" s="214">
        <f>IF(N493="sníž. přenesená",J493,0)</f>
        <v>0</v>
      </c>
      <c r="BI493" s="214">
        <f>IF(N493="nulová",J493,0)</f>
        <v>0</v>
      </c>
      <c r="BJ493" s="24" t="s">
        <v>11</v>
      </c>
      <c r="BK493" s="214">
        <f>ROUND(I493*H493,0)</f>
        <v>0</v>
      </c>
      <c r="BL493" s="24" t="s">
        <v>288</v>
      </c>
      <c r="BM493" s="24" t="s">
        <v>912</v>
      </c>
    </row>
    <row r="494" s="11" customFormat="1">
      <c r="B494" s="215"/>
      <c r="D494" s="216" t="s">
        <v>222</v>
      </c>
      <c r="E494" s="217" t="s">
        <v>5</v>
      </c>
      <c r="F494" s="218" t="s">
        <v>913</v>
      </c>
      <c r="H494" s="219">
        <v>7.8719999999999999</v>
      </c>
      <c r="I494" s="220"/>
      <c r="L494" s="215"/>
      <c r="M494" s="221"/>
      <c r="N494" s="222"/>
      <c r="O494" s="222"/>
      <c r="P494" s="222"/>
      <c r="Q494" s="222"/>
      <c r="R494" s="222"/>
      <c r="S494" s="222"/>
      <c r="T494" s="223"/>
      <c r="AT494" s="217" t="s">
        <v>222</v>
      </c>
      <c r="AU494" s="217" t="s">
        <v>82</v>
      </c>
      <c r="AV494" s="11" t="s">
        <v>82</v>
      </c>
      <c r="AW494" s="11" t="s">
        <v>38</v>
      </c>
      <c r="AX494" s="11" t="s">
        <v>11</v>
      </c>
      <c r="AY494" s="217" t="s">
        <v>214</v>
      </c>
    </row>
    <row r="495" s="1" customFormat="1" ht="16.5" customHeight="1">
      <c r="B495" s="202"/>
      <c r="C495" s="232" t="s">
        <v>914</v>
      </c>
      <c r="D495" s="232" t="s">
        <v>341</v>
      </c>
      <c r="E495" s="233" t="s">
        <v>915</v>
      </c>
      <c r="F495" s="234" t="s">
        <v>916</v>
      </c>
      <c r="G495" s="235" t="s">
        <v>291</v>
      </c>
      <c r="H495" s="236">
        <v>7.8719999999999999</v>
      </c>
      <c r="I495" s="237"/>
      <c r="J495" s="238">
        <f>ROUND(I495*H495,0)</f>
        <v>0</v>
      </c>
      <c r="K495" s="234" t="s">
        <v>5</v>
      </c>
      <c r="L495" s="239"/>
      <c r="M495" s="240" t="s">
        <v>5</v>
      </c>
      <c r="N495" s="241" t="s">
        <v>45</v>
      </c>
      <c r="O495" s="47"/>
      <c r="P495" s="212">
        <f>O495*H495</f>
        <v>0</v>
      </c>
      <c r="Q495" s="212">
        <v>0.02</v>
      </c>
      <c r="R495" s="212">
        <f>Q495*H495</f>
        <v>0.15744</v>
      </c>
      <c r="S495" s="212">
        <v>0</v>
      </c>
      <c r="T495" s="213">
        <f>S495*H495</f>
        <v>0</v>
      </c>
      <c r="AR495" s="24" t="s">
        <v>376</v>
      </c>
      <c r="AT495" s="24" t="s">
        <v>341</v>
      </c>
      <c r="AU495" s="24" t="s">
        <v>82</v>
      </c>
      <c r="AY495" s="24" t="s">
        <v>214</v>
      </c>
      <c r="BE495" s="214">
        <f>IF(N495="základní",J495,0)</f>
        <v>0</v>
      </c>
      <c r="BF495" s="214">
        <f>IF(N495="snížená",J495,0)</f>
        <v>0</v>
      </c>
      <c r="BG495" s="214">
        <f>IF(N495="zákl. přenesená",J495,0)</f>
        <v>0</v>
      </c>
      <c r="BH495" s="214">
        <f>IF(N495="sníž. přenesená",J495,0)</f>
        <v>0</v>
      </c>
      <c r="BI495" s="214">
        <f>IF(N495="nulová",J495,0)</f>
        <v>0</v>
      </c>
      <c r="BJ495" s="24" t="s">
        <v>11</v>
      </c>
      <c r="BK495" s="214">
        <f>ROUND(I495*H495,0)</f>
        <v>0</v>
      </c>
      <c r="BL495" s="24" t="s">
        <v>288</v>
      </c>
      <c r="BM495" s="24" t="s">
        <v>917</v>
      </c>
    </row>
    <row r="496" s="11" customFormat="1">
      <c r="B496" s="215"/>
      <c r="D496" s="216" t="s">
        <v>222</v>
      </c>
      <c r="E496" s="217" t="s">
        <v>5</v>
      </c>
      <c r="F496" s="218" t="s">
        <v>913</v>
      </c>
      <c r="H496" s="219">
        <v>7.8719999999999999</v>
      </c>
      <c r="I496" s="220"/>
      <c r="L496" s="215"/>
      <c r="M496" s="221"/>
      <c r="N496" s="222"/>
      <c r="O496" s="222"/>
      <c r="P496" s="222"/>
      <c r="Q496" s="222"/>
      <c r="R496" s="222"/>
      <c r="S496" s="222"/>
      <c r="T496" s="223"/>
      <c r="AT496" s="217" t="s">
        <v>222</v>
      </c>
      <c r="AU496" s="217" t="s">
        <v>82</v>
      </c>
      <c r="AV496" s="11" t="s">
        <v>82</v>
      </c>
      <c r="AW496" s="11" t="s">
        <v>38</v>
      </c>
      <c r="AX496" s="11" t="s">
        <v>11</v>
      </c>
      <c r="AY496" s="217" t="s">
        <v>214</v>
      </c>
    </row>
    <row r="497" s="1" customFormat="1" ht="16.5" customHeight="1">
      <c r="B497" s="202"/>
      <c r="C497" s="203" t="s">
        <v>918</v>
      </c>
      <c r="D497" s="203" t="s">
        <v>216</v>
      </c>
      <c r="E497" s="204" t="s">
        <v>919</v>
      </c>
      <c r="F497" s="205" t="s">
        <v>920</v>
      </c>
      <c r="G497" s="206" t="s">
        <v>270</v>
      </c>
      <c r="H497" s="207">
        <v>24.120000000000001</v>
      </c>
      <c r="I497" s="208"/>
      <c r="J497" s="209">
        <f>ROUND(I497*H497,0)</f>
        <v>0</v>
      </c>
      <c r="K497" s="205" t="s">
        <v>220</v>
      </c>
      <c r="L497" s="46"/>
      <c r="M497" s="210" t="s">
        <v>5</v>
      </c>
      <c r="N497" s="211" t="s">
        <v>45</v>
      </c>
      <c r="O497" s="47"/>
      <c r="P497" s="212">
        <f>O497*H497</f>
        <v>0</v>
      </c>
      <c r="Q497" s="212">
        <v>0.00015820999999999999</v>
      </c>
      <c r="R497" s="212">
        <f>Q497*H497</f>
        <v>0.0038160251999999999</v>
      </c>
      <c r="S497" s="212">
        <v>0</v>
      </c>
      <c r="T497" s="213">
        <f>S497*H497</f>
        <v>0</v>
      </c>
      <c r="AR497" s="24" t="s">
        <v>288</v>
      </c>
      <c r="AT497" s="24" t="s">
        <v>216</v>
      </c>
      <c r="AU497" s="24" t="s">
        <v>82</v>
      </c>
      <c r="AY497" s="24" t="s">
        <v>214</v>
      </c>
      <c r="BE497" s="214">
        <f>IF(N497="základní",J497,0)</f>
        <v>0</v>
      </c>
      <c r="BF497" s="214">
        <f>IF(N497="snížená",J497,0)</f>
        <v>0</v>
      </c>
      <c r="BG497" s="214">
        <f>IF(N497="zákl. přenesená",J497,0)</f>
        <v>0</v>
      </c>
      <c r="BH497" s="214">
        <f>IF(N497="sníž. přenesená",J497,0)</f>
        <v>0</v>
      </c>
      <c r="BI497" s="214">
        <f>IF(N497="nulová",J497,0)</f>
        <v>0</v>
      </c>
      <c r="BJ497" s="24" t="s">
        <v>11</v>
      </c>
      <c r="BK497" s="214">
        <f>ROUND(I497*H497,0)</f>
        <v>0</v>
      </c>
      <c r="BL497" s="24" t="s">
        <v>288</v>
      </c>
      <c r="BM497" s="24" t="s">
        <v>921</v>
      </c>
    </row>
    <row r="498" s="11" customFormat="1">
      <c r="B498" s="215"/>
      <c r="D498" s="216" t="s">
        <v>222</v>
      </c>
      <c r="E498" s="217" t="s">
        <v>5</v>
      </c>
      <c r="F498" s="218" t="s">
        <v>922</v>
      </c>
      <c r="H498" s="219">
        <v>24.120000000000001</v>
      </c>
      <c r="I498" s="220"/>
      <c r="L498" s="215"/>
      <c r="M498" s="221"/>
      <c r="N498" s="222"/>
      <c r="O498" s="222"/>
      <c r="P498" s="222"/>
      <c r="Q498" s="222"/>
      <c r="R498" s="222"/>
      <c r="S498" s="222"/>
      <c r="T498" s="223"/>
      <c r="AT498" s="217" t="s">
        <v>222</v>
      </c>
      <c r="AU498" s="217" t="s">
        <v>82</v>
      </c>
      <c r="AV498" s="11" t="s">
        <v>82</v>
      </c>
      <c r="AW498" s="11" t="s">
        <v>38</v>
      </c>
      <c r="AX498" s="11" t="s">
        <v>11</v>
      </c>
      <c r="AY498" s="217" t="s">
        <v>214</v>
      </c>
    </row>
    <row r="499" s="1" customFormat="1" ht="25.5" customHeight="1">
      <c r="B499" s="202"/>
      <c r="C499" s="203" t="s">
        <v>923</v>
      </c>
      <c r="D499" s="203" t="s">
        <v>216</v>
      </c>
      <c r="E499" s="204" t="s">
        <v>924</v>
      </c>
      <c r="F499" s="205" t="s">
        <v>925</v>
      </c>
      <c r="G499" s="206" t="s">
        <v>337</v>
      </c>
      <c r="H499" s="207">
        <v>2</v>
      </c>
      <c r="I499" s="208"/>
      <c r="J499" s="209">
        <f>ROUND(I499*H499,0)</f>
        <v>0</v>
      </c>
      <c r="K499" s="205" t="s">
        <v>220</v>
      </c>
      <c r="L499" s="46"/>
      <c r="M499" s="210" t="s">
        <v>5</v>
      </c>
      <c r="N499" s="211" t="s">
        <v>45</v>
      </c>
      <c r="O499" s="47"/>
      <c r="P499" s="212">
        <f>O499*H499</f>
        <v>0</v>
      </c>
      <c r="Q499" s="212">
        <v>0</v>
      </c>
      <c r="R499" s="212">
        <f>Q499*H499</f>
        <v>0</v>
      </c>
      <c r="S499" s="212">
        <v>0</v>
      </c>
      <c r="T499" s="213">
        <f>S499*H499</f>
        <v>0</v>
      </c>
      <c r="AR499" s="24" t="s">
        <v>288</v>
      </c>
      <c r="AT499" s="24" t="s">
        <v>216</v>
      </c>
      <c r="AU499" s="24" t="s">
        <v>82</v>
      </c>
      <c r="AY499" s="24" t="s">
        <v>214</v>
      </c>
      <c r="BE499" s="214">
        <f>IF(N499="základní",J499,0)</f>
        <v>0</v>
      </c>
      <c r="BF499" s="214">
        <f>IF(N499="snížená",J499,0)</f>
        <v>0</v>
      </c>
      <c r="BG499" s="214">
        <f>IF(N499="zákl. přenesená",J499,0)</f>
        <v>0</v>
      </c>
      <c r="BH499" s="214">
        <f>IF(N499="sníž. přenesená",J499,0)</f>
        <v>0</v>
      </c>
      <c r="BI499" s="214">
        <f>IF(N499="nulová",J499,0)</f>
        <v>0</v>
      </c>
      <c r="BJ499" s="24" t="s">
        <v>11</v>
      </c>
      <c r="BK499" s="214">
        <f>ROUND(I499*H499,0)</f>
        <v>0</v>
      </c>
      <c r="BL499" s="24" t="s">
        <v>288</v>
      </c>
      <c r="BM499" s="24" t="s">
        <v>926</v>
      </c>
    </row>
    <row r="500" s="11" customFormat="1">
      <c r="B500" s="215"/>
      <c r="D500" s="216" t="s">
        <v>222</v>
      </c>
      <c r="E500" s="217" t="s">
        <v>5</v>
      </c>
      <c r="F500" s="218" t="s">
        <v>927</v>
      </c>
      <c r="H500" s="219">
        <v>2</v>
      </c>
      <c r="I500" s="220"/>
      <c r="L500" s="215"/>
      <c r="M500" s="221"/>
      <c r="N500" s="222"/>
      <c r="O500" s="222"/>
      <c r="P500" s="222"/>
      <c r="Q500" s="222"/>
      <c r="R500" s="222"/>
      <c r="S500" s="222"/>
      <c r="T500" s="223"/>
      <c r="AT500" s="217" t="s">
        <v>222</v>
      </c>
      <c r="AU500" s="217" t="s">
        <v>82</v>
      </c>
      <c r="AV500" s="11" t="s">
        <v>82</v>
      </c>
      <c r="AW500" s="11" t="s">
        <v>38</v>
      </c>
      <c r="AX500" s="11" t="s">
        <v>11</v>
      </c>
      <c r="AY500" s="217" t="s">
        <v>214</v>
      </c>
    </row>
    <row r="501" s="1" customFormat="1" ht="16.5" customHeight="1">
      <c r="B501" s="202"/>
      <c r="C501" s="232" t="s">
        <v>928</v>
      </c>
      <c r="D501" s="232" t="s">
        <v>341</v>
      </c>
      <c r="E501" s="233" t="s">
        <v>929</v>
      </c>
      <c r="F501" s="234" t="s">
        <v>930</v>
      </c>
      <c r="G501" s="235" t="s">
        <v>337</v>
      </c>
      <c r="H501" s="236">
        <v>1</v>
      </c>
      <c r="I501" s="237"/>
      <c r="J501" s="238">
        <f>ROUND(I501*H501,0)</f>
        <v>0</v>
      </c>
      <c r="K501" s="234" t="s">
        <v>220</v>
      </c>
      <c r="L501" s="239"/>
      <c r="M501" s="240" t="s">
        <v>5</v>
      </c>
      <c r="N501" s="241" t="s">
        <v>45</v>
      </c>
      <c r="O501" s="47"/>
      <c r="P501" s="212">
        <f>O501*H501</f>
        <v>0</v>
      </c>
      <c r="Q501" s="212">
        <v>0.016500000000000001</v>
      </c>
      <c r="R501" s="212">
        <f>Q501*H501</f>
        <v>0.016500000000000001</v>
      </c>
      <c r="S501" s="212">
        <v>0</v>
      </c>
      <c r="T501" s="213">
        <f>S501*H501</f>
        <v>0</v>
      </c>
      <c r="AR501" s="24" t="s">
        <v>376</v>
      </c>
      <c r="AT501" s="24" t="s">
        <v>341</v>
      </c>
      <c r="AU501" s="24" t="s">
        <v>82</v>
      </c>
      <c r="AY501" s="24" t="s">
        <v>214</v>
      </c>
      <c r="BE501" s="214">
        <f>IF(N501="základní",J501,0)</f>
        <v>0</v>
      </c>
      <c r="BF501" s="214">
        <f>IF(N501="snížená",J501,0)</f>
        <v>0</v>
      </c>
      <c r="BG501" s="214">
        <f>IF(N501="zákl. přenesená",J501,0)</f>
        <v>0</v>
      </c>
      <c r="BH501" s="214">
        <f>IF(N501="sníž. přenesená",J501,0)</f>
        <v>0</v>
      </c>
      <c r="BI501" s="214">
        <f>IF(N501="nulová",J501,0)</f>
        <v>0</v>
      </c>
      <c r="BJ501" s="24" t="s">
        <v>11</v>
      </c>
      <c r="BK501" s="214">
        <f>ROUND(I501*H501,0)</f>
        <v>0</v>
      </c>
      <c r="BL501" s="24" t="s">
        <v>288</v>
      </c>
      <c r="BM501" s="24" t="s">
        <v>931</v>
      </c>
    </row>
    <row r="502" s="1" customFormat="1" ht="16.5" customHeight="1">
      <c r="B502" s="202"/>
      <c r="C502" s="232" t="s">
        <v>932</v>
      </c>
      <c r="D502" s="232" t="s">
        <v>341</v>
      </c>
      <c r="E502" s="233" t="s">
        <v>933</v>
      </c>
      <c r="F502" s="234" t="s">
        <v>934</v>
      </c>
      <c r="G502" s="235" t="s">
        <v>337</v>
      </c>
      <c r="H502" s="236">
        <v>1</v>
      </c>
      <c r="I502" s="237"/>
      <c r="J502" s="238">
        <f>ROUND(I502*H502,0)</f>
        <v>0</v>
      </c>
      <c r="K502" s="234" t="s">
        <v>220</v>
      </c>
      <c r="L502" s="239"/>
      <c r="M502" s="240" t="s">
        <v>5</v>
      </c>
      <c r="N502" s="241" t="s">
        <v>45</v>
      </c>
      <c r="O502" s="47"/>
      <c r="P502" s="212">
        <f>O502*H502</f>
        <v>0</v>
      </c>
      <c r="Q502" s="212">
        <v>0.018499999999999999</v>
      </c>
      <c r="R502" s="212">
        <f>Q502*H502</f>
        <v>0.018499999999999999</v>
      </c>
      <c r="S502" s="212">
        <v>0</v>
      </c>
      <c r="T502" s="213">
        <f>S502*H502</f>
        <v>0</v>
      </c>
      <c r="AR502" s="24" t="s">
        <v>376</v>
      </c>
      <c r="AT502" s="24" t="s">
        <v>341</v>
      </c>
      <c r="AU502" s="24" t="s">
        <v>82</v>
      </c>
      <c r="AY502" s="24" t="s">
        <v>214</v>
      </c>
      <c r="BE502" s="214">
        <f>IF(N502="základní",J502,0)</f>
        <v>0</v>
      </c>
      <c r="BF502" s="214">
        <f>IF(N502="snížená",J502,0)</f>
        <v>0</v>
      </c>
      <c r="BG502" s="214">
        <f>IF(N502="zákl. přenesená",J502,0)</f>
        <v>0</v>
      </c>
      <c r="BH502" s="214">
        <f>IF(N502="sníž. přenesená",J502,0)</f>
        <v>0</v>
      </c>
      <c r="BI502" s="214">
        <f>IF(N502="nulová",J502,0)</f>
        <v>0</v>
      </c>
      <c r="BJ502" s="24" t="s">
        <v>11</v>
      </c>
      <c r="BK502" s="214">
        <f>ROUND(I502*H502,0)</f>
        <v>0</v>
      </c>
      <c r="BL502" s="24" t="s">
        <v>288</v>
      </c>
      <c r="BM502" s="24" t="s">
        <v>935</v>
      </c>
    </row>
    <row r="503" s="1" customFormat="1" ht="16.5" customHeight="1">
      <c r="B503" s="202"/>
      <c r="C503" s="203" t="s">
        <v>936</v>
      </c>
      <c r="D503" s="203" t="s">
        <v>216</v>
      </c>
      <c r="E503" s="204" t="s">
        <v>937</v>
      </c>
      <c r="F503" s="205" t="s">
        <v>938</v>
      </c>
      <c r="G503" s="206" t="s">
        <v>337</v>
      </c>
      <c r="H503" s="207">
        <v>2</v>
      </c>
      <c r="I503" s="208"/>
      <c r="J503" s="209">
        <f>ROUND(I503*H503,0)</f>
        <v>0</v>
      </c>
      <c r="K503" s="205" t="s">
        <v>220</v>
      </c>
      <c r="L503" s="46"/>
      <c r="M503" s="210" t="s">
        <v>5</v>
      </c>
      <c r="N503" s="211" t="s">
        <v>45</v>
      </c>
      <c r="O503" s="47"/>
      <c r="P503" s="212">
        <f>O503*H503</f>
        <v>0</v>
      </c>
      <c r="Q503" s="212">
        <v>0</v>
      </c>
      <c r="R503" s="212">
        <f>Q503*H503</f>
        <v>0</v>
      </c>
      <c r="S503" s="212">
        <v>0</v>
      </c>
      <c r="T503" s="213">
        <f>S503*H503</f>
        <v>0</v>
      </c>
      <c r="AR503" s="24" t="s">
        <v>288</v>
      </c>
      <c r="AT503" s="24" t="s">
        <v>216</v>
      </c>
      <c r="AU503" s="24" t="s">
        <v>82</v>
      </c>
      <c r="AY503" s="24" t="s">
        <v>214</v>
      </c>
      <c r="BE503" s="214">
        <f>IF(N503="základní",J503,0)</f>
        <v>0</v>
      </c>
      <c r="BF503" s="214">
        <f>IF(N503="snížená",J503,0)</f>
        <v>0</v>
      </c>
      <c r="BG503" s="214">
        <f>IF(N503="zákl. přenesená",J503,0)</f>
        <v>0</v>
      </c>
      <c r="BH503" s="214">
        <f>IF(N503="sníž. přenesená",J503,0)</f>
        <v>0</v>
      </c>
      <c r="BI503" s="214">
        <f>IF(N503="nulová",J503,0)</f>
        <v>0</v>
      </c>
      <c r="BJ503" s="24" t="s">
        <v>11</v>
      </c>
      <c r="BK503" s="214">
        <f>ROUND(I503*H503,0)</f>
        <v>0</v>
      </c>
      <c r="BL503" s="24" t="s">
        <v>288</v>
      </c>
      <c r="BM503" s="24" t="s">
        <v>939</v>
      </c>
    </row>
    <row r="504" s="11" customFormat="1">
      <c r="B504" s="215"/>
      <c r="D504" s="216" t="s">
        <v>222</v>
      </c>
      <c r="E504" s="217" t="s">
        <v>5</v>
      </c>
      <c r="F504" s="218" t="s">
        <v>927</v>
      </c>
      <c r="H504" s="219">
        <v>2</v>
      </c>
      <c r="I504" s="220"/>
      <c r="L504" s="215"/>
      <c r="M504" s="221"/>
      <c r="N504" s="222"/>
      <c r="O504" s="222"/>
      <c r="P504" s="222"/>
      <c r="Q504" s="222"/>
      <c r="R504" s="222"/>
      <c r="S504" s="222"/>
      <c r="T504" s="223"/>
      <c r="AT504" s="217" t="s">
        <v>222</v>
      </c>
      <c r="AU504" s="217" t="s">
        <v>82</v>
      </c>
      <c r="AV504" s="11" t="s">
        <v>82</v>
      </c>
      <c r="AW504" s="11" t="s">
        <v>38</v>
      </c>
      <c r="AX504" s="11" t="s">
        <v>11</v>
      </c>
      <c r="AY504" s="217" t="s">
        <v>214</v>
      </c>
    </row>
    <row r="505" s="1" customFormat="1" ht="16.5" customHeight="1">
      <c r="B505" s="202"/>
      <c r="C505" s="232" t="s">
        <v>940</v>
      </c>
      <c r="D505" s="232" t="s">
        <v>341</v>
      </c>
      <c r="E505" s="233" t="s">
        <v>941</v>
      </c>
      <c r="F505" s="234" t="s">
        <v>942</v>
      </c>
      <c r="G505" s="235" t="s">
        <v>337</v>
      </c>
      <c r="H505" s="236">
        <v>2</v>
      </c>
      <c r="I505" s="237"/>
      <c r="J505" s="238">
        <f>ROUND(I505*H505,0)</f>
        <v>0</v>
      </c>
      <c r="K505" s="234" t="s">
        <v>5</v>
      </c>
      <c r="L505" s="239"/>
      <c r="M505" s="240" t="s">
        <v>5</v>
      </c>
      <c r="N505" s="241" t="s">
        <v>45</v>
      </c>
      <c r="O505" s="47"/>
      <c r="P505" s="212">
        <f>O505*H505</f>
        <v>0</v>
      </c>
      <c r="Q505" s="212">
        <v>0</v>
      </c>
      <c r="R505" s="212">
        <f>Q505*H505</f>
        <v>0</v>
      </c>
      <c r="S505" s="212">
        <v>0</v>
      </c>
      <c r="T505" s="213">
        <f>S505*H505</f>
        <v>0</v>
      </c>
      <c r="AR505" s="24" t="s">
        <v>376</v>
      </c>
      <c r="AT505" s="24" t="s">
        <v>341</v>
      </c>
      <c r="AU505" s="24" t="s">
        <v>82</v>
      </c>
      <c r="AY505" s="24" t="s">
        <v>214</v>
      </c>
      <c r="BE505" s="214">
        <f>IF(N505="základní",J505,0)</f>
        <v>0</v>
      </c>
      <c r="BF505" s="214">
        <f>IF(N505="snížená",J505,0)</f>
        <v>0</v>
      </c>
      <c r="BG505" s="214">
        <f>IF(N505="zákl. přenesená",J505,0)</f>
        <v>0</v>
      </c>
      <c r="BH505" s="214">
        <f>IF(N505="sníž. přenesená",J505,0)</f>
        <v>0</v>
      </c>
      <c r="BI505" s="214">
        <f>IF(N505="nulová",J505,0)</f>
        <v>0</v>
      </c>
      <c r="BJ505" s="24" t="s">
        <v>11</v>
      </c>
      <c r="BK505" s="214">
        <f>ROUND(I505*H505,0)</f>
        <v>0</v>
      </c>
      <c r="BL505" s="24" t="s">
        <v>288</v>
      </c>
      <c r="BM505" s="24" t="s">
        <v>943</v>
      </c>
    </row>
    <row r="506" s="1" customFormat="1" ht="16.5" customHeight="1">
      <c r="B506" s="202"/>
      <c r="C506" s="203" t="s">
        <v>944</v>
      </c>
      <c r="D506" s="203" t="s">
        <v>216</v>
      </c>
      <c r="E506" s="204" t="s">
        <v>945</v>
      </c>
      <c r="F506" s="205" t="s">
        <v>946</v>
      </c>
      <c r="G506" s="206" t="s">
        <v>249</v>
      </c>
      <c r="H506" s="207">
        <v>0.19800000000000001</v>
      </c>
      <c r="I506" s="208"/>
      <c r="J506" s="209">
        <f>ROUND(I506*H506,0)</f>
        <v>0</v>
      </c>
      <c r="K506" s="205" t="s">
        <v>220</v>
      </c>
      <c r="L506" s="46"/>
      <c r="M506" s="210" t="s">
        <v>5</v>
      </c>
      <c r="N506" s="211" t="s">
        <v>45</v>
      </c>
      <c r="O506" s="47"/>
      <c r="P506" s="212">
        <f>O506*H506</f>
        <v>0</v>
      </c>
      <c r="Q506" s="212">
        <v>0</v>
      </c>
      <c r="R506" s="212">
        <f>Q506*H506</f>
        <v>0</v>
      </c>
      <c r="S506" s="212">
        <v>0</v>
      </c>
      <c r="T506" s="213">
        <f>S506*H506</f>
        <v>0</v>
      </c>
      <c r="AR506" s="24" t="s">
        <v>288</v>
      </c>
      <c r="AT506" s="24" t="s">
        <v>216</v>
      </c>
      <c r="AU506" s="24" t="s">
        <v>82</v>
      </c>
      <c r="AY506" s="24" t="s">
        <v>214</v>
      </c>
      <c r="BE506" s="214">
        <f>IF(N506="základní",J506,0)</f>
        <v>0</v>
      </c>
      <c r="BF506" s="214">
        <f>IF(N506="snížená",J506,0)</f>
        <v>0</v>
      </c>
      <c r="BG506" s="214">
        <f>IF(N506="zákl. přenesená",J506,0)</f>
        <v>0</v>
      </c>
      <c r="BH506" s="214">
        <f>IF(N506="sníž. přenesená",J506,0)</f>
        <v>0</v>
      </c>
      <c r="BI506" s="214">
        <f>IF(N506="nulová",J506,0)</f>
        <v>0</v>
      </c>
      <c r="BJ506" s="24" t="s">
        <v>11</v>
      </c>
      <c r="BK506" s="214">
        <f>ROUND(I506*H506,0)</f>
        <v>0</v>
      </c>
      <c r="BL506" s="24" t="s">
        <v>288</v>
      </c>
      <c r="BM506" s="24" t="s">
        <v>947</v>
      </c>
    </row>
    <row r="507" s="10" customFormat="1" ht="29.88" customHeight="1">
      <c r="B507" s="189"/>
      <c r="D507" s="190" t="s">
        <v>73</v>
      </c>
      <c r="E507" s="200" t="s">
        <v>948</v>
      </c>
      <c r="F507" s="200" t="s">
        <v>949</v>
      </c>
      <c r="I507" s="192"/>
      <c r="J507" s="201">
        <f>BK507</f>
        <v>0</v>
      </c>
      <c r="L507" s="189"/>
      <c r="M507" s="194"/>
      <c r="N507" s="195"/>
      <c r="O507" s="195"/>
      <c r="P507" s="196">
        <f>SUM(P508:P521)</f>
        <v>0</v>
      </c>
      <c r="Q507" s="195"/>
      <c r="R507" s="196">
        <f>SUM(R508:R521)</f>
        <v>0.59713435449999996</v>
      </c>
      <c r="S507" s="195"/>
      <c r="T507" s="197">
        <f>SUM(T508:T521)</f>
        <v>0.66139199999999998</v>
      </c>
      <c r="AR507" s="190" t="s">
        <v>82</v>
      </c>
      <c r="AT507" s="198" t="s">
        <v>73</v>
      </c>
      <c r="AU507" s="198" t="s">
        <v>11</v>
      </c>
      <c r="AY507" s="190" t="s">
        <v>214</v>
      </c>
      <c r="BK507" s="199">
        <f>SUM(BK508:BK521)</f>
        <v>0</v>
      </c>
    </row>
    <row r="508" s="1" customFormat="1" ht="16.5" customHeight="1">
      <c r="B508" s="202"/>
      <c r="C508" s="203" t="s">
        <v>950</v>
      </c>
      <c r="D508" s="203" t="s">
        <v>216</v>
      </c>
      <c r="E508" s="204" t="s">
        <v>951</v>
      </c>
      <c r="F508" s="205" t="s">
        <v>952</v>
      </c>
      <c r="G508" s="206" t="s">
        <v>270</v>
      </c>
      <c r="H508" s="207">
        <v>17</v>
      </c>
      <c r="I508" s="208"/>
      <c r="J508" s="209">
        <f>ROUND(I508*H508,0)</f>
        <v>0</v>
      </c>
      <c r="K508" s="205" t="s">
        <v>220</v>
      </c>
      <c r="L508" s="46"/>
      <c r="M508" s="210" t="s">
        <v>5</v>
      </c>
      <c r="N508" s="211" t="s">
        <v>45</v>
      </c>
      <c r="O508" s="47"/>
      <c r="P508" s="212">
        <f>O508*H508</f>
        <v>0</v>
      </c>
      <c r="Q508" s="212">
        <v>0</v>
      </c>
      <c r="R508" s="212">
        <f>Q508*H508</f>
        <v>0</v>
      </c>
      <c r="S508" s="212">
        <v>0</v>
      </c>
      <c r="T508" s="213">
        <f>S508*H508</f>
        <v>0</v>
      </c>
      <c r="AR508" s="24" t="s">
        <v>288</v>
      </c>
      <c r="AT508" s="24" t="s">
        <v>216</v>
      </c>
      <c r="AU508" s="24" t="s">
        <v>82</v>
      </c>
      <c r="AY508" s="24" t="s">
        <v>214</v>
      </c>
      <c r="BE508" s="214">
        <f>IF(N508="základní",J508,0)</f>
        <v>0</v>
      </c>
      <c r="BF508" s="214">
        <f>IF(N508="snížená",J508,0)</f>
        <v>0</v>
      </c>
      <c r="BG508" s="214">
        <f>IF(N508="zákl. přenesená",J508,0)</f>
        <v>0</v>
      </c>
      <c r="BH508" s="214">
        <f>IF(N508="sníž. přenesená",J508,0)</f>
        <v>0</v>
      </c>
      <c r="BI508" s="214">
        <f>IF(N508="nulová",J508,0)</f>
        <v>0</v>
      </c>
      <c r="BJ508" s="24" t="s">
        <v>11</v>
      </c>
      <c r="BK508" s="214">
        <f>ROUND(I508*H508,0)</f>
        <v>0</v>
      </c>
      <c r="BL508" s="24" t="s">
        <v>288</v>
      </c>
      <c r="BM508" s="24" t="s">
        <v>953</v>
      </c>
    </row>
    <row r="509" s="11" customFormat="1">
      <c r="B509" s="215"/>
      <c r="D509" s="216" t="s">
        <v>222</v>
      </c>
      <c r="E509" s="217" t="s">
        <v>5</v>
      </c>
      <c r="F509" s="218" t="s">
        <v>954</v>
      </c>
      <c r="H509" s="219">
        <v>17</v>
      </c>
      <c r="I509" s="220"/>
      <c r="L509" s="215"/>
      <c r="M509" s="221"/>
      <c r="N509" s="222"/>
      <c r="O509" s="222"/>
      <c r="P509" s="222"/>
      <c r="Q509" s="222"/>
      <c r="R509" s="222"/>
      <c r="S509" s="222"/>
      <c r="T509" s="223"/>
      <c r="AT509" s="217" t="s">
        <v>222</v>
      </c>
      <c r="AU509" s="217" t="s">
        <v>82</v>
      </c>
      <c r="AV509" s="11" t="s">
        <v>82</v>
      </c>
      <c r="AW509" s="11" t="s">
        <v>38</v>
      </c>
      <c r="AX509" s="11" t="s">
        <v>11</v>
      </c>
      <c r="AY509" s="217" t="s">
        <v>214</v>
      </c>
    </row>
    <row r="510" s="1" customFormat="1" ht="16.5" customHeight="1">
      <c r="B510" s="202"/>
      <c r="C510" s="232" t="s">
        <v>955</v>
      </c>
      <c r="D510" s="232" t="s">
        <v>341</v>
      </c>
      <c r="E510" s="233" t="s">
        <v>956</v>
      </c>
      <c r="F510" s="234" t="s">
        <v>957</v>
      </c>
      <c r="G510" s="235" t="s">
        <v>270</v>
      </c>
      <c r="H510" s="236">
        <v>17</v>
      </c>
      <c r="I510" s="237"/>
      <c r="J510" s="238">
        <f>ROUND(I510*H510,0)</f>
        <v>0</v>
      </c>
      <c r="K510" s="234" t="s">
        <v>5</v>
      </c>
      <c r="L510" s="239"/>
      <c r="M510" s="240" t="s">
        <v>5</v>
      </c>
      <c r="N510" s="241" t="s">
        <v>45</v>
      </c>
      <c r="O510" s="47"/>
      <c r="P510" s="212">
        <f>O510*H510</f>
        <v>0</v>
      </c>
      <c r="Q510" s="212">
        <v>0.029999999999999999</v>
      </c>
      <c r="R510" s="212">
        <f>Q510*H510</f>
        <v>0.51000000000000001</v>
      </c>
      <c r="S510" s="212">
        <v>0</v>
      </c>
      <c r="T510" s="213">
        <f>S510*H510</f>
        <v>0</v>
      </c>
      <c r="AR510" s="24" t="s">
        <v>376</v>
      </c>
      <c r="AT510" s="24" t="s">
        <v>341</v>
      </c>
      <c r="AU510" s="24" t="s">
        <v>82</v>
      </c>
      <c r="AY510" s="24" t="s">
        <v>214</v>
      </c>
      <c r="BE510" s="214">
        <f>IF(N510="základní",J510,0)</f>
        <v>0</v>
      </c>
      <c r="BF510" s="214">
        <f>IF(N510="snížená",J510,0)</f>
        <v>0</v>
      </c>
      <c r="BG510" s="214">
        <f>IF(N510="zákl. přenesená",J510,0)</f>
        <v>0</v>
      </c>
      <c r="BH510" s="214">
        <f>IF(N510="sníž. přenesená",J510,0)</f>
        <v>0</v>
      </c>
      <c r="BI510" s="214">
        <f>IF(N510="nulová",J510,0)</f>
        <v>0</v>
      </c>
      <c r="BJ510" s="24" t="s">
        <v>11</v>
      </c>
      <c r="BK510" s="214">
        <f>ROUND(I510*H510,0)</f>
        <v>0</v>
      </c>
      <c r="BL510" s="24" t="s">
        <v>288</v>
      </c>
      <c r="BM510" s="24" t="s">
        <v>958</v>
      </c>
    </row>
    <row r="511" s="11" customFormat="1">
      <c r="B511" s="215"/>
      <c r="D511" s="216" t="s">
        <v>222</v>
      </c>
      <c r="E511" s="217" t="s">
        <v>5</v>
      </c>
      <c r="F511" s="218" t="s">
        <v>954</v>
      </c>
      <c r="H511" s="219">
        <v>17</v>
      </c>
      <c r="I511" s="220"/>
      <c r="L511" s="215"/>
      <c r="M511" s="221"/>
      <c r="N511" s="222"/>
      <c r="O511" s="222"/>
      <c r="P511" s="222"/>
      <c r="Q511" s="222"/>
      <c r="R511" s="222"/>
      <c r="S511" s="222"/>
      <c r="T511" s="223"/>
      <c r="AT511" s="217" t="s">
        <v>222</v>
      </c>
      <c r="AU511" s="217" t="s">
        <v>82</v>
      </c>
      <c r="AV511" s="11" t="s">
        <v>82</v>
      </c>
      <c r="AW511" s="11" t="s">
        <v>38</v>
      </c>
      <c r="AX511" s="11" t="s">
        <v>11</v>
      </c>
      <c r="AY511" s="217" t="s">
        <v>214</v>
      </c>
    </row>
    <row r="512" s="1" customFormat="1" ht="16.5" customHeight="1">
      <c r="B512" s="202"/>
      <c r="C512" s="203" t="s">
        <v>959</v>
      </c>
      <c r="D512" s="203" t="s">
        <v>216</v>
      </c>
      <c r="E512" s="204" t="s">
        <v>960</v>
      </c>
      <c r="F512" s="205" t="s">
        <v>961</v>
      </c>
      <c r="G512" s="206" t="s">
        <v>337</v>
      </c>
      <c r="H512" s="207">
        <v>1</v>
      </c>
      <c r="I512" s="208"/>
      <c r="J512" s="209">
        <f>ROUND(I512*H512,0)</f>
        <v>0</v>
      </c>
      <c r="K512" s="205" t="s">
        <v>220</v>
      </c>
      <c r="L512" s="46"/>
      <c r="M512" s="210" t="s">
        <v>5</v>
      </c>
      <c r="N512" s="211" t="s">
        <v>45</v>
      </c>
      <c r="O512" s="47"/>
      <c r="P512" s="212">
        <f>O512*H512</f>
        <v>0</v>
      </c>
      <c r="Q512" s="212">
        <v>0</v>
      </c>
      <c r="R512" s="212">
        <f>Q512*H512</f>
        <v>0</v>
      </c>
      <c r="S512" s="212">
        <v>0</v>
      </c>
      <c r="T512" s="213">
        <f>S512*H512</f>
        <v>0</v>
      </c>
      <c r="AR512" s="24" t="s">
        <v>288</v>
      </c>
      <c r="AT512" s="24" t="s">
        <v>216</v>
      </c>
      <c r="AU512" s="24" t="s">
        <v>82</v>
      </c>
      <c r="AY512" s="24" t="s">
        <v>214</v>
      </c>
      <c r="BE512" s="214">
        <f>IF(N512="základní",J512,0)</f>
        <v>0</v>
      </c>
      <c r="BF512" s="214">
        <f>IF(N512="snížená",J512,0)</f>
        <v>0</v>
      </c>
      <c r="BG512" s="214">
        <f>IF(N512="zákl. přenesená",J512,0)</f>
        <v>0</v>
      </c>
      <c r="BH512" s="214">
        <f>IF(N512="sníž. přenesená",J512,0)</f>
        <v>0</v>
      </c>
      <c r="BI512" s="214">
        <f>IF(N512="nulová",J512,0)</f>
        <v>0</v>
      </c>
      <c r="BJ512" s="24" t="s">
        <v>11</v>
      </c>
      <c r="BK512" s="214">
        <f>ROUND(I512*H512,0)</f>
        <v>0</v>
      </c>
      <c r="BL512" s="24" t="s">
        <v>288</v>
      </c>
      <c r="BM512" s="24" t="s">
        <v>962</v>
      </c>
    </row>
    <row r="513" s="11" customFormat="1">
      <c r="B513" s="215"/>
      <c r="D513" s="216" t="s">
        <v>222</v>
      </c>
      <c r="E513" s="217" t="s">
        <v>5</v>
      </c>
      <c r="F513" s="218" t="s">
        <v>963</v>
      </c>
      <c r="H513" s="219">
        <v>1</v>
      </c>
      <c r="I513" s="220"/>
      <c r="L513" s="215"/>
      <c r="M513" s="221"/>
      <c r="N513" s="222"/>
      <c r="O513" s="222"/>
      <c r="P513" s="222"/>
      <c r="Q513" s="222"/>
      <c r="R513" s="222"/>
      <c r="S513" s="222"/>
      <c r="T513" s="223"/>
      <c r="AT513" s="217" t="s">
        <v>222</v>
      </c>
      <c r="AU513" s="217" t="s">
        <v>82</v>
      </c>
      <c r="AV513" s="11" t="s">
        <v>82</v>
      </c>
      <c r="AW513" s="11" t="s">
        <v>38</v>
      </c>
      <c r="AX513" s="11" t="s">
        <v>11</v>
      </c>
      <c r="AY513" s="217" t="s">
        <v>214</v>
      </c>
    </row>
    <row r="514" s="1" customFormat="1" ht="16.5" customHeight="1">
      <c r="B514" s="202"/>
      <c r="C514" s="232" t="s">
        <v>964</v>
      </c>
      <c r="D514" s="232" t="s">
        <v>341</v>
      </c>
      <c r="E514" s="233" t="s">
        <v>965</v>
      </c>
      <c r="F514" s="234" t="s">
        <v>966</v>
      </c>
      <c r="G514" s="235" t="s">
        <v>291</v>
      </c>
      <c r="H514" s="236">
        <v>3.48</v>
      </c>
      <c r="I514" s="237"/>
      <c r="J514" s="238">
        <f>ROUND(I514*H514,0)</f>
        <v>0</v>
      </c>
      <c r="K514" s="234" t="s">
        <v>5</v>
      </c>
      <c r="L514" s="239"/>
      <c r="M514" s="240" t="s">
        <v>5</v>
      </c>
      <c r="N514" s="241" t="s">
        <v>45</v>
      </c>
      <c r="O514" s="47"/>
      <c r="P514" s="212">
        <f>O514*H514</f>
        <v>0</v>
      </c>
      <c r="Q514" s="212">
        <v>0.025000000000000001</v>
      </c>
      <c r="R514" s="212">
        <f>Q514*H514</f>
        <v>0.087000000000000008</v>
      </c>
      <c r="S514" s="212">
        <v>0</v>
      </c>
      <c r="T514" s="213">
        <f>S514*H514</f>
        <v>0</v>
      </c>
      <c r="AR514" s="24" t="s">
        <v>376</v>
      </c>
      <c r="AT514" s="24" t="s">
        <v>341</v>
      </c>
      <c r="AU514" s="24" t="s">
        <v>82</v>
      </c>
      <c r="AY514" s="24" t="s">
        <v>214</v>
      </c>
      <c r="BE514" s="214">
        <f>IF(N514="základní",J514,0)</f>
        <v>0</v>
      </c>
      <c r="BF514" s="214">
        <f>IF(N514="snížená",J514,0)</f>
        <v>0</v>
      </c>
      <c r="BG514" s="214">
        <f>IF(N514="zákl. přenesená",J514,0)</f>
        <v>0</v>
      </c>
      <c r="BH514" s="214">
        <f>IF(N514="sníž. přenesená",J514,0)</f>
        <v>0</v>
      </c>
      <c r="BI514" s="214">
        <f>IF(N514="nulová",J514,0)</f>
        <v>0</v>
      </c>
      <c r="BJ514" s="24" t="s">
        <v>11</v>
      </c>
      <c r="BK514" s="214">
        <f>ROUND(I514*H514,0)</f>
        <v>0</v>
      </c>
      <c r="BL514" s="24" t="s">
        <v>288</v>
      </c>
      <c r="BM514" s="24" t="s">
        <v>967</v>
      </c>
    </row>
    <row r="515" s="11" customFormat="1">
      <c r="B515" s="215"/>
      <c r="D515" s="216" t="s">
        <v>222</v>
      </c>
      <c r="E515" s="217" t="s">
        <v>5</v>
      </c>
      <c r="F515" s="218" t="s">
        <v>968</v>
      </c>
      <c r="H515" s="219">
        <v>3.48</v>
      </c>
      <c r="I515" s="220"/>
      <c r="L515" s="215"/>
      <c r="M515" s="221"/>
      <c r="N515" s="222"/>
      <c r="O515" s="222"/>
      <c r="P515" s="222"/>
      <c r="Q515" s="222"/>
      <c r="R515" s="222"/>
      <c r="S515" s="222"/>
      <c r="T515" s="223"/>
      <c r="AT515" s="217" t="s">
        <v>222</v>
      </c>
      <c r="AU515" s="217" t="s">
        <v>82</v>
      </c>
      <c r="AV515" s="11" t="s">
        <v>82</v>
      </c>
      <c r="AW515" s="11" t="s">
        <v>38</v>
      </c>
      <c r="AX515" s="11" t="s">
        <v>11</v>
      </c>
      <c r="AY515" s="217" t="s">
        <v>214</v>
      </c>
    </row>
    <row r="516" s="1" customFormat="1" ht="16.5" customHeight="1">
      <c r="B516" s="202"/>
      <c r="C516" s="203" t="s">
        <v>969</v>
      </c>
      <c r="D516" s="203" t="s">
        <v>216</v>
      </c>
      <c r="E516" s="204" t="s">
        <v>970</v>
      </c>
      <c r="F516" s="205" t="s">
        <v>971</v>
      </c>
      <c r="G516" s="206" t="s">
        <v>291</v>
      </c>
      <c r="H516" s="207">
        <v>36.744</v>
      </c>
      <c r="I516" s="208"/>
      <c r="J516" s="209">
        <f>ROUND(I516*H516,0)</f>
        <v>0</v>
      </c>
      <c r="K516" s="205" t="s">
        <v>220</v>
      </c>
      <c r="L516" s="46"/>
      <c r="M516" s="210" t="s">
        <v>5</v>
      </c>
      <c r="N516" s="211" t="s">
        <v>45</v>
      </c>
      <c r="O516" s="47"/>
      <c r="P516" s="212">
        <f>O516*H516</f>
        <v>0</v>
      </c>
      <c r="Q516" s="212">
        <v>0</v>
      </c>
      <c r="R516" s="212">
        <f>Q516*H516</f>
        <v>0</v>
      </c>
      <c r="S516" s="212">
        <v>0.017999999999999999</v>
      </c>
      <c r="T516" s="213">
        <f>S516*H516</f>
        <v>0.66139199999999998</v>
      </c>
      <c r="AR516" s="24" t="s">
        <v>288</v>
      </c>
      <c r="AT516" s="24" t="s">
        <v>216</v>
      </c>
      <c r="AU516" s="24" t="s">
        <v>82</v>
      </c>
      <c r="AY516" s="24" t="s">
        <v>214</v>
      </c>
      <c r="BE516" s="214">
        <f>IF(N516="základní",J516,0)</f>
        <v>0</v>
      </c>
      <c r="BF516" s="214">
        <f>IF(N516="snížená",J516,0)</f>
        <v>0</v>
      </c>
      <c r="BG516" s="214">
        <f>IF(N516="zákl. přenesená",J516,0)</f>
        <v>0</v>
      </c>
      <c r="BH516" s="214">
        <f>IF(N516="sníž. přenesená",J516,0)</f>
        <v>0</v>
      </c>
      <c r="BI516" s="214">
        <f>IF(N516="nulová",J516,0)</f>
        <v>0</v>
      </c>
      <c r="BJ516" s="24" t="s">
        <v>11</v>
      </c>
      <c r="BK516" s="214">
        <f>ROUND(I516*H516,0)</f>
        <v>0</v>
      </c>
      <c r="BL516" s="24" t="s">
        <v>288</v>
      </c>
      <c r="BM516" s="24" t="s">
        <v>972</v>
      </c>
    </row>
    <row r="517" s="11" customFormat="1">
      <c r="B517" s="215"/>
      <c r="D517" s="216" t="s">
        <v>222</v>
      </c>
      <c r="E517" s="217" t="s">
        <v>5</v>
      </c>
      <c r="F517" s="218" t="s">
        <v>973</v>
      </c>
      <c r="H517" s="219">
        <v>36.744</v>
      </c>
      <c r="I517" s="220"/>
      <c r="L517" s="215"/>
      <c r="M517" s="221"/>
      <c r="N517" s="222"/>
      <c r="O517" s="222"/>
      <c r="P517" s="222"/>
      <c r="Q517" s="222"/>
      <c r="R517" s="222"/>
      <c r="S517" s="222"/>
      <c r="T517" s="223"/>
      <c r="AT517" s="217" t="s">
        <v>222</v>
      </c>
      <c r="AU517" s="217" t="s">
        <v>82</v>
      </c>
      <c r="AV517" s="11" t="s">
        <v>82</v>
      </c>
      <c r="AW517" s="11" t="s">
        <v>38</v>
      </c>
      <c r="AX517" s="11" t="s">
        <v>74</v>
      </c>
      <c r="AY517" s="217" t="s">
        <v>214</v>
      </c>
    </row>
    <row r="518" s="12" customFormat="1">
      <c r="B518" s="224"/>
      <c r="D518" s="216" t="s">
        <v>222</v>
      </c>
      <c r="E518" s="225" t="s">
        <v>5</v>
      </c>
      <c r="F518" s="226" t="s">
        <v>974</v>
      </c>
      <c r="H518" s="227">
        <v>36.744</v>
      </c>
      <c r="I518" s="228"/>
      <c r="L518" s="224"/>
      <c r="M518" s="229"/>
      <c r="N518" s="230"/>
      <c r="O518" s="230"/>
      <c r="P518" s="230"/>
      <c r="Q518" s="230"/>
      <c r="R518" s="230"/>
      <c r="S518" s="230"/>
      <c r="T518" s="231"/>
      <c r="AT518" s="225" t="s">
        <v>222</v>
      </c>
      <c r="AU518" s="225" t="s">
        <v>82</v>
      </c>
      <c r="AV518" s="12" t="s">
        <v>85</v>
      </c>
      <c r="AW518" s="12" t="s">
        <v>38</v>
      </c>
      <c r="AX518" s="12" t="s">
        <v>11</v>
      </c>
      <c r="AY518" s="225" t="s">
        <v>214</v>
      </c>
    </row>
    <row r="519" s="1" customFormat="1" ht="16.5" customHeight="1">
      <c r="B519" s="202"/>
      <c r="C519" s="203" t="s">
        <v>975</v>
      </c>
      <c r="D519" s="203" t="s">
        <v>216</v>
      </c>
      <c r="E519" s="204" t="s">
        <v>976</v>
      </c>
      <c r="F519" s="205" t="s">
        <v>977</v>
      </c>
      <c r="G519" s="206" t="s">
        <v>337</v>
      </c>
      <c r="H519" s="207">
        <v>1</v>
      </c>
      <c r="I519" s="208"/>
      <c r="J519" s="209">
        <f>ROUND(I519*H519,0)</f>
        <v>0</v>
      </c>
      <c r="K519" s="205" t="s">
        <v>5</v>
      </c>
      <c r="L519" s="46"/>
      <c r="M519" s="210" t="s">
        <v>5</v>
      </c>
      <c r="N519" s="211" t="s">
        <v>45</v>
      </c>
      <c r="O519" s="47"/>
      <c r="P519" s="212">
        <f>O519*H519</f>
        <v>0</v>
      </c>
      <c r="Q519" s="212">
        <v>0.0001343545</v>
      </c>
      <c r="R519" s="212">
        <f>Q519*H519</f>
        <v>0.0001343545</v>
      </c>
      <c r="S519" s="212">
        <v>0</v>
      </c>
      <c r="T519" s="213">
        <f>S519*H519</f>
        <v>0</v>
      </c>
      <c r="AR519" s="24" t="s">
        <v>288</v>
      </c>
      <c r="AT519" s="24" t="s">
        <v>216</v>
      </c>
      <c r="AU519" s="24" t="s">
        <v>82</v>
      </c>
      <c r="AY519" s="24" t="s">
        <v>214</v>
      </c>
      <c r="BE519" s="214">
        <f>IF(N519="základní",J519,0)</f>
        <v>0</v>
      </c>
      <c r="BF519" s="214">
        <f>IF(N519="snížená",J519,0)</f>
        <v>0</v>
      </c>
      <c r="BG519" s="214">
        <f>IF(N519="zákl. přenesená",J519,0)</f>
        <v>0</v>
      </c>
      <c r="BH519" s="214">
        <f>IF(N519="sníž. přenesená",J519,0)</f>
        <v>0</v>
      </c>
      <c r="BI519" s="214">
        <f>IF(N519="nulová",J519,0)</f>
        <v>0</v>
      </c>
      <c r="BJ519" s="24" t="s">
        <v>11</v>
      </c>
      <c r="BK519" s="214">
        <f>ROUND(I519*H519,0)</f>
        <v>0</v>
      </c>
      <c r="BL519" s="24" t="s">
        <v>288</v>
      </c>
      <c r="BM519" s="24" t="s">
        <v>978</v>
      </c>
    </row>
    <row r="520" s="11" customFormat="1">
      <c r="B520" s="215"/>
      <c r="D520" s="216" t="s">
        <v>222</v>
      </c>
      <c r="E520" s="217" t="s">
        <v>5</v>
      </c>
      <c r="F520" s="218" t="s">
        <v>979</v>
      </c>
      <c r="H520" s="219">
        <v>1</v>
      </c>
      <c r="I520" s="220"/>
      <c r="L520" s="215"/>
      <c r="M520" s="221"/>
      <c r="N520" s="222"/>
      <c r="O520" s="222"/>
      <c r="P520" s="222"/>
      <c r="Q520" s="222"/>
      <c r="R520" s="222"/>
      <c r="S520" s="222"/>
      <c r="T520" s="223"/>
      <c r="AT520" s="217" t="s">
        <v>222</v>
      </c>
      <c r="AU520" s="217" t="s">
        <v>82</v>
      </c>
      <c r="AV520" s="11" t="s">
        <v>82</v>
      </c>
      <c r="AW520" s="11" t="s">
        <v>38</v>
      </c>
      <c r="AX520" s="11" t="s">
        <v>11</v>
      </c>
      <c r="AY520" s="217" t="s">
        <v>214</v>
      </c>
    </row>
    <row r="521" s="1" customFormat="1" ht="16.5" customHeight="1">
      <c r="B521" s="202"/>
      <c r="C521" s="203" t="s">
        <v>980</v>
      </c>
      <c r="D521" s="203" t="s">
        <v>216</v>
      </c>
      <c r="E521" s="204" t="s">
        <v>981</v>
      </c>
      <c r="F521" s="205" t="s">
        <v>982</v>
      </c>
      <c r="G521" s="206" t="s">
        <v>249</v>
      </c>
      <c r="H521" s="207">
        <v>0.59699999999999998</v>
      </c>
      <c r="I521" s="208"/>
      <c r="J521" s="209">
        <f>ROUND(I521*H521,0)</f>
        <v>0</v>
      </c>
      <c r="K521" s="205" t="s">
        <v>220</v>
      </c>
      <c r="L521" s="46"/>
      <c r="M521" s="210" t="s">
        <v>5</v>
      </c>
      <c r="N521" s="211" t="s">
        <v>45</v>
      </c>
      <c r="O521" s="47"/>
      <c r="P521" s="212">
        <f>O521*H521</f>
        <v>0</v>
      </c>
      <c r="Q521" s="212">
        <v>0</v>
      </c>
      <c r="R521" s="212">
        <f>Q521*H521</f>
        <v>0</v>
      </c>
      <c r="S521" s="212">
        <v>0</v>
      </c>
      <c r="T521" s="213">
        <f>S521*H521</f>
        <v>0</v>
      </c>
      <c r="AR521" s="24" t="s">
        <v>288</v>
      </c>
      <c r="AT521" s="24" t="s">
        <v>216</v>
      </c>
      <c r="AU521" s="24" t="s">
        <v>82</v>
      </c>
      <c r="AY521" s="24" t="s">
        <v>214</v>
      </c>
      <c r="BE521" s="214">
        <f>IF(N521="základní",J521,0)</f>
        <v>0</v>
      </c>
      <c r="BF521" s="214">
        <f>IF(N521="snížená",J521,0)</f>
        <v>0</v>
      </c>
      <c r="BG521" s="214">
        <f>IF(N521="zákl. přenesená",J521,0)</f>
        <v>0</v>
      </c>
      <c r="BH521" s="214">
        <f>IF(N521="sníž. přenesená",J521,0)</f>
        <v>0</v>
      </c>
      <c r="BI521" s="214">
        <f>IF(N521="nulová",J521,0)</f>
        <v>0</v>
      </c>
      <c r="BJ521" s="24" t="s">
        <v>11</v>
      </c>
      <c r="BK521" s="214">
        <f>ROUND(I521*H521,0)</f>
        <v>0</v>
      </c>
      <c r="BL521" s="24" t="s">
        <v>288</v>
      </c>
      <c r="BM521" s="24" t="s">
        <v>983</v>
      </c>
    </row>
    <row r="522" s="10" customFormat="1" ht="29.88" customHeight="1">
      <c r="B522" s="189"/>
      <c r="D522" s="190" t="s">
        <v>73</v>
      </c>
      <c r="E522" s="200" t="s">
        <v>984</v>
      </c>
      <c r="F522" s="200" t="s">
        <v>985</v>
      </c>
      <c r="I522" s="192"/>
      <c r="J522" s="201">
        <f>BK522</f>
        <v>0</v>
      </c>
      <c r="L522" s="189"/>
      <c r="M522" s="194"/>
      <c r="N522" s="195"/>
      <c r="O522" s="195"/>
      <c r="P522" s="196">
        <f>SUM(P523:P535)</f>
        <v>0</v>
      </c>
      <c r="Q522" s="195"/>
      <c r="R522" s="196">
        <f>SUM(R523:R535)</f>
        <v>0.47810000000000002</v>
      </c>
      <c r="S522" s="195"/>
      <c r="T522" s="197">
        <f>SUM(T523:T535)</f>
        <v>0</v>
      </c>
      <c r="AR522" s="190" t="s">
        <v>82</v>
      </c>
      <c r="AT522" s="198" t="s">
        <v>73</v>
      </c>
      <c r="AU522" s="198" t="s">
        <v>11</v>
      </c>
      <c r="AY522" s="190" t="s">
        <v>214</v>
      </c>
      <c r="BK522" s="199">
        <f>SUM(BK523:BK535)</f>
        <v>0</v>
      </c>
    </row>
    <row r="523" s="1" customFormat="1" ht="25.5" customHeight="1">
      <c r="B523" s="202"/>
      <c r="C523" s="203" t="s">
        <v>986</v>
      </c>
      <c r="D523" s="203" t="s">
        <v>216</v>
      </c>
      <c r="E523" s="204" t="s">
        <v>987</v>
      </c>
      <c r="F523" s="205" t="s">
        <v>988</v>
      </c>
      <c r="G523" s="206" t="s">
        <v>291</v>
      </c>
      <c r="H523" s="207">
        <v>18.5</v>
      </c>
      <c r="I523" s="208"/>
      <c r="J523" s="209">
        <f>ROUND(I523*H523,0)</f>
        <v>0</v>
      </c>
      <c r="K523" s="205" t="s">
        <v>220</v>
      </c>
      <c r="L523" s="46"/>
      <c r="M523" s="210" t="s">
        <v>5</v>
      </c>
      <c r="N523" s="211" t="s">
        <v>45</v>
      </c>
      <c r="O523" s="47"/>
      <c r="P523" s="212">
        <f>O523*H523</f>
        <v>0</v>
      </c>
      <c r="Q523" s="212">
        <v>0.0035000000000000001</v>
      </c>
      <c r="R523" s="212">
        <f>Q523*H523</f>
        <v>0.064750000000000002</v>
      </c>
      <c r="S523" s="212">
        <v>0</v>
      </c>
      <c r="T523" s="213">
        <f>S523*H523</f>
        <v>0</v>
      </c>
      <c r="AR523" s="24" t="s">
        <v>288</v>
      </c>
      <c r="AT523" s="24" t="s">
        <v>216</v>
      </c>
      <c r="AU523" s="24" t="s">
        <v>82</v>
      </c>
      <c r="AY523" s="24" t="s">
        <v>214</v>
      </c>
      <c r="BE523" s="214">
        <f>IF(N523="základní",J523,0)</f>
        <v>0</v>
      </c>
      <c r="BF523" s="214">
        <f>IF(N523="snížená",J523,0)</f>
        <v>0</v>
      </c>
      <c r="BG523" s="214">
        <f>IF(N523="zákl. přenesená",J523,0)</f>
        <v>0</v>
      </c>
      <c r="BH523" s="214">
        <f>IF(N523="sníž. přenesená",J523,0)</f>
        <v>0</v>
      </c>
      <c r="BI523" s="214">
        <f>IF(N523="nulová",J523,0)</f>
        <v>0</v>
      </c>
      <c r="BJ523" s="24" t="s">
        <v>11</v>
      </c>
      <c r="BK523" s="214">
        <f>ROUND(I523*H523,0)</f>
        <v>0</v>
      </c>
      <c r="BL523" s="24" t="s">
        <v>288</v>
      </c>
      <c r="BM523" s="24" t="s">
        <v>989</v>
      </c>
    </row>
    <row r="524" s="11" customFormat="1">
      <c r="B524" s="215"/>
      <c r="D524" s="216" t="s">
        <v>222</v>
      </c>
      <c r="E524" s="217" t="s">
        <v>5</v>
      </c>
      <c r="F524" s="218" t="s">
        <v>990</v>
      </c>
      <c r="H524" s="219">
        <v>8</v>
      </c>
      <c r="I524" s="220"/>
      <c r="L524" s="215"/>
      <c r="M524" s="221"/>
      <c r="N524" s="222"/>
      <c r="O524" s="222"/>
      <c r="P524" s="222"/>
      <c r="Q524" s="222"/>
      <c r="R524" s="222"/>
      <c r="S524" s="222"/>
      <c r="T524" s="223"/>
      <c r="AT524" s="217" t="s">
        <v>222</v>
      </c>
      <c r="AU524" s="217" t="s">
        <v>82</v>
      </c>
      <c r="AV524" s="11" t="s">
        <v>82</v>
      </c>
      <c r="AW524" s="11" t="s">
        <v>38</v>
      </c>
      <c r="AX524" s="11" t="s">
        <v>74</v>
      </c>
      <c r="AY524" s="217" t="s">
        <v>214</v>
      </c>
    </row>
    <row r="525" s="11" customFormat="1">
      <c r="B525" s="215"/>
      <c r="D525" s="216" t="s">
        <v>222</v>
      </c>
      <c r="E525" s="217" t="s">
        <v>5</v>
      </c>
      <c r="F525" s="218" t="s">
        <v>604</v>
      </c>
      <c r="H525" s="219">
        <v>10.5</v>
      </c>
      <c r="I525" s="220"/>
      <c r="L525" s="215"/>
      <c r="M525" s="221"/>
      <c r="N525" s="222"/>
      <c r="O525" s="222"/>
      <c r="P525" s="222"/>
      <c r="Q525" s="222"/>
      <c r="R525" s="222"/>
      <c r="S525" s="222"/>
      <c r="T525" s="223"/>
      <c r="AT525" s="217" t="s">
        <v>222</v>
      </c>
      <c r="AU525" s="217" t="s">
        <v>82</v>
      </c>
      <c r="AV525" s="11" t="s">
        <v>82</v>
      </c>
      <c r="AW525" s="11" t="s">
        <v>38</v>
      </c>
      <c r="AX525" s="11" t="s">
        <v>74</v>
      </c>
      <c r="AY525" s="217" t="s">
        <v>214</v>
      </c>
    </row>
    <row r="526" s="12" customFormat="1">
      <c r="B526" s="224"/>
      <c r="D526" s="216" t="s">
        <v>222</v>
      </c>
      <c r="E526" s="225" t="s">
        <v>152</v>
      </c>
      <c r="F526" s="226" t="s">
        <v>224</v>
      </c>
      <c r="H526" s="227">
        <v>18.5</v>
      </c>
      <c r="I526" s="228"/>
      <c r="L526" s="224"/>
      <c r="M526" s="229"/>
      <c r="N526" s="230"/>
      <c r="O526" s="230"/>
      <c r="P526" s="230"/>
      <c r="Q526" s="230"/>
      <c r="R526" s="230"/>
      <c r="S526" s="230"/>
      <c r="T526" s="231"/>
      <c r="AT526" s="225" t="s">
        <v>222</v>
      </c>
      <c r="AU526" s="225" t="s">
        <v>82</v>
      </c>
      <c r="AV526" s="12" t="s">
        <v>85</v>
      </c>
      <c r="AW526" s="12" t="s">
        <v>38</v>
      </c>
      <c r="AX526" s="12" t="s">
        <v>11</v>
      </c>
      <c r="AY526" s="225" t="s">
        <v>214</v>
      </c>
    </row>
    <row r="527" s="1" customFormat="1" ht="16.5" customHeight="1">
      <c r="B527" s="202"/>
      <c r="C527" s="232" t="s">
        <v>991</v>
      </c>
      <c r="D527" s="232" t="s">
        <v>341</v>
      </c>
      <c r="E527" s="233" t="s">
        <v>992</v>
      </c>
      <c r="F527" s="234" t="s">
        <v>993</v>
      </c>
      <c r="G527" s="235" t="s">
        <v>291</v>
      </c>
      <c r="H527" s="236">
        <v>20.350000000000001</v>
      </c>
      <c r="I527" s="237"/>
      <c r="J527" s="238">
        <f>ROUND(I527*H527,0)</f>
        <v>0</v>
      </c>
      <c r="K527" s="234" t="s">
        <v>5</v>
      </c>
      <c r="L527" s="239"/>
      <c r="M527" s="240" t="s">
        <v>5</v>
      </c>
      <c r="N527" s="241" t="s">
        <v>45</v>
      </c>
      <c r="O527" s="47"/>
      <c r="P527" s="212">
        <f>O527*H527</f>
        <v>0</v>
      </c>
      <c r="Q527" s="212">
        <v>0.02</v>
      </c>
      <c r="R527" s="212">
        <f>Q527*H527</f>
        <v>0.40700000000000003</v>
      </c>
      <c r="S527" s="212">
        <v>0</v>
      </c>
      <c r="T527" s="213">
        <f>S527*H527</f>
        <v>0</v>
      </c>
      <c r="AR527" s="24" t="s">
        <v>376</v>
      </c>
      <c r="AT527" s="24" t="s">
        <v>341</v>
      </c>
      <c r="AU527" s="24" t="s">
        <v>82</v>
      </c>
      <c r="AY527" s="24" t="s">
        <v>214</v>
      </c>
      <c r="BE527" s="214">
        <f>IF(N527="základní",J527,0)</f>
        <v>0</v>
      </c>
      <c r="BF527" s="214">
        <f>IF(N527="snížená",J527,0)</f>
        <v>0</v>
      </c>
      <c r="BG527" s="214">
        <f>IF(N527="zákl. přenesená",J527,0)</f>
        <v>0</v>
      </c>
      <c r="BH527" s="214">
        <f>IF(N527="sníž. přenesená",J527,0)</f>
        <v>0</v>
      </c>
      <c r="BI527" s="214">
        <f>IF(N527="nulová",J527,0)</f>
        <v>0</v>
      </c>
      <c r="BJ527" s="24" t="s">
        <v>11</v>
      </c>
      <c r="BK527" s="214">
        <f>ROUND(I527*H527,0)</f>
        <v>0</v>
      </c>
      <c r="BL527" s="24" t="s">
        <v>288</v>
      </c>
      <c r="BM527" s="24" t="s">
        <v>994</v>
      </c>
    </row>
    <row r="528" s="11" customFormat="1">
      <c r="B528" s="215"/>
      <c r="D528" s="216" t="s">
        <v>222</v>
      </c>
      <c r="E528" s="217" t="s">
        <v>5</v>
      </c>
      <c r="F528" s="218" t="s">
        <v>995</v>
      </c>
      <c r="H528" s="219">
        <v>20.350000000000001</v>
      </c>
      <c r="I528" s="220"/>
      <c r="L528" s="215"/>
      <c r="M528" s="221"/>
      <c r="N528" s="222"/>
      <c r="O528" s="222"/>
      <c r="P528" s="222"/>
      <c r="Q528" s="222"/>
      <c r="R528" s="222"/>
      <c r="S528" s="222"/>
      <c r="T528" s="223"/>
      <c r="AT528" s="217" t="s">
        <v>222</v>
      </c>
      <c r="AU528" s="217" t="s">
        <v>82</v>
      </c>
      <c r="AV528" s="11" t="s">
        <v>82</v>
      </c>
      <c r="AW528" s="11" t="s">
        <v>38</v>
      </c>
      <c r="AX528" s="11" t="s">
        <v>11</v>
      </c>
      <c r="AY528" s="217" t="s">
        <v>214</v>
      </c>
    </row>
    <row r="529" s="1" customFormat="1" ht="16.5" customHeight="1">
      <c r="B529" s="202"/>
      <c r="C529" s="203" t="s">
        <v>996</v>
      </c>
      <c r="D529" s="203" t="s">
        <v>216</v>
      </c>
      <c r="E529" s="204" t="s">
        <v>997</v>
      </c>
      <c r="F529" s="205" t="s">
        <v>998</v>
      </c>
      <c r="G529" s="206" t="s">
        <v>291</v>
      </c>
      <c r="H529" s="207">
        <v>18.5</v>
      </c>
      <c r="I529" s="208"/>
      <c r="J529" s="209">
        <f>ROUND(I529*H529,0)</f>
        <v>0</v>
      </c>
      <c r="K529" s="205" t="s">
        <v>220</v>
      </c>
      <c r="L529" s="46"/>
      <c r="M529" s="210" t="s">
        <v>5</v>
      </c>
      <c r="N529" s="211" t="s">
        <v>45</v>
      </c>
      <c r="O529" s="47"/>
      <c r="P529" s="212">
        <f>O529*H529</f>
        <v>0</v>
      </c>
      <c r="Q529" s="212">
        <v>0.00029999999999999997</v>
      </c>
      <c r="R529" s="212">
        <f>Q529*H529</f>
        <v>0.0055499999999999994</v>
      </c>
      <c r="S529" s="212">
        <v>0</v>
      </c>
      <c r="T529" s="213">
        <f>S529*H529</f>
        <v>0</v>
      </c>
      <c r="AR529" s="24" t="s">
        <v>288</v>
      </c>
      <c r="AT529" s="24" t="s">
        <v>216</v>
      </c>
      <c r="AU529" s="24" t="s">
        <v>82</v>
      </c>
      <c r="AY529" s="24" t="s">
        <v>214</v>
      </c>
      <c r="BE529" s="214">
        <f>IF(N529="základní",J529,0)</f>
        <v>0</v>
      </c>
      <c r="BF529" s="214">
        <f>IF(N529="snížená",J529,0)</f>
        <v>0</v>
      </c>
      <c r="BG529" s="214">
        <f>IF(N529="zákl. přenesená",J529,0)</f>
        <v>0</v>
      </c>
      <c r="BH529" s="214">
        <f>IF(N529="sníž. přenesená",J529,0)</f>
        <v>0</v>
      </c>
      <c r="BI529" s="214">
        <f>IF(N529="nulová",J529,0)</f>
        <v>0</v>
      </c>
      <c r="BJ529" s="24" t="s">
        <v>11</v>
      </c>
      <c r="BK529" s="214">
        <f>ROUND(I529*H529,0)</f>
        <v>0</v>
      </c>
      <c r="BL529" s="24" t="s">
        <v>288</v>
      </c>
      <c r="BM529" s="24" t="s">
        <v>999</v>
      </c>
    </row>
    <row r="530" s="11" customFormat="1">
      <c r="B530" s="215"/>
      <c r="D530" s="216" t="s">
        <v>222</v>
      </c>
      <c r="E530" s="217" t="s">
        <v>5</v>
      </c>
      <c r="F530" s="218" t="s">
        <v>152</v>
      </c>
      <c r="H530" s="219">
        <v>18.5</v>
      </c>
      <c r="I530" s="220"/>
      <c r="L530" s="215"/>
      <c r="M530" s="221"/>
      <c r="N530" s="222"/>
      <c r="O530" s="222"/>
      <c r="P530" s="222"/>
      <c r="Q530" s="222"/>
      <c r="R530" s="222"/>
      <c r="S530" s="222"/>
      <c r="T530" s="223"/>
      <c r="AT530" s="217" t="s">
        <v>222</v>
      </c>
      <c r="AU530" s="217" t="s">
        <v>82</v>
      </c>
      <c r="AV530" s="11" t="s">
        <v>82</v>
      </c>
      <c r="AW530" s="11" t="s">
        <v>38</v>
      </c>
      <c r="AX530" s="11" t="s">
        <v>11</v>
      </c>
      <c r="AY530" s="217" t="s">
        <v>214</v>
      </c>
    </row>
    <row r="531" s="1" customFormat="1" ht="16.5" customHeight="1">
      <c r="B531" s="202"/>
      <c r="C531" s="203" t="s">
        <v>1000</v>
      </c>
      <c r="D531" s="203" t="s">
        <v>216</v>
      </c>
      <c r="E531" s="204" t="s">
        <v>1001</v>
      </c>
      <c r="F531" s="205" t="s">
        <v>1002</v>
      </c>
      <c r="G531" s="206" t="s">
        <v>270</v>
      </c>
      <c r="H531" s="207">
        <v>20</v>
      </c>
      <c r="I531" s="208"/>
      <c r="J531" s="209">
        <f>ROUND(I531*H531,0)</f>
        <v>0</v>
      </c>
      <c r="K531" s="205" t="s">
        <v>220</v>
      </c>
      <c r="L531" s="46"/>
      <c r="M531" s="210" t="s">
        <v>5</v>
      </c>
      <c r="N531" s="211" t="s">
        <v>45</v>
      </c>
      <c r="O531" s="47"/>
      <c r="P531" s="212">
        <f>O531*H531</f>
        <v>0</v>
      </c>
      <c r="Q531" s="212">
        <v>0</v>
      </c>
      <c r="R531" s="212">
        <f>Q531*H531</f>
        <v>0</v>
      </c>
      <c r="S531" s="212">
        <v>0</v>
      </c>
      <c r="T531" s="213">
        <f>S531*H531</f>
        <v>0</v>
      </c>
      <c r="AR531" s="24" t="s">
        <v>288</v>
      </c>
      <c r="AT531" s="24" t="s">
        <v>216</v>
      </c>
      <c r="AU531" s="24" t="s">
        <v>82</v>
      </c>
      <c r="AY531" s="24" t="s">
        <v>214</v>
      </c>
      <c r="BE531" s="214">
        <f>IF(N531="základní",J531,0)</f>
        <v>0</v>
      </c>
      <c r="BF531" s="214">
        <f>IF(N531="snížená",J531,0)</f>
        <v>0</v>
      </c>
      <c r="BG531" s="214">
        <f>IF(N531="zákl. přenesená",J531,0)</f>
        <v>0</v>
      </c>
      <c r="BH531" s="214">
        <f>IF(N531="sníž. přenesená",J531,0)</f>
        <v>0</v>
      </c>
      <c r="BI531" s="214">
        <f>IF(N531="nulová",J531,0)</f>
        <v>0</v>
      </c>
      <c r="BJ531" s="24" t="s">
        <v>11</v>
      </c>
      <c r="BK531" s="214">
        <f>ROUND(I531*H531,0)</f>
        <v>0</v>
      </c>
      <c r="BL531" s="24" t="s">
        <v>288</v>
      </c>
      <c r="BM531" s="24" t="s">
        <v>1003</v>
      </c>
    </row>
    <row r="532" s="11" customFormat="1">
      <c r="B532" s="215"/>
      <c r="D532" s="216" t="s">
        <v>222</v>
      </c>
      <c r="E532" s="217" t="s">
        <v>5</v>
      </c>
      <c r="F532" s="218" t="s">
        <v>1004</v>
      </c>
      <c r="H532" s="219">
        <v>20</v>
      </c>
      <c r="I532" s="220"/>
      <c r="L532" s="215"/>
      <c r="M532" s="221"/>
      <c r="N532" s="222"/>
      <c r="O532" s="222"/>
      <c r="P532" s="222"/>
      <c r="Q532" s="222"/>
      <c r="R532" s="222"/>
      <c r="S532" s="222"/>
      <c r="T532" s="223"/>
      <c r="AT532" s="217" t="s">
        <v>222</v>
      </c>
      <c r="AU532" s="217" t="s">
        <v>82</v>
      </c>
      <c r="AV532" s="11" t="s">
        <v>82</v>
      </c>
      <c r="AW532" s="11" t="s">
        <v>38</v>
      </c>
      <c r="AX532" s="11" t="s">
        <v>11</v>
      </c>
      <c r="AY532" s="217" t="s">
        <v>214</v>
      </c>
    </row>
    <row r="533" s="1" customFormat="1" ht="16.5" customHeight="1">
      <c r="B533" s="202"/>
      <c r="C533" s="232" t="s">
        <v>1005</v>
      </c>
      <c r="D533" s="232" t="s">
        <v>341</v>
      </c>
      <c r="E533" s="233" t="s">
        <v>1006</v>
      </c>
      <c r="F533" s="234" t="s">
        <v>1007</v>
      </c>
      <c r="G533" s="235" t="s">
        <v>270</v>
      </c>
      <c r="H533" s="236">
        <v>20</v>
      </c>
      <c r="I533" s="237"/>
      <c r="J533" s="238">
        <f>ROUND(I533*H533,0)</f>
        <v>0</v>
      </c>
      <c r="K533" s="234" t="s">
        <v>5</v>
      </c>
      <c r="L533" s="239"/>
      <c r="M533" s="240" t="s">
        <v>5</v>
      </c>
      <c r="N533" s="241" t="s">
        <v>45</v>
      </c>
      <c r="O533" s="47"/>
      <c r="P533" s="212">
        <f>O533*H533</f>
        <v>0</v>
      </c>
      <c r="Q533" s="212">
        <v>4.0000000000000003E-05</v>
      </c>
      <c r="R533" s="212">
        <f>Q533*H533</f>
        <v>0.00080000000000000004</v>
      </c>
      <c r="S533" s="212">
        <v>0</v>
      </c>
      <c r="T533" s="213">
        <f>S533*H533</f>
        <v>0</v>
      </c>
      <c r="AR533" s="24" t="s">
        <v>376</v>
      </c>
      <c r="AT533" s="24" t="s">
        <v>341</v>
      </c>
      <c r="AU533" s="24" t="s">
        <v>82</v>
      </c>
      <c r="AY533" s="24" t="s">
        <v>214</v>
      </c>
      <c r="BE533" s="214">
        <f>IF(N533="základní",J533,0)</f>
        <v>0</v>
      </c>
      <c r="BF533" s="214">
        <f>IF(N533="snížená",J533,0)</f>
        <v>0</v>
      </c>
      <c r="BG533" s="214">
        <f>IF(N533="zákl. přenesená",J533,0)</f>
        <v>0</v>
      </c>
      <c r="BH533" s="214">
        <f>IF(N533="sníž. přenesená",J533,0)</f>
        <v>0</v>
      </c>
      <c r="BI533" s="214">
        <f>IF(N533="nulová",J533,0)</f>
        <v>0</v>
      </c>
      <c r="BJ533" s="24" t="s">
        <v>11</v>
      </c>
      <c r="BK533" s="214">
        <f>ROUND(I533*H533,0)</f>
        <v>0</v>
      </c>
      <c r="BL533" s="24" t="s">
        <v>288</v>
      </c>
      <c r="BM533" s="24" t="s">
        <v>1008</v>
      </c>
    </row>
    <row r="534" s="11" customFormat="1">
      <c r="B534" s="215"/>
      <c r="D534" s="216" t="s">
        <v>222</v>
      </c>
      <c r="E534" s="217" t="s">
        <v>5</v>
      </c>
      <c r="F534" s="218" t="s">
        <v>1004</v>
      </c>
      <c r="H534" s="219">
        <v>20</v>
      </c>
      <c r="I534" s="220"/>
      <c r="L534" s="215"/>
      <c r="M534" s="221"/>
      <c r="N534" s="222"/>
      <c r="O534" s="222"/>
      <c r="P534" s="222"/>
      <c r="Q534" s="222"/>
      <c r="R534" s="222"/>
      <c r="S534" s="222"/>
      <c r="T534" s="223"/>
      <c r="AT534" s="217" t="s">
        <v>222</v>
      </c>
      <c r="AU534" s="217" t="s">
        <v>82</v>
      </c>
      <c r="AV534" s="11" t="s">
        <v>82</v>
      </c>
      <c r="AW534" s="11" t="s">
        <v>38</v>
      </c>
      <c r="AX534" s="11" t="s">
        <v>11</v>
      </c>
      <c r="AY534" s="217" t="s">
        <v>214</v>
      </c>
    </row>
    <row r="535" s="1" customFormat="1" ht="16.5" customHeight="1">
      <c r="B535" s="202"/>
      <c r="C535" s="203" t="s">
        <v>1009</v>
      </c>
      <c r="D535" s="203" t="s">
        <v>216</v>
      </c>
      <c r="E535" s="204" t="s">
        <v>1010</v>
      </c>
      <c r="F535" s="205" t="s">
        <v>1011</v>
      </c>
      <c r="G535" s="206" t="s">
        <v>249</v>
      </c>
      <c r="H535" s="207">
        <v>0.47799999999999998</v>
      </c>
      <c r="I535" s="208"/>
      <c r="J535" s="209">
        <f>ROUND(I535*H535,0)</f>
        <v>0</v>
      </c>
      <c r="K535" s="205" t="s">
        <v>220</v>
      </c>
      <c r="L535" s="46"/>
      <c r="M535" s="210" t="s">
        <v>5</v>
      </c>
      <c r="N535" s="211" t="s">
        <v>45</v>
      </c>
      <c r="O535" s="47"/>
      <c r="P535" s="212">
        <f>O535*H535</f>
        <v>0</v>
      </c>
      <c r="Q535" s="212">
        <v>0</v>
      </c>
      <c r="R535" s="212">
        <f>Q535*H535</f>
        <v>0</v>
      </c>
      <c r="S535" s="212">
        <v>0</v>
      </c>
      <c r="T535" s="213">
        <f>S535*H535</f>
        <v>0</v>
      </c>
      <c r="AR535" s="24" t="s">
        <v>288</v>
      </c>
      <c r="AT535" s="24" t="s">
        <v>216</v>
      </c>
      <c r="AU535" s="24" t="s">
        <v>82</v>
      </c>
      <c r="AY535" s="24" t="s">
        <v>214</v>
      </c>
      <c r="BE535" s="214">
        <f>IF(N535="základní",J535,0)</f>
        <v>0</v>
      </c>
      <c r="BF535" s="214">
        <f>IF(N535="snížená",J535,0)</f>
        <v>0</v>
      </c>
      <c r="BG535" s="214">
        <f>IF(N535="zákl. přenesená",J535,0)</f>
        <v>0</v>
      </c>
      <c r="BH535" s="214">
        <f>IF(N535="sníž. přenesená",J535,0)</f>
        <v>0</v>
      </c>
      <c r="BI535" s="214">
        <f>IF(N535="nulová",J535,0)</f>
        <v>0</v>
      </c>
      <c r="BJ535" s="24" t="s">
        <v>11</v>
      </c>
      <c r="BK535" s="214">
        <f>ROUND(I535*H535,0)</f>
        <v>0</v>
      </c>
      <c r="BL535" s="24" t="s">
        <v>288</v>
      </c>
      <c r="BM535" s="24" t="s">
        <v>1012</v>
      </c>
    </row>
    <row r="536" s="10" customFormat="1" ht="29.88" customHeight="1">
      <c r="B536" s="189"/>
      <c r="D536" s="190" t="s">
        <v>73</v>
      </c>
      <c r="E536" s="200" t="s">
        <v>1013</v>
      </c>
      <c r="F536" s="200" t="s">
        <v>1014</v>
      </c>
      <c r="I536" s="192"/>
      <c r="J536" s="201">
        <f>BK536</f>
        <v>0</v>
      </c>
      <c r="L536" s="189"/>
      <c r="M536" s="194"/>
      <c r="N536" s="195"/>
      <c r="O536" s="195"/>
      <c r="P536" s="196">
        <f>SUM(P537:P553)</f>
        <v>0</v>
      </c>
      <c r="Q536" s="195"/>
      <c r="R536" s="196">
        <f>SUM(R537:R553)</f>
        <v>1.0367495999999998</v>
      </c>
      <c r="S536" s="195"/>
      <c r="T536" s="197">
        <f>SUM(T537:T553)</f>
        <v>0</v>
      </c>
      <c r="AR536" s="190" t="s">
        <v>82</v>
      </c>
      <c r="AT536" s="198" t="s">
        <v>73</v>
      </c>
      <c r="AU536" s="198" t="s">
        <v>11</v>
      </c>
      <c r="AY536" s="190" t="s">
        <v>214</v>
      </c>
      <c r="BK536" s="199">
        <f>SUM(BK537:BK553)</f>
        <v>0</v>
      </c>
    </row>
    <row r="537" s="1" customFormat="1" ht="25.5" customHeight="1">
      <c r="B537" s="202"/>
      <c r="C537" s="203" t="s">
        <v>1015</v>
      </c>
      <c r="D537" s="203" t="s">
        <v>216</v>
      </c>
      <c r="E537" s="204" t="s">
        <v>1016</v>
      </c>
      <c r="F537" s="205" t="s">
        <v>1017</v>
      </c>
      <c r="G537" s="206" t="s">
        <v>291</v>
      </c>
      <c r="H537" s="207">
        <v>40.719999999999999</v>
      </c>
      <c r="I537" s="208"/>
      <c r="J537" s="209">
        <f>ROUND(I537*H537,0)</f>
        <v>0</v>
      </c>
      <c r="K537" s="205" t="s">
        <v>220</v>
      </c>
      <c r="L537" s="46"/>
      <c r="M537" s="210" t="s">
        <v>5</v>
      </c>
      <c r="N537" s="211" t="s">
        <v>45</v>
      </c>
      <c r="O537" s="47"/>
      <c r="P537" s="212">
        <f>O537*H537</f>
        <v>0</v>
      </c>
      <c r="Q537" s="212">
        <v>0.0030000000000000001</v>
      </c>
      <c r="R537" s="212">
        <f>Q537*H537</f>
        <v>0.12216000000000001</v>
      </c>
      <c r="S537" s="212">
        <v>0</v>
      </c>
      <c r="T537" s="213">
        <f>S537*H537</f>
        <v>0</v>
      </c>
      <c r="AR537" s="24" t="s">
        <v>288</v>
      </c>
      <c r="AT537" s="24" t="s">
        <v>216</v>
      </c>
      <c r="AU537" s="24" t="s">
        <v>82</v>
      </c>
      <c r="AY537" s="24" t="s">
        <v>214</v>
      </c>
      <c r="BE537" s="214">
        <f>IF(N537="základní",J537,0)</f>
        <v>0</v>
      </c>
      <c r="BF537" s="214">
        <f>IF(N537="snížená",J537,0)</f>
        <v>0</v>
      </c>
      <c r="BG537" s="214">
        <f>IF(N537="zákl. přenesená",J537,0)</f>
        <v>0</v>
      </c>
      <c r="BH537" s="214">
        <f>IF(N537="sníž. přenesená",J537,0)</f>
        <v>0</v>
      </c>
      <c r="BI537" s="214">
        <f>IF(N537="nulová",J537,0)</f>
        <v>0</v>
      </c>
      <c r="BJ537" s="24" t="s">
        <v>11</v>
      </c>
      <c r="BK537" s="214">
        <f>ROUND(I537*H537,0)</f>
        <v>0</v>
      </c>
      <c r="BL537" s="24" t="s">
        <v>288</v>
      </c>
      <c r="BM537" s="24" t="s">
        <v>1018</v>
      </c>
    </row>
    <row r="538" s="11" customFormat="1">
      <c r="B538" s="215"/>
      <c r="D538" s="216" t="s">
        <v>222</v>
      </c>
      <c r="E538" s="217" t="s">
        <v>5</v>
      </c>
      <c r="F538" s="218" t="s">
        <v>1019</v>
      </c>
      <c r="H538" s="219">
        <v>11.24</v>
      </c>
      <c r="I538" s="220"/>
      <c r="L538" s="215"/>
      <c r="M538" s="221"/>
      <c r="N538" s="222"/>
      <c r="O538" s="222"/>
      <c r="P538" s="222"/>
      <c r="Q538" s="222"/>
      <c r="R538" s="222"/>
      <c r="S538" s="222"/>
      <c r="T538" s="223"/>
      <c r="AT538" s="217" t="s">
        <v>222</v>
      </c>
      <c r="AU538" s="217" t="s">
        <v>82</v>
      </c>
      <c r="AV538" s="11" t="s">
        <v>82</v>
      </c>
      <c r="AW538" s="11" t="s">
        <v>38</v>
      </c>
      <c r="AX538" s="11" t="s">
        <v>74</v>
      </c>
      <c r="AY538" s="217" t="s">
        <v>214</v>
      </c>
    </row>
    <row r="539" s="11" customFormat="1">
      <c r="B539" s="215"/>
      <c r="D539" s="216" t="s">
        <v>222</v>
      </c>
      <c r="E539" s="217" t="s">
        <v>5</v>
      </c>
      <c r="F539" s="218" t="s">
        <v>1020</v>
      </c>
      <c r="H539" s="219">
        <v>12.880000000000001</v>
      </c>
      <c r="I539" s="220"/>
      <c r="L539" s="215"/>
      <c r="M539" s="221"/>
      <c r="N539" s="222"/>
      <c r="O539" s="222"/>
      <c r="P539" s="222"/>
      <c r="Q539" s="222"/>
      <c r="R539" s="222"/>
      <c r="S539" s="222"/>
      <c r="T539" s="223"/>
      <c r="AT539" s="217" t="s">
        <v>222</v>
      </c>
      <c r="AU539" s="217" t="s">
        <v>82</v>
      </c>
      <c r="AV539" s="11" t="s">
        <v>82</v>
      </c>
      <c r="AW539" s="11" t="s">
        <v>38</v>
      </c>
      <c r="AX539" s="11" t="s">
        <v>74</v>
      </c>
      <c r="AY539" s="217" t="s">
        <v>214</v>
      </c>
    </row>
    <row r="540" s="11" customFormat="1">
      <c r="B540" s="215"/>
      <c r="D540" s="216" t="s">
        <v>222</v>
      </c>
      <c r="E540" s="217" t="s">
        <v>5</v>
      </c>
      <c r="F540" s="218" t="s">
        <v>1021</v>
      </c>
      <c r="H540" s="219">
        <v>16.600000000000001</v>
      </c>
      <c r="I540" s="220"/>
      <c r="L540" s="215"/>
      <c r="M540" s="221"/>
      <c r="N540" s="222"/>
      <c r="O540" s="222"/>
      <c r="P540" s="222"/>
      <c r="Q540" s="222"/>
      <c r="R540" s="222"/>
      <c r="S540" s="222"/>
      <c r="T540" s="223"/>
      <c r="AT540" s="217" t="s">
        <v>222</v>
      </c>
      <c r="AU540" s="217" t="s">
        <v>82</v>
      </c>
      <c r="AV540" s="11" t="s">
        <v>82</v>
      </c>
      <c r="AW540" s="11" t="s">
        <v>38</v>
      </c>
      <c r="AX540" s="11" t="s">
        <v>74</v>
      </c>
      <c r="AY540" s="217" t="s">
        <v>214</v>
      </c>
    </row>
    <row r="541" s="12" customFormat="1">
      <c r="B541" s="224"/>
      <c r="D541" s="216" t="s">
        <v>222</v>
      </c>
      <c r="E541" s="225" t="s">
        <v>155</v>
      </c>
      <c r="F541" s="226" t="s">
        <v>224</v>
      </c>
      <c r="H541" s="227">
        <v>40.719999999999999</v>
      </c>
      <c r="I541" s="228"/>
      <c r="L541" s="224"/>
      <c r="M541" s="229"/>
      <c r="N541" s="230"/>
      <c r="O541" s="230"/>
      <c r="P541" s="230"/>
      <c r="Q541" s="230"/>
      <c r="R541" s="230"/>
      <c r="S541" s="230"/>
      <c r="T541" s="231"/>
      <c r="AT541" s="225" t="s">
        <v>222</v>
      </c>
      <c r="AU541" s="225" t="s">
        <v>82</v>
      </c>
      <c r="AV541" s="12" t="s">
        <v>85</v>
      </c>
      <c r="AW541" s="12" t="s">
        <v>38</v>
      </c>
      <c r="AX541" s="12" t="s">
        <v>11</v>
      </c>
      <c r="AY541" s="225" t="s">
        <v>214</v>
      </c>
    </row>
    <row r="542" s="1" customFormat="1" ht="16.5" customHeight="1">
      <c r="B542" s="202"/>
      <c r="C542" s="232" t="s">
        <v>1022</v>
      </c>
      <c r="D542" s="232" t="s">
        <v>341</v>
      </c>
      <c r="E542" s="233" t="s">
        <v>1023</v>
      </c>
      <c r="F542" s="234" t="s">
        <v>1024</v>
      </c>
      <c r="G542" s="235" t="s">
        <v>291</v>
      </c>
      <c r="H542" s="236">
        <v>44.792000000000002</v>
      </c>
      <c r="I542" s="237"/>
      <c r="J542" s="238">
        <f>ROUND(I542*H542,0)</f>
        <v>0</v>
      </c>
      <c r="K542" s="234" t="s">
        <v>5</v>
      </c>
      <c r="L542" s="239"/>
      <c r="M542" s="240" t="s">
        <v>5</v>
      </c>
      <c r="N542" s="241" t="s">
        <v>45</v>
      </c>
      <c r="O542" s="47"/>
      <c r="P542" s="212">
        <f>O542*H542</f>
        <v>0</v>
      </c>
      <c r="Q542" s="212">
        <v>0.02</v>
      </c>
      <c r="R542" s="212">
        <f>Q542*H542</f>
        <v>0.89584000000000008</v>
      </c>
      <c r="S542" s="212">
        <v>0</v>
      </c>
      <c r="T542" s="213">
        <f>S542*H542</f>
        <v>0</v>
      </c>
      <c r="AR542" s="24" t="s">
        <v>376</v>
      </c>
      <c r="AT542" s="24" t="s">
        <v>341</v>
      </c>
      <c r="AU542" s="24" t="s">
        <v>82</v>
      </c>
      <c r="AY542" s="24" t="s">
        <v>214</v>
      </c>
      <c r="BE542" s="214">
        <f>IF(N542="základní",J542,0)</f>
        <v>0</v>
      </c>
      <c r="BF542" s="214">
        <f>IF(N542="snížená",J542,0)</f>
        <v>0</v>
      </c>
      <c r="BG542" s="214">
        <f>IF(N542="zákl. přenesená",J542,0)</f>
        <v>0</v>
      </c>
      <c r="BH542" s="214">
        <f>IF(N542="sníž. přenesená",J542,0)</f>
        <v>0</v>
      </c>
      <c r="BI542" s="214">
        <f>IF(N542="nulová",J542,0)</f>
        <v>0</v>
      </c>
      <c r="BJ542" s="24" t="s">
        <v>11</v>
      </c>
      <c r="BK542" s="214">
        <f>ROUND(I542*H542,0)</f>
        <v>0</v>
      </c>
      <c r="BL542" s="24" t="s">
        <v>288</v>
      </c>
      <c r="BM542" s="24" t="s">
        <v>1025</v>
      </c>
    </row>
    <row r="543" s="11" customFormat="1">
      <c r="B543" s="215"/>
      <c r="D543" s="216" t="s">
        <v>222</v>
      </c>
      <c r="E543" s="217" t="s">
        <v>5</v>
      </c>
      <c r="F543" s="218" t="s">
        <v>1026</v>
      </c>
      <c r="H543" s="219">
        <v>44.792000000000002</v>
      </c>
      <c r="I543" s="220"/>
      <c r="L543" s="215"/>
      <c r="M543" s="221"/>
      <c r="N543" s="222"/>
      <c r="O543" s="222"/>
      <c r="P543" s="222"/>
      <c r="Q543" s="222"/>
      <c r="R543" s="222"/>
      <c r="S543" s="222"/>
      <c r="T543" s="223"/>
      <c r="AT543" s="217" t="s">
        <v>222</v>
      </c>
      <c r="AU543" s="217" t="s">
        <v>82</v>
      </c>
      <c r="AV543" s="11" t="s">
        <v>82</v>
      </c>
      <c r="AW543" s="11" t="s">
        <v>38</v>
      </c>
      <c r="AX543" s="11" t="s">
        <v>11</v>
      </c>
      <c r="AY543" s="217" t="s">
        <v>214</v>
      </c>
    </row>
    <row r="544" s="1" customFormat="1" ht="16.5" customHeight="1">
      <c r="B544" s="202"/>
      <c r="C544" s="203" t="s">
        <v>1027</v>
      </c>
      <c r="D544" s="203" t="s">
        <v>216</v>
      </c>
      <c r="E544" s="204" t="s">
        <v>1028</v>
      </c>
      <c r="F544" s="205" t="s">
        <v>1029</v>
      </c>
      <c r="G544" s="206" t="s">
        <v>270</v>
      </c>
      <c r="H544" s="207">
        <v>4</v>
      </c>
      <c r="I544" s="208"/>
      <c r="J544" s="209">
        <f>ROUND(I544*H544,0)</f>
        <v>0</v>
      </c>
      <c r="K544" s="205" t="s">
        <v>220</v>
      </c>
      <c r="L544" s="46"/>
      <c r="M544" s="210" t="s">
        <v>5</v>
      </c>
      <c r="N544" s="211" t="s">
        <v>45</v>
      </c>
      <c r="O544" s="47"/>
      <c r="P544" s="212">
        <f>O544*H544</f>
        <v>0</v>
      </c>
      <c r="Q544" s="212">
        <v>0.00031</v>
      </c>
      <c r="R544" s="212">
        <f>Q544*H544</f>
        <v>0.00124</v>
      </c>
      <c r="S544" s="212">
        <v>0</v>
      </c>
      <c r="T544" s="213">
        <f>S544*H544</f>
        <v>0</v>
      </c>
      <c r="AR544" s="24" t="s">
        <v>288</v>
      </c>
      <c r="AT544" s="24" t="s">
        <v>216</v>
      </c>
      <c r="AU544" s="24" t="s">
        <v>82</v>
      </c>
      <c r="AY544" s="24" t="s">
        <v>214</v>
      </c>
      <c r="BE544" s="214">
        <f>IF(N544="základní",J544,0)</f>
        <v>0</v>
      </c>
      <c r="BF544" s="214">
        <f>IF(N544="snížená",J544,0)</f>
        <v>0</v>
      </c>
      <c r="BG544" s="214">
        <f>IF(N544="zákl. přenesená",J544,0)</f>
        <v>0</v>
      </c>
      <c r="BH544" s="214">
        <f>IF(N544="sníž. přenesená",J544,0)</f>
        <v>0</v>
      </c>
      <c r="BI544" s="214">
        <f>IF(N544="nulová",J544,0)</f>
        <v>0</v>
      </c>
      <c r="BJ544" s="24" t="s">
        <v>11</v>
      </c>
      <c r="BK544" s="214">
        <f>ROUND(I544*H544,0)</f>
        <v>0</v>
      </c>
      <c r="BL544" s="24" t="s">
        <v>288</v>
      </c>
      <c r="BM544" s="24" t="s">
        <v>1030</v>
      </c>
    </row>
    <row r="545" s="11" customFormat="1">
      <c r="B545" s="215"/>
      <c r="D545" s="216" t="s">
        <v>222</v>
      </c>
      <c r="E545" s="217" t="s">
        <v>5</v>
      </c>
      <c r="F545" s="218" t="s">
        <v>1031</v>
      </c>
      <c r="H545" s="219">
        <v>4</v>
      </c>
      <c r="I545" s="220"/>
      <c r="L545" s="215"/>
      <c r="M545" s="221"/>
      <c r="N545" s="222"/>
      <c r="O545" s="222"/>
      <c r="P545" s="222"/>
      <c r="Q545" s="222"/>
      <c r="R545" s="222"/>
      <c r="S545" s="222"/>
      <c r="T545" s="223"/>
      <c r="AT545" s="217" t="s">
        <v>222</v>
      </c>
      <c r="AU545" s="217" t="s">
        <v>82</v>
      </c>
      <c r="AV545" s="11" t="s">
        <v>82</v>
      </c>
      <c r="AW545" s="11" t="s">
        <v>38</v>
      </c>
      <c r="AX545" s="11" t="s">
        <v>11</v>
      </c>
      <c r="AY545" s="217" t="s">
        <v>214</v>
      </c>
    </row>
    <row r="546" s="1" customFormat="1" ht="16.5" customHeight="1">
      <c r="B546" s="202"/>
      <c r="C546" s="203" t="s">
        <v>1032</v>
      </c>
      <c r="D546" s="203" t="s">
        <v>216</v>
      </c>
      <c r="E546" s="204" t="s">
        <v>1033</v>
      </c>
      <c r="F546" s="205" t="s">
        <v>1034</v>
      </c>
      <c r="G546" s="206" t="s">
        <v>270</v>
      </c>
      <c r="H546" s="207">
        <v>20.359999999999999</v>
      </c>
      <c r="I546" s="208"/>
      <c r="J546" s="209">
        <f>ROUND(I546*H546,0)</f>
        <v>0</v>
      </c>
      <c r="K546" s="205" t="s">
        <v>220</v>
      </c>
      <c r="L546" s="46"/>
      <c r="M546" s="210" t="s">
        <v>5</v>
      </c>
      <c r="N546" s="211" t="s">
        <v>45</v>
      </c>
      <c r="O546" s="47"/>
      <c r="P546" s="212">
        <f>O546*H546</f>
        <v>0</v>
      </c>
      <c r="Q546" s="212">
        <v>0.00025999999999999998</v>
      </c>
      <c r="R546" s="212">
        <f>Q546*H546</f>
        <v>0.005293599999999999</v>
      </c>
      <c r="S546" s="212">
        <v>0</v>
      </c>
      <c r="T546" s="213">
        <f>S546*H546</f>
        <v>0</v>
      </c>
      <c r="AR546" s="24" t="s">
        <v>288</v>
      </c>
      <c r="AT546" s="24" t="s">
        <v>216</v>
      </c>
      <c r="AU546" s="24" t="s">
        <v>82</v>
      </c>
      <c r="AY546" s="24" t="s">
        <v>214</v>
      </c>
      <c r="BE546" s="214">
        <f>IF(N546="základní",J546,0)</f>
        <v>0</v>
      </c>
      <c r="BF546" s="214">
        <f>IF(N546="snížená",J546,0)</f>
        <v>0</v>
      </c>
      <c r="BG546" s="214">
        <f>IF(N546="zákl. přenesená",J546,0)</f>
        <v>0</v>
      </c>
      <c r="BH546" s="214">
        <f>IF(N546="sníž. přenesená",J546,0)</f>
        <v>0</v>
      </c>
      <c r="BI546" s="214">
        <f>IF(N546="nulová",J546,0)</f>
        <v>0</v>
      </c>
      <c r="BJ546" s="24" t="s">
        <v>11</v>
      </c>
      <c r="BK546" s="214">
        <f>ROUND(I546*H546,0)</f>
        <v>0</v>
      </c>
      <c r="BL546" s="24" t="s">
        <v>288</v>
      </c>
      <c r="BM546" s="24" t="s">
        <v>1035</v>
      </c>
    </row>
    <row r="547" s="11" customFormat="1">
      <c r="B547" s="215"/>
      <c r="D547" s="216" t="s">
        <v>222</v>
      </c>
      <c r="E547" s="217" t="s">
        <v>5</v>
      </c>
      <c r="F547" s="218" t="s">
        <v>1036</v>
      </c>
      <c r="H547" s="219">
        <v>5.6200000000000001</v>
      </c>
      <c r="I547" s="220"/>
      <c r="L547" s="215"/>
      <c r="M547" s="221"/>
      <c r="N547" s="222"/>
      <c r="O547" s="222"/>
      <c r="P547" s="222"/>
      <c r="Q547" s="222"/>
      <c r="R547" s="222"/>
      <c r="S547" s="222"/>
      <c r="T547" s="223"/>
      <c r="AT547" s="217" t="s">
        <v>222</v>
      </c>
      <c r="AU547" s="217" t="s">
        <v>82</v>
      </c>
      <c r="AV547" s="11" t="s">
        <v>82</v>
      </c>
      <c r="AW547" s="11" t="s">
        <v>38</v>
      </c>
      <c r="AX547" s="11" t="s">
        <v>74</v>
      </c>
      <c r="AY547" s="217" t="s">
        <v>214</v>
      </c>
    </row>
    <row r="548" s="11" customFormat="1">
      <c r="B548" s="215"/>
      <c r="D548" s="216" t="s">
        <v>222</v>
      </c>
      <c r="E548" s="217" t="s">
        <v>5</v>
      </c>
      <c r="F548" s="218" t="s">
        <v>1037</v>
      </c>
      <c r="H548" s="219">
        <v>6.4400000000000004</v>
      </c>
      <c r="I548" s="220"/>
      <c r="L548" s="215"/>
      <c r="M548" s="221"/>
      <c r="N548" s="222"/>
      <c r="O548" s="222"/>
      <c r="P548" s="222"/>
      <c r="Q548" s="222"/>
      <c r="R548" s="222"/>
      <c r="S548" s="222"/>
      <c r="T548" s="223"/>
      <c r="AT548" s="217" t="s">
        <v>222</v>
      </c>
      <c r="AU548" s="217" t="s">
        <v>82</v>
      </c>
      <c r="AV548" s="11" t="s">
        <v>82</v>
      </c>
      <c r="AW548" s="11" t="s">
        <v>38</v>
      </c>
      <c r="AX548" s="11" t="s">
        <v>74</v>
      </c>
      <c r="AY548" s="217" t="s">
        <v>214</v>
      </c>
    </row>
    <row r="549" s="11" customFormat="1">
      <c r="B549" s="215"/>
      <c r="D549" s="216" t="s">
        <v>222</v>
      </c>
      <c r="E549" s="217" t="s">
        <v>5</v>
      </c>
      <c r="F549" s="218" t="s">
        <v>1038</v>
      </c>
      <c r="H549" s="219">
        <v>8.3000000000000007</v>
      </c>
      <c r="I549" s="220"/>
      <c r="L549" s="215"/>
      <c r="M549" s="221"/>
      <c r="N549" s="222"/>
      <c r="O549" s="222"/>
      <c r="P549" s="222"/>
      <c r="Q549" s="222"/>
      <c r="R549" s="222"/>
      <c r="S549" s="222"/>
      <c r="T549" s="223"/>
      <c r="AT549" s="217" t="s">
        <v>222</v>
      </c>
      <c r="AU549" s="217" t="s">
        <v>82</v>
      </c>
      <c r="AV549" s="11" t="s">
        <v>82</v>
      </c>
      <c r="AW549" s="11" t="s">
        <v>38</v>
      </c>
      <c r="AX549" s="11" t="s">
        <v>74</v>
      </c>
      <c r="AY549" s="217" t="s">
        <v>214</v>
      </c>
    </row>
    <row r="550" s="12" customFormat="1">
      <c r="B550" s="224"/>
      <c r="D550" s="216" t="s">
        <v>222</v>
      </c>
      <c r="E550" s="225" t="s">
        <v>5</v>
      </c>
      <c r="F550" s="226" t="s">
        <v>224</v>
      </c>
      <c r="H550" s="227">
        <v>20.359999999999999</v>
      </c>
      <c r="I550" s="228"/>
      <c r="L550" s="224"/>
      <c r="M550" s="229"/>
      <c r="N550" s="230"/>
      <c r="O550" s="230"/>
      <c r="P550" s="230"/>
      <c r="Q550" s="230"/>
      <c r="R550" s="230"/>
      <c r="S550" s="230"/>
      <c r="T550" s="231"/>
      <c r="AT550" s="225" t="s">
        <v>222</v>
      </c>
      <c r="AU550" s="225" t="s">
        <v>82</v>
      </c>
      <c r="AV550" s="12" t="s">
        <v>85</v>
      </c>
      <c r="AW550" s="12" t="s">
        <v>38</v>
      </c>
      <c r="AX550" s="12" t="s">
        <v>11</v>
      </c>
      <c r="AY550" s="225" t="s">
        <v>214</v>
      </c>
    </row>
    <row r="551" s="1" customFormat="1" ht="16.5" customHeight="1">
      <c r="B551" s="202"/>
      <c r="C551" s="203" t="s">
        <v>1039</v>
      </c>
      <c r="D551" s="203" t="s">
        <v>216</v>
      </c>
      <c r="E551" s="204" t="s">
        <v>1040</v>
      </c>
      <c r="F551" s="205" t="s">
        <v>1041</v>
      </c>
      <c r="G551" s="206" t="s">
        <v>291</v>
      </c>
      <c r="H551" s="207">
        <v>40.719999999999999</v>
      </c>
      <c r="I551" s="208"/>
      <c r="J551" s="209">
        <f>ROUND(I551*H551,0)</f>
        <v>0</v>
      </c>
      <c r="K551" s="205" t="s">
        <v>220</v>
      </c>
      <c r="L551" s="46"/>
      <c r="M551" s="210" t="s">
        <v>5</v>
      </c>
      <c r="N551" s="211" t="s">
        <v>45</v>
      </c>
      <c r="O551" s="47"/>
      <c r="P551" s="212">
        <f>O551*H551</f>
        <v>0</v>
      </c>
      <c r="Q551" s="212">
        <v>0.00029999999999999997</v>
      </c>
      <c r="R551" s="212">
        <f>Q551*H551</f>
        <v>0.012215999999999999</v>
      </c>
      <c r="S551" s="212">
        <v>0</v>
      </c>
      <c r="T551" s="213">
        <f>S551*H551</f>
        <v>0</v>
      </c>
      <c r="AR551" s="24" t="s">
        <v>288</v>
      </c>
      <c r="AT551" s="24" t="s">
        <v>216</v>
      </c>
      <c r="AU551" s="24" t="s">
        <v>82</v>
      </c>
      <c r="AY551" s="24" t="s">
        <v>214</v>
      </c>
      <c r="BE551" s="214">
        <f>IF(N551="základní",J551,0)</f>
        <v>0</v>
      </c>
      <c r="BF551" s="214">
        <f>IF(N551="snížená",J551,0)</f>
        <v>0</v>
      </c>
      <c r="BG551" s="214">
        <f>IF(N551="zákl. přenesená",J551,0)</f>
        <v>0</v>
      </c>
      <c r="BH551" s="214">
        <f>IF(N551="sníž. přenesená",J551,0)</f>
        <v>0</v>
      </c>
      <c r="BI551" s="214">
        <f>IF(N551="nulová",J551,0)</f>
        <v>0</v>
      </c>
      <c r="BJ551" s="24" t="s">
        <v>11</v>
      </c>
      <c r="BK551" s="214">
        <f>ROUND(I551*H551,0)</f>
        <v>0</v>
      </c>
      <c r="BL551" s="24" t="s">
        <v>288</v>
      </c>
      <c r="BM551" s="24" t="s">
        <v>1042</v>
      </c>
    </row>
    <row r="552" s="11" customFormat="1">
      <c r="B552" s="215"/>
      <c r="D552" s="216" t="s">
        <v>222</v>
      </c>
      <c r="E552" s="217" t="s">
        <v>5</v>
      </c>
      <c r="F552" s="218" t="s">
        <v>155</v>
      </c>
      <c r="H552" s="219">
        <v>40.719999999999999</v>
      </c>
      <c r="I552" s="220"/>
      <c r="L552" s="215"/>
      <c r="M552" s="221"/>
      <c r="N552" s="222"/>
      <c r="O552" s="222"/>
      <c r="P552" s="222"/>
      <c r="Q552" s="222"/>
      <c r="R552" s="222"/>
      <c r="S552" s="222"/>
      <c r="T552" s="223"/>
      <c r="AT552" s="217" t="s">
        <v>222</v>
      </c>
      <c r="AU552" s="217" t="s">
        <v>82</v>
      </c>
      <c r="AV552" s="11" t="s">
        <v>82</v>
      </c>
      <c r="AW552" s="11" t="s">
        <v>38</v>
      </c>
      <c r="AX552" s="11" t="s">
        <v>11</v>
      </c>
      <c r="AY552" s="217" t="s">
        <v>214</v>
      </c>
    </row>
    <row r="553" s="1" customFormat="1" ht="16.5" customHeight="1">
      <c r="B553" s="202"/>
      <c r="C553" s="203" t="s">
        <v>1043</v>
      </c>
      <c r="D553" s="203" t="s">
        <v>216</v>
      </c>
      <c r="E553" s="204" t="s">
        <v>1044</v>
      </c>
      <c r="F553" s="205" t="s">
        <v>1045</v>
      </c>
      <c r="G553" s="206" t="s">
        <v>249</v>
      </c>
      <c r="H553" s="207">
        <v>1.0369999999999999</v>
      </c>
      <c r="I553" s="208"/>
      <c r="J553" s="209">
        <f>ROUND(I553*H553,0)</f>
        <v>0</v>
      </c>
      <c r="K553" s="205" t="s">
        <v>220</v>
      </c>
      <c r="L553" s="46"/>
      <c r="M553" s="210" t="s">
        <v>5</v>
      </c>
      <c r="N553" s="211" t="s">
        <v>45</v>
      </c>
      <c r="O553" s="47"/>
      <c r="P553" s="212">
        <f>O553*H553</f>
        <v>0</v>
      </c>
      <c r="Q553" s="212">
        <v>0</v>
      </c>
      <c r="R553" s="212">
        <f>Q553*H553</f>
        <v>0</v>
      </c>
      <c r="S553" s="212">
        <v>0</v>
      </c>
      <c r="T553" s="213">
        <f>S553*H553</f>
        <v>0</v>
      </c>
      <c r="AR553" s="24" t="s">
        <v>288</v>
      </c>
      <c r="AT553" s="24" t="s">
        <v>216</v>
      </c>
      <c r="AU553" s="24" t="s">
        <v>82</v>
      </c>
      <c r="AY553" s="24" t="s">
        <v>214</v>
      </c>
      <c r="BE553" s="214">
        <f>IF(N553="základní",J553,0)</f>
        <v>0</v>
      </c>
      <c r="BF553" s="214">
        <f>IF(N553="snížená",J553,0)</f>
        <v>0</v>
      </c>
      <c r="BG553" s="214">
        <f>IF(N553="zákl. přenesená",J553,0)</f>
        <v>0</v>
      </c>
      <c r="BH553" s="214">
        <f>IF(N553="sníž. přenesená",J553,0)</f>
        <v>0</v>
      </c>
      <c r="BI553" s="214">
        <f>IF(N553="nulová",J553,0)</f>
        <v>0</v>
      </c>
      <c r="BJ553" s="24" t="s">
        <v>11</v>
      </c>
      <c r="BK553" s="214">
        <f>ROUND(I553*H553,0)</f>
        <v>0</v>
      </c>
      <c r="BL553" s="24" t="s">
        <v>288</v>
      </c>
      <c r="BM553" s="24" t="s">
        <v>1046</v>
      </c>
    </row>
    <row r="554" s="10" customFormat="1" ht="29.88" customHeight="1">
      <c r="B554" s="189"/>
      <c r="D554" s="190" t="s">
        <v>73</v>
      </c>
      <c r="E554" s="200" t="s">
        <v>1047</v>
      </c>
      <c r="F554" s="200" t="s">
        <v>1048</v>
      </c>
      <c r="I554" s="192"/>
      <c r="J554" s="201">
        <f>BK554</f>
        <v>0</v>
      </c>
      <c r="L554" s="189"/>
      <c r="M554" s="194"/>
      <c r="N554" s="195"/>
      <c r="O554" s="195"/>
      <c r="P554" s="196">
        <f>SUM(P555:P562)</f>
        <v>0</v>
      </c>
      <c r="Q554" s="195"/>
      <c r="R554" s="196">
        <f>SUM(R555:R562)</f>
        <v>0.062727000000000005</v>
      </c>
      <c r="S554" s="195"/>
      <c r="T554" s="197">
        <f>SUM(T555:T562)</f>
        <v>0</v>
      </c>
      <c r="AR554" s="190" t="s">
        <v>82</v>
      </c>
      <c r="AT554" s="198" t="s">
        <v>73</v>
      </c>
      <c r="AU554" s="198" t="s">
        <v>11</v>
      </c>
      <c r="AY554" s="190" t="s">
        <v>214</v>
      </c>
      <c r="BK554" s="199">
        <f>SUM(BK555:BK562)</f>
        <v>0</v>
      </c>
    </row>
    <row r="555" s="1" customFormat="1" ht="25.5" customHeight="1">
      <c r="B555" s="202"/>
      <c r="C555" s="203" t="s">
        <v>1049</v>
      </c>
      <c r="D555" s="203" t="s">
        <v>216</v>
      </c>
      <c r="E555" s="204" t="s">
        <v>1050</v>
      </c>
      <c r="F555" s="205" t="s">
        <v>1051</v>
      </c>
      <c r="G555" s="206" t="s">
        <v>291</v>
      </c>
      <c r="H555" s="207">
        <v>25.817</v>
      </c>
      <c r="I555" s="208"/>
      <c r="J555" s="209">
        <f>ROUND(I555*H555,0)</f>
        <v>0</v>
      </c>
      <c r="K555" s="205" t="s">
        <v>220</v>
      </c>
      <c r="L555" s="46"/>
      <c r="M555" s="210" t="s">
        <v>5</v>
      </c>
      <c r="N555" s="211" t="s">
        <v>45</v>
      </c>
      <c r="O555" s="47"/>
      <c r="P555" s="212">
        <f>O555*H555</f>
        <v>0</v>
      </c>
      <c r="Q555" s="212">
        <v>0.00020120000000000001</v>
      </c>
      <c r="R555" s="212">
        <f>Q555*H555</f>
        <v>0.0051943804000000003</v>
      </c>
      <c r="S555" s="212">
        <v>0</v>
      </c>
      <c r="T555" s="213">
        <f>S555*H555</f>
        <v>0</v>
      </c>
      <c r="AR555" s="24" t="s">
        <v>288</v>
      </c>
      <c r="AT555" s="24" t="s">
        <v>216</v>
      </c>
      <c r="AU555" s="24" t="s">
        <v>82</v>
      </c>
      <c r="AY555" s="24" t="s">
        <v>214</v>
      </c>
      <c r="BE555" s="214">
        <f>IF(N555="základní",J555,0)</f>
        <v>0</v>
      </c>
      <c r="BF555" s="214">
        <f>IF(N555="snížená",J555,0)</f>
        <v>0</v>
      </c>
      <c r="BG555" s="214">
        <f>IF(N555="zákl. přenesená",J555,0)</f>
        <v>0</v>
      </c>
      <c r="BH555" s="214">
        <f>IF(N555="sníž. přenesená",J555,0)</f>
        <v>0</v>
      </c>
      <c r="BI555" s="214">
        <f>IF(N555="nulová",J555,0)</f>
        <v>0</v>
      </c>
      <c r="BJ555" s="24" t="s">
        <v>11</v>
      </c>
      <c r="BK555" s="214">
        <f>ROUND(I555*H555,0)</f>
        <v>0</v>
      </c>
      <c r="BL555" s="24" t="s">
        <v>288</v>
      </c>
      <c r="BM555" s="24" t="s">
        <v>1052</v>
      </c>
    </row>
    <row r="556" s="11" customFormat="1">
      <c r="B556" s="215"/>
      <c r="D556" s="216" t="s">
        <v>222</v>
      </c>
      <c r="E556" s="217" t="s">
        <v>5</v>
      </c>
      <c r="F556" s="218" t="s">
        <v>158</v>
      </c>
      <c r="H556" s="219">
        <v>25.817</v>
      </c>
      <c r="I556" s="220"/>
      <c r="L556" s="215"/>
      <c r="M556" s="221"/>
      <c r="N556" s="222"/>
      <c r="O556" s="222"/>
      <c r="P556" s="222"/>
      <c r="Q556" s="222"/>
      <c r="R556" s="222"/>
      <c r="S556" s="222"/>
      <c r="T556" s="223"/>
      <c r="AT556" s="217" t="s">
        <v>222</v>
      </c>
      <c r="AU556" s="217" t="s">
        <v>82</v>
      </c>
      <c r="AV556" s="11" t="s">
        <v>82</v>
      </c>
      <c r="AW556" s="11" t="s">
        <v>38</v>
      </c>
      <c r="AX556" s="11" t="s">
        <v>11</v>
      </c>
      <c r="AY556" s="217" t="s">
        <v>214</v>
      </c>
    </row>
    <row r="557" s="1" customFormat="1" ht="25.5" customHeight="1">
      <c r="B557" s="202"/>
      <c r="C557" s="203" t="s">
        <v>1053</v>
      </c>
      <c r="D557" s="203" t="s">
        <v>216</v>
      </c>
      <c r="E557" s="204" t="s">
        <v>1054</v>
      </c>
      <c r="F557" s="205" t="s">
        <v>1055</v>
      </c>
      <c r="G557" s="206" t="s">
        <v>291</v>
      </c>
      <c r="H557" s="207">
        <v>102.93300000000001</v>
      </c>
      <c r="I557" s="208"/>
      <c r="J557" s="209">
        <f>ROUND(I557*H557,0)</f>
        <v>0</v>
      </c>
      <c r="K557" s="205" t="s">
        <v>220</v>
      </c>
      <c r="L557" s="46"/>
      <c r="M557" s="210" t="s">
        <v>5</v>
      </c>
      <c r="N557" s="211" t="s">
        <v>45</v>
      </c>
      <c r="O557" s="47"/>
      <c r="P557" s="212">
        <f>O557*H557</f>
        <v>0</v>
      </c>
      <c r="Q557" s="212">
        <v>0.00020120000000000001</v>
      </c>
      <c r="R557" s="212">
        <f>Q557*H557</f>
        <v>0.020710119600000004</v>
      </c>
      <c r="S557" s="212">
        <v>0</v>
      </c>
      <c r="T557" s="213">
        <f>S557*H557</f>
        <v>0</v>
      </c>
      <c r="AR557" s="24" t="s">
        <v>288</v>
      </c>
      <c r="AT557" s="24" t="s">
        <v>216</v>
      </c>
      <c r="AU557" s="24" t="s">
        <v>82</v>
      </c>
      <c r="AY557" s="24" t="s">
        <v>214</v>
      </c>
      <c r="BE557" s="214">
        <f>IF(N557="základní",J557,0)</f>
        <v>0</v>
      </c>
      <c r="BF557" s="214">
        <f>IF(N557="snížená",J557,0)</f>
        <v>0</v>
      </c>
      <c r="BG557" s="214">
        <f>IF(N557="zákl. přenesená",J557,0)</f>
        <v>0</v>
      </c>
      <c r="BH557" s="214">
        <f>IF(N557="sníž. přenesená",J557,0)</f>
        <v>0</v>
      </c>
      <c r="BI557" s="214">
        <f>IF(N557="nulová",J557,0)</f>
        <v>0</v>
      </c>
      <c r="BJ557" s="24" t="s">
        <v>11</v>
      </c>
      <c r="BK557" s="214">
        <f>ROUND(I557*H557,0)</f>
        <v>0</v>
      </c>
      <c r="BL557" s="24" t="s">
        <v>288</v>
      </c>
      <c r="BM557" s="24" t="s">
        <v>1056</v>
      </c>
    </row>
    <row r="558" s="11" customFormat="1">
      <c r="B558" s="215"/>
      <c r="D558" s="216" t="s">
        <v>222</v>
      </c>
      <c r="E558" s="217" t="s">
        <v>5</v>
      </c>
      <c r="F558" s="218" t="s">
        <v>161</v>
      </c>
      <c r="H558" s="219">
        <v>102.93300000000001</v>
      </c>
      <c r="I558" s="220"/>
      <c r="L558" s="215"/>
      <c r="M558" s="221"/>
      <c r="N558" s="222"/>
      <c r="O558" s="222"/>
      <c r="P558" s="222"/>
      <c r="Q558" s="222"/>
      <c r="R558" s="222"/>
      <c r="S558" s="222"/>
      <c r="T558" s="223"/>
      <c r="AT558" s="217" t="s">
        <v>222</v>
      </c>
      <c r="AU558" s="217" t="s">
        <v>82</v>
      </c>
      <c r="AV558" s="11" t="s">
        <v>82</v>
      </c>
      <c r="AW558" s="11" t="s">
        <v>38</v>
      </c>
      <c r="AX558" s="11" t="s">
        <v>11</v>
      </c>
      <c r="AY558" s="217" t="s">
        <v>214</v>
      </c>
    </row>
    <row r="559" s="1" customFormat="1" ht="25.5" customHeight="1">
      <c r="B559" s="202"/>
      <c r="C559" s="203" t="s">
        <v>1057</v>
      </c>
      <c r="D559" s="203" t="s">
        <v>216</v>
      </c>
      <c r="E559" s="204" t="s">
        <v>1058</v>
      </c>
      <c r="F559" s="205" t="s">
        <v>1059</v>
      </c>
      <c r="G559" s="206" t="s">
        <v>291</v>
      </c>
      <c r="H559" s="207">
        <v>25.817</v>
      </c>
      <c r="I559" s="208"/>
      <c r="J559" s="209">
        <f>ROUND(I559*H559,0)</f>
        <v>0</v>
      </c>
      <c r="K559" s="205" t="s">
        <v>220</v>
      </c>
      <c r="L559" s="46"/>
      <c r="M559" s="210" t="s">
        <v>5</v>
      </c>
      <c r="N559" s="211" t="s">
        <v>45</v>
      </c>
      <c r="O559" s="47"/>
      <c r="P559" s="212">
        <f>O559*H559</f>
        <v>0</v>
      </c>
      <c r="Q559" s="212">
        <v>0.00028600000000000001</v>
      </c>
      <c r="R559" s="212">
        <f>Q559*H559</f>
        <v>0.007383662</v>
      </c>
      <c r="S559" s="212">
        <v>0</v>
      </c>
      <c r="T559" s="213">
        <f>S559*H559</f>
        <v>0</v>
      </c>
      <c r="AR559" s="24" t="s">
        <v>288</v>
      </c>
      <c r="AT559" s="24" t="s">
        <v>216</v>
      </c>
      <c r="AU559" s="24" t="s">
        <v>82</v>
      </c>
      <c r="AY559" s="24" t="s">
        <v>214</v>
      </c>
      <c r="BE559" s="214">
        <f>IF(N559="základní",J559,0)</f>
        <v>0</v>
      </c>
      <c r="BF559" s="214">
        <f>IF(N559="snížená",J559,0)</f>
        <v>0</v>
      </c>
      <c r="BG559" s="214">
        <f>IF(N559="zákl. přenesená",J559,0)</f>
        <v>0</v>
      </c>
      <c r="BH559" s="214">
        <f>IF(N559="sníž. přenesená",J559,0)</f>
        <v>0</v>
      </c>
      <c r="BI559" s="214">
        <f>IF(N559="nulová",J559,0)</f>
        <v>0</v>
      </c>
      <c r="BJ559" s="24" t="s">
        <v>11</v>
      </c>
      <c r="BK559" s="214">
        <f>ROUND(I559*H559,0)</f>
        <v>0</v>
      </c>
      <c r="BL559" s="24" t="s">
        <v>288</v>
      </c>
      <c r="BM559" s="24" t="s">
        <v>1060</v>
      </c>
    </row>
    <row r="560" s="11" customFormat="1">
      <c r="B560" s="215"/>
      <c r="D560" s="216" t="s">
        <v>222</v>
      </c>
      <c r="E560" s="217" t="s">
        <v>5</v>
      </c>
      <c r="F560" s="218" t="s">
        <v>158</v>
      </c>
      <c r="H560" s="219">
        <v>25.817</v>
      </c>
      <c r="I560" s="220"/>
      <c r="L560" s="215"/>
      <c r="M560" s="221"/>
      <c r="N560" s="222"/>
      <c r="O560" s="222"/>
      <c r="P560" s="222"/>
      <c r="Q560" s="222"/>
      <c r="R560" s="222"/>
      <c r="S560" s="222"/>
      <c r="T560" s="223"/>
      <c r="AT560" s="217" t="s">
        <v>222</v>
      </c>
      <c r="AU560" s="217" t="s">
        <v>82</v>
      </c>
      <c r="AV560" s="11" t="s">
        <v>82</v>
      </c>
      <c r="AW560" s="11" t="s">
        <v>38</v>
      </c>
      <c r="AX560" s="11" t="s">
        <v>11</v>
      </c>
      <c r="AY560" s="217" t="s">
        <v>214</v>
      </c>
    </row>
    <row r="561" s="1" customFormat="1" ht="25.5" customHeight="1">
      <c r="B561" s="202"/>
      <c r="C561" s="203" t="s">
        <v>1061</v>
      </c>
      <c r="D561" s="203" t="s">
        <v>216</v>
      </c>
      <c r="E561" s="204" t="s">
        <v>1062</v>
      </c>
      <c r="F561" s="205" t="s">
        <v>1063</v>
      </c>
      <c r="G561" s="206" t="s">
        <v>291</v>
      </c>
      <c r="H561" s="207">
        <v>102.93300000000001</v>
      </c>
      <c r="I561" s="208"/>
      <c r="J561" s="209">
        <f>ROUND(I561*H561,0)</f>
        <v>0</v>
      </c>
      <c r="K561" s="205" t="s">
        <v>220</v>
      </c>
      <c r="L561" s="46"/>
      <c r="M561" s="210" t="s">
        <v>5</v>
      </c>
      <c r="N561" s="211" t="s">
        <v>45</v>
      </c>
      <c r="O561" s="47"/>
      <c r="P561" s="212">
        <f>O561*H561</f>
        <v>0</v>
      </c>
      <c r="Q561" s="212">
        <v>0.00028600000000000001</v>
      </c>
      <c r="R561" s="212">
        <f>Q561*H561</f>
        <v>0.029438838000000002</v>
      </c>
      <c r="S561" s="212">
        <v>0</v>
      </c>
      <c r="T561" s="213">
        <f>S561*H561</f>
        <v>0</v>
      </c>
      <c r="AR561" s="24" t="s">
        <v>288</v>
      </c>
      <c r="AT561" s="24" t="s">
        <v>216</v>
      </c>
      <c r="AU561" s="24" t="s">
        <v>82</v>
      </c>
      <c r="AY561" s="24" t="s">
        <v>214</v>
      </c>
      <c r="BE561" s="214">
        <f>IF(N561="základní",J561,0)</f>
        <v>0</v>
      </c>
      <c r="BF561" s="214">
        <f>IF(N561="snížená",J561,0)</f>
        <v>0</v>
      </c>
      <c r="BG561" s="214">
        <f>IF(N561="zákl. přenesená",J561,0)</f>
        <v>0</v>
      </c>
      <c r="BH561" s="214">
        <f>IF(N561="sníž. přenesená",J561,0)</f>
        <v>0</v>
      </c>
      <c r="BI561" s="214">
        <f>IF(N561="nulová",J561,0)</f>
        <v>0</v>
      </c>
      <c r="BJ561" s="24" t="s">
        <v>11</v>
      </c>
      <c r="BK561" s="214">
        <f>ROUND(I561*H561,0)</f>
        <v>0</v>
      </c>
      <c r="BL561" s="24" t="s">
        <v>288</v>
      </c>
      <c r="BM561" s="24" t="s">
        <v>1064</v>
      </c>
    </row>
    <row r="562" s="11" customFormat="1">
      <c r="B562" s="215"/>
      <c r="D562" s="216" t="s">
        <v>222</v>
      </c>
      <c r="E562" s="217" t="s">
        <v>5</v>
      </c>
      <c r="F562" s="218" t="s">
        <v>161</v>
      </c>
      <c r="H562" s="219">
        <v>102.93300000000001</v>
      </c>
      <c r="I562" s="220"/>
      <c r="L562" s="215"/>
      <c r="M562" s="221"/>
      <c r="N562" s="222"/>
      <c r="O562" s="222"/>
      <c r="P562" s="222"/>
      <c r="Q562" s="222"/>
      <c r="R562" s="222"/>
      <c r="S562" s="222"/>
      <c r="T562" s="223"/>
      <c r="AT562" s="217" t="s">
        <v>222</v>
      </c>
      <c r="AU562" s="217" t="s">
        <v>82</v>
      </c>
      <c r="AV562" s="11" t="s">
        <v>82</v>
      </c>
      <c r="AW562" s="11" t="s">
        <v>38</v>
      </c>
      <c r="AX562" s="11" t="s">
        <v>11</v>
      </c>
      <c r="AY562" s="217" t="s">
        <v>214</v>
      </c>
    </row>
    <row r="563" s="10" customFormat="1" ht="37.44001" customHeight="1">
      <c r="B563" s="189"/>
      <c r="D563" s="190" t="s">
        <v>73</v>
      </c>
      <c r="E563" s="191" t="s">
        <v>341</v>
      </c>
      <c r="F563" s="191" t="s">
        <v>1065</v>
      </c>
      <c r="I563" s="192"/>
      <c r="J563" s="193">
        <f>BK563</f>
        <v>0</v>
      </c>
      <c r="L563" s="189"/>
      <c r="M563" s="194"/>
      <c r="N563" s="195"/>
      <c r="O563" s="195"/>
      <c r="P563" s="196">
        <f>P564</f>
        <v>0</v>
      </c>
      <c r="Q563" s="195"/>
      <c r="R563" s="196">
        <f>R564</f>
        <v>0</v>
      </c>
      <c r="S563" s="195"/>
      <c r="T563" s="197">
        <f>T564</f>
        <v>0</v>
      </c>
      <c r="AR563" s="190" t="s">
        <v>85</v>
      </c>
      <c r="AT563" s="198" t="s">
        <v>73</v>
      </c>
      <c r="AU563" s="198" t="s">
        <v>74</v>
      </c>
      <c r="AY563" s="190" t="s">
        <v>214</v>
      </c>
      <c r="BK563" s="199">
        <f>BK564</f>
        <v>0</v>
      </c>
    </row>
    <row r="564" s="10" customFormat="1" ht="19.92" customHeight="1">
      <c r="B564" s="189"/>
      <c r="D564" s="190" t="s">
        <v>73</v>
      </c>
      <c r="E564" s="200" t="s">
        <v>1066</v>
      </c>
      <c r="F564" s="200" t="s">
        <v>1067</v>
      </c>
      <c r="I564" s="192"/>
      <c r="J564" s="201">
        <f>BK564</f>
        <v>0</v>
      </c>
      <c r="L564" s="189"/>
      <c r="M564" s="194"/>
      <c r="N564" s="195"/>
      <c r="O564" s="195"/>
      <c r="P564" s="196">
        <f>SUM(P565:P566)</f>
        <v>0</v>
      </c>
      <c r="Q564" s="195"/>
      <c r="R564" s="196">
        <f>SUM(R565:R566)</f>
        <v>0</v>
      </c>
      <c r="S564" s="195"/>
      <c r="T564" s="197">
        <f>SUM(T565:T566)</f>
        <v>0</v>
      </c>
      <c r="AR564" s="190" t="s">
        <v>85</v>
      </c>
      <c r="AT564" s="198" t="s">
        <v>73</v>
      </c>
      <c r="AU564" s="198" t="s">
        <v>11</v>
      </c>
      <c r="AY564" s="190" t="s">
        <v>214</v>
      </c>
      <c r="BK564" s="199">
        <f>SUM(BK565:BK566)</f>
        <v>0</v>
      </c>
    </row>
    <row r="565" s="1" customFormat="1" ht="16.5" customHeight="1">
      <c r="B565" s="202"/>
      <c r="C565" s="232" t="s">
        <v>1068</v>
      </c>
      <c r="D565" s="232" t="s">
        <v>341</v>
      </c>
      <c r="E565" s="233" t="s">
        <v>1069</v>
      </c>
      <c r="F565" s="234" t="s">
        <v>1070</v>
      </c>
      <c r="G565" s="235" t="s">
        <v>1071</v>
      </c>
      <c r="H565" s="236">
        <v>1</v>
      </c>
      <c r="I565" s="237"/>
      <c r="J565" s="238">
        <f>ROUND(I565*H565,0)</f>
        <v>0</v>
      </c>
      <c r="K565" s="234" t="s">
        <v>5</v>
      </c>
      <c r="L565" s="239"/>
      <c r="M565" s="240" t="s">
        <v>5</v>
      </c>
      <c r="N565" s="241" t="s">
        <v>45</v>
      </c>
      <c r="O565" s="47"/>
      <c r="P565" s="212">
        <f>O565*H565</f>
        <v>0</v>
      </c>
      <c r="Q565" s="212">
        <v>0</v>
      </c>
      <c r="R565" s="212">
        <f>Q565*H565</f>
        <v>0</v>
      </c>
      <c r="S565" s="212">
        <v>0</v>
      </c>
      <c r="T565" s="213">
        <f>S565*H565</f>
        <v>0</v>
      </c>
      <c r="AR565" s="24" t="s">
        <v>1072</v>
      </c>
      <c r="AT565" s="24" t="s">
        <v>341</v>
      </c>
      <c r="AU565" s="24" t="s">
        <v>82</v>
      </c>
      <c r="AY565" s="24" t="s">
        <v>214</v>
      </c>
      <c r="BE565" s="214">
        <f>IF(N565="základní",J565,0)</f>
        <v>0</v>
      </c>
      <c r="BF565" s="214">
        <f>IF(N565="snížená",J565,0)</f>
        <v>0</v>
      </c>
      <c r="BG565" s="214">
        <f>IF(N565="zákl. přenesená",J565,0)</f>
        <v>0</v>
      </c>
      <c r="BH565" s="214">
        <f>IF(N565="sníž. přenesená",J565,0)</f>
        <v>0</v>
      </c>
      <c r="BI565" s="214">
        <f>IF(N565="nulová",J565,0)</f>
        <v>0</v>
      </c>
      <c r="BJ565" s="24" t="s">
        <v>11</v>
      </c>
      <c r="BK565" s="214">
        <f>ROUND(I565*H565,0)</f>
        <v>0</v>
      </c>
      <c r="BL565" s="24" t="s">
        <v>571</v>
      </c>
      <c r="BM565" s="24" t="s">
        <v>1073</v>
      </c>
    </row>
    <row r="566" s="11" customFormat="1">
      <c r="B566" s="215"/>
      <c r="D566" s="216" t="s">
        <v>222</v>
      </c>
      <c r="E566" s="217" t="s">
        <v>5</v>
      </c>
      <c r="F566" s="218" t="s">
        <v>11</v>
      </c>
      <c r="H566" s="219">
        <v>1</v>
      </c>
      <c r="I566" s="220"/>
      <c r="L566" s="215"/>
      <c r="M566" s="250"/>
      <c r="N566" s="251"/>
      <c r="O566" s="251"/>
      <c r="P566" s="251"/>
      <c r="Q566" s="251"/>
      <c r="R566" s="251"/>
      <c r="S566" s="251"/>
      <c r="T566" s="252"/>
      <c r="AT566" s="217" t="s">
        <v>222</v>
      </c>
      <c r="AU566" s="217" t="s">
        <v>82</v>
      </c>
      <c r="AV566" s="11" t="s">
        <v>82</v>
      </c>
      <c r="AW566" s="11" t="s">
        <v>38</v>
      </c>
      <c r="AX566" s="11" t="s">
        <v>11</v>
      </c>
      <c r="AY566" s="217" t="s">
        <v>214</v>
      </c>
    </row>
    <row r="567" s="1" customFormat="1" ht="6.96" customHeight="1">
      <c r="B567" s="67"/>
      <c r="C567" s="68"/>
      <c r="D567" s="68"/>
      <c r="E567" s="68"/>
      <c r="F567" s="68"/>
      <c r="G567" s="68"/>
      <c r="H567" s="68"/>
      <c r="I567" s="153"/>
      <c r="J567" s="68"/>
      <c r="K567" s="68"/>
      <c r="L567" s="46"/>
    </row>
  </sheetData>
  <autoFilter ref="C98:K566"/>
  <mergeCells count="10">
    <mergeCell ref="E7:H7"/>
    <mergeCell ref="E9:H9"/>
    <mergeCell ref="E24:H24"/>
    <mergeCell ref="E45:H45"/>
    <mergeCell ref="E47:H47"/>
    <mergeCell ref="J51:J52"/>
    <mergeCell ref="E89:H89"/>
    <mergeCell ref="E91:H91"/>
    <mergeCell ref="G1:H1"/>
    <mergeCell ref="L2:V2"/>
  </mergeCells>
  <hyperlinks>
    <hyperlink ref="F1:G1" location="C2" display="1) Krycí list soupisu"/>
    <hyperlink ref="G1:H1" location="C54" display="2) Rekapitulace"/>
    <hyperlink ref="J1" location="C9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23"/>
      <c r="C1" s="123"/>
      <c r="D1" s="124" t="s">
        <v>1</v>
      </c>
      <c r="E1" s="123"/>
      <c r="F1" s="125" t="s">
        <v>100</v>
      </c>
      <c r="G1" s="125" t="s">
        <v>101</v>
      </c>
      <c r="H1" s="125"/>
      <c r="I1" s="126"/>
      <c r="J1" s="125" t="s">
        <v>102</v>
      </c>
      <c r="K1" s="124" t="s">
        <v>103</v>
      </c>
      <c r="L1" s="125" t="s">
        <v>104</v>
      </c>
      <c r="M1" s="125"/>
      <c r="N1" s="125"/>
      <c r="O1" s="125"/>
      <c r="P1" s="125"/>
      <c r="Q1" s="125"/>
      <c r="R1" s="125"/>
      <c r="S1" s="125"/>
      <c r="T1" s="12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 s="23" t="s">
        <v>8</v>
      </c>
      <c r="AT2" s="24" t="s">
        <v>84</v>
      </c>
    </row>
    <row r="3" ht="6.96" customHeight="1">
      <c r="B3" s="25"/>
      <c r="C3" s="26"/>
      <c r="D3" s="26"/>
      <c r="E3" s="26"/>
      <c r="F3" s="26"/>
      <c r="G3" s="26"/>
      <c r="H3" s="26"/>
      <c r="I3" s="128"/>
      <c r="J3" s="26"/>
      <c r="K3" s="27"/>
      <c r="AT3" s="24" t="s">
        <v>82</v>
      </c>
    </row>
    <row r="4" ht="36.96" customHeight="1">
      <c r="B4" s="28"/>
      <c r="C4" s="29"/>
      <c r="D4" s="30" t="s">
        <v>111</v>
      </c>
      <c r="E4" s="29"/>
      <c r="F4" s="29"/>
      <c r="G4" s="29"/>
      <c r="H4" s="29"/>
      <c r="I4" s="129"/>
      <c r="J4" s="29"/>
      <c r="K4" s="31"/>
      <c r="M4" s="32" t="s">
        <v>14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29"/>
      <c r="J5" s="29"/>
      <c r="K5" s="31"/>
    </row>
    <row r="6">
      <c r="B6" s="28"/>
      <c r="C6" s="29"/>
      <c r="D6" s="40" t="s">
        <v>20</v>
      </c>
      <c r="E6" s="29"/>
      <c r="F6" s="29"/>
      <c r="G6" s="29"/>
      <c r="H6" s="29"/>
      <c r="I6" s="129"/>
      <c r="J6" s="29"/>
      <c r="K6" s="31"/>
    </row>
    <row r="7" ht="16.5" customHeight="1">
      <c r="B7" s="28"/>
      <c r="C7" s="29"/>
      <c r="D7" s="29"/>
      <c r="E7" s="130" t="str">
        <f>'Rekapitulace stavby'!K6</f>
        <v>Přístavba výtahu 2.ZŠ Husitská, pavilon U12</v>
      </c>
      <c r="F7" s="40"/>
      <c r="G7" s="40"/>
      <c r="H7" s="40"/>
      <c r="I7" s="129"/>
      <c r="J7" s="29"/>
      <c r="K7" s="31"/>
    </row>
    <row r="8" s="1" customFormat="1">
      <c r="B8" s="46"/>
      <c r="C8" s="47"/>
      <c r="D8" s="40" t="s">
        <v>123</v>
      </c>
      <c r="E8" s="47"/>
      <c r="F8" s="47"/>
      <c r="G8" s="47"/>
      <c r="H8" s="47"/>
      <c r="I8" s="131"/>
      <c r="J8" s="47"/>
      <c r="K8" s="51"/>
    </row>
    <row r="9" s="1" customFormat="1" ht="36.96" customHeight="1">
      <c r="B9" s="46"/>
      <c r="C9" s="47"/>
      <c r="D9" s="47"/>
      <c r="E9" s="132" t="s">
        <v>1074</v>
      </c>
      <c r="F9" s="47"/>
      <c r="G9" s="47"/>
      <c r="H9" s="47"/>
      <c r="I9" s="131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31"/>
      <c r="J10" s="47"/>
      <c r="K10" s="51"/>
    </row>
    <row r="11" s="1" customFormat="1" ht="14.4" customHeight="1">
      <c r="B11" s="46"/>
      <c r="C11" s="47"/>
      <c r="D11" s="40" t="s">
        <v>22</v>
      </c>
      <c r="E11" s="47"/>
      <c r="F11" s="35" t="s">
        <v>5</v>
      </c>
      <c r="G11" s="47"/>
      <c r="H11" s="47"/>
      <c r="I11" s="133" t="s">
        <v>23</v>
      </c>
      <c r="J11" s="35" t="s">
        <v>5</v>
      </c>
      <c r="K11" s="51"/>
    </row>
    <row r="12" s="1" customFormat="1" ht="14.4" customHeight="1">
      <c r="B12" s="46"/>
      <c r="C12" s="47"/>
      <c r="D12" s="40" t="s">
        <v>24</v>
      </c>
      <c r="E12" s="47"/>
      <c r="F12" s="35" t="s">
        <v>25</v>
      </c>
      <c r="G12" s="47"/>
      <c r="H12" s="47"/>
      <c r="I12" s="133" t="s">
        <v>26</v>
      </c>
      <c r="J12" s="134" t="str">
        <f>'Rekapitulace stavby'!AN8</f>
        <v>31. 1. 2017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31"/>
      <c r="J13" s="47"/>
      <c r="K13" s="51"/>
    </row>
    <row r="14" s="1" customFormat="1" ht="14.4" customHeight="1">
      <c r="B14" s="46"/>
      <c r="C14" s="47"/>
      <c r="D14" s="40" t="s">
        <v>30</v>
      </c>
      <c r="E14" s="47"/>
      <c r="F14" s="47"/>
      <c r="G14" s="47"/>
      <c r="H14" s="47"/>
      <c r="I14" s="133" t="s">
        <v>31</v>
      </c>
      <c r="J14" s="35" t="s">
        <v>5</v>
      </c>
      <c r="K14" s="51"/>
    </row>
    <row r="15" s="1" customFormat="1" ht="18" customHeight="1">
      <c r="B15" s="46"/>
      <c r="C15" s="47"/>
      <c r="D15" s="47"/>
      <c r="E15" s="35" t="s">
        <v>32</v>
      </c>
      <c r="F15" s="47"/>
      <c r="G15" s="47"/>
      <c r="H15" s="47"/>
      <c r="I15" s="133" t="s">
        <v>33</v>
      </c>
      <c r="J15" s="35" t="s">
        <v>5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31"/>
      <c r="J16" s="47"/>
      <c r="K16" s="51"/>
    </row>
    <row r="17" s="1" customFormat="1" ht="14.4" customHeight="1">
      <c r="B17" s="46"/>
      <c r="C17" s="47"/>
      <c r="D17" s="40" t="s">
        <v>34</v>
      </c>
      <c r="E17" s="47"/>
      <c r="F17" s="47"/>
      <c r="G17" s="47"/>
      <c r="H17" s="47"/>
      <c r="I17" s="133" t="s">
        <v>31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33" t="s">
        <v>33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31"/>
      <c r="J19" s="47"/>
      <c r="K19" s="51"/>
    </row>
    <row r="20" s="1" customFormat="1" ht="14.4" customHeight="1">
      <c r="B20" s="46"/>
      <c r="C20" s="47"/>
      <c r="D20" s="40" t="s">
        <v>36</v>
      </c>
      <c r="E20" s="47"/>
      <c r="F20" s="47"/>
      <c r="G20" s="47"/>
      <c r="H20" s="47"/>
      <c r="I20" s="133" t="s">
        <v>31</v>
      </c>
      <c r="J20" s="35" t="s">
        <v>5</v>
      </c>
      <c r="K20" s="51"/>
    </row>
    <row r="21" s="1" customFormat="1" ht="18" customHeight="1">
      <c r="B21" s="46"/>
      <c r="C21" s="47"/>
      <c r="D21" s="47"/>
      <c r="E21" s="35" t="s">
        <v>37</v>
      </c>
      <c r="F21" s="47"/>
      <c r="G21" s="47"/>
      <c r="H21" s="47"/>
      <c r="I21" s="133" t="s">
        <v>33</v>
      </c>
      <c r="J21" s="35" t="s">
        <v>5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31"/>
      <c r="J22" s="47"/>
      <c r="K22" s="51"/>
    </row>
    <row r="23" s="1" customFormat="1" ht="14.4" customHeight="1">
      <c r="B23" s="46"/>
      <c r="C23" s="47"/>
      <c r="D23" s="40" t="s">
        <v>39</v>
      </c>
      <c r="E23" s="47"/>
      <c r="F23" s="47"/>
      <c r="G23" s="47"/>
      <c r="H23" s="47"/>
      <c r="I23" s="131"/>
      <c r="J23" s="47"/>
      <c r="K23" s="51"/>
    </row>
    <row r="24" s="6" customFormat="1" ht="16.5" customHeight="1">
      <c r="B24" s="135"/>
      <c r="C24" s="136"/>
      <c r="D24" s="136"/>
      <c r="E24" s="44" t="s">
        <v>5</v>
      </c>
      <c r="F24" s="44"/>
      <c r="G24" s="44"/>
      <c r="H24" s="44"/>
      <c r="I24" s="137"/>
      <c r="J24" s="136"/>
      <c r="K24" s="13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31"/>
      <c r="J25" s="47"/>
      <c r="K25" s="51"/>
    </row>
    <row r="26" s="1" customFormat="1" ht="6.96" customHeight="1">
      <c r="B26" s="46"/>
      <c r="C26" s="47"/>
      <c r="D26" s="82"/>
      <c r="E26" s="82"/>
      <c r="F26" s="82"/>
      <c r="G26" s="82"/>
      <c r="H26" s="82"/>
      <c r="I26" s="139"/>
      <c r="J26" s="82"/>
      <c r="K26" s="140"/>
    </row>
    <row r="27" s="1" customFormat="1" ht="25.44" customHeight="1">
      <c r="B27" s="46"/>
      <c r="C27" s="47"/>
      <c r="D27" s="141" t="s">
        <v>40</v>
      </c>
      <c r="E27" s="47"/>
      <c r="F27" s="47"/>
      <c r="G27" s="47"/>
      <c r="H27" s="47"/>
      <c r="I27" s="131"/>
      <c r="J27" s="142">
        <f>ROUND(J78,0)</f>
        <v>0</v>
      </c>
      <c r="K27" s="51"/>
    </row>
    <row r="28" s="1" customFormat="1" ht="6.96" customHeight="1">
      <c r="B28" s="46"/>
      <c r="C28" s="47"/>
      <c r="D28" s="82"/>
      <c r="E28" s="82"/>
      <c r="F28" s="82"/>
      <c r="G28" s="82"/>
      <c r="H28" s="82"/>
      <c r="I28" s="139"/>
      <c r="J28" s="82"/>
      <c r="K28" s="140"/>
    </row>
    <row r="29" s="1" customFormat="1" ht="14.4" customHeight="1">
      <c r="B29" s="46"/>
      <c r="C29" s="47"/>
      <c r="D29" s="47"/>
      <c r="E29" s="47"/>
      <c r="F29" s="52" t="s">
        <v>42</v>
      </c>
      <c r="G29" s="47"/>
      <c r="H29" s="47"/>
      <c r="I29" s="143" t="s">
        <v>41</v>
      </c>
      <c r="J29" s="52" t="s">
        <v>43</v>
      </c>
      <c r="K29" s="51"/>
    </row>
    <row r="30" s="1" customFormat="1" ht="14.4" customHeight="1">
      <c r="B30" s="46"/>
      <c r="C30" s="47"/>
      <c r="D30" s="55" t="s">
        <v>44</v>
      </c>
      <c r="E30" s="55" t="s">
        <v>45</v>
      </c>
      <c r="F30" s="144">
        <f>ROUND(SUM(BE78:BE81), 0)</f>
        <v>0</v>
      </c>
      <c r="G30" s="47"/>
      <c r="H30" s="47"/>
      <c r="I30" s="145">
        <v>0.20999999999999999</v>
      </c>
      <c r="J30" s="144">
        <f>ROUND(ROUND((SUM(BE78:BE81)), 0)*I30, 0)</f>
        <v>0</v>
      </c>
      <c r="K30" s="51"/>
    </row>
    <row r="31" s="1" customFormat="1" ht="14.4" customHeight="1">
      <c r="B31" s="46"/>
      <c r="C31" s="47"/>
      <c r="D31" s="47"/>
      <c r="E31" s="55" t="s">
        <v>46</v>
      </c>
      <c r="F31" s="144">
        <f>ROUND(SUM(BF78:BF81), 0)</f>
        <v>0</v>
      </c>
      <c r="G31" s="47"/>
      <c r="H31" s="47"/>
      <c r="I31" s="145">
        <v>0.14999999999999999</v>
      </c>
      <c r="J31" s="144">
        <f>ROUND(ROUND((SUM(BF78:BF81)), 0)*I31, 0)</f>
        <v>0</v>
      </c>
      <c r="K31" s="51"/>
    </row>
    <row r="32" hidden="1" s="1" customFormat="1" ht="14.4" customHeight="1">
      <c r="B32" s="46"/>
      <c r="C32" s="47"/>
      <c r="D32" s="47"/>
      <c r="E32" s="55" t="s">
        <v>47</v>
      </c>
      <c r="F32" s="144">
        <f>ROUND(SUM(BG78:BG81), 0)</f>
        <v>0</v>
      </c>
      <c r="G32" s="47"/>
      <c r="H32" s="47"/>
      <c r="I32" s="145">
        <v>0.20999999999999999</v>
      </c>
      <c r="J32" s="144">
        <v>0</v>
      </c>
      <c r="K32" s="51"/>
    </row>
    <row r="33" hidden="1" s="1" customFormat="1" ht="14.4" customHeight="1">
      <c r="B33" s="46"/>
      <c r="C33" s="47"/>
      <c r="D33" s="47"/>
      <c r="E33" s="55" t="s">
        <v>48</v>
      </c>
      <c r="F33" s="144">
        <f>ROUND(SUM(BH78:BH81), 0)</f>
        <v>0</v>
      </c>
      <c r="G33" s="47"/>
      <c r="H33" s="47"/>
      <c r="I33" s="145">
        <v>0.14999999999999999</v>
      </c>
      <c r="J33" s="144">
        <v>0</v>
      </c>
      <c r="K33" s="51"/>
    </row>
    <row r="34" hidden="1" s="1" customFormat="1" ht="14.4" customHeight="1">
      <c r="B34" s="46"/>
      <c r="C34" s="47"/>
      <c r="D34" s="47"/>
      <c r="E34" s="55" t="s">
        <v>49</v>
      </c>
      <c r="F34" s="144">
        <f>ROUND(SUM(BI78:BI81), 0)</f>
        <v>0</v>
      </c>
      <c r="G34" s="47"/>
      <c r="H34" s="47"/>
      <c r="I34" s="145">
        <v>0</v>
      </c>
      <c r="J34" s="144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31"/>
      <c r="J35" s="47"/>
      <c r="K35" s="51"/>
    </row>
    <row r="36" s="1" customFormat="1" ht="25.44" customHeight="1">
      <c r="B36" s="46"/>
      <c r="C36" s="146"/>
      <c r="D36" s="147" t="s">
        <v>50</v>
      </c>
      <c r="E36" s="88"/>
      <c r="F36" s="88"/>
      <c r="G36" s="148" t="s">
        <v>51</v>
      </c>
      <c r="H36" s="149" t="s">
        <v>52</v>
      </c>
      <c r="I36" s="150"/>
      <c r="J36" s="151">
        <f>SUM(J27:J34)</f>
        <v>0</v>
      </c>
      <c r="K36" s="152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53"/>
      <c r="J37" s="68"/>
      <c r="K37" s="69"/>
    </row>
    <row r="41" s="1" customFormat="1" ht="6.96" customHeight="1">
      <c r="B41" s="70"/>
      <c r="C41" s="71"/>
      <c r="D41" s="71"/>
      <c r="E41" s="71"/>
      <c r="F41" s="71"/>
      <c r="G41" s="71"/>
      <c r="H41" s="71"/>
      <c r="I41" s="154"/>
      <c r="J41" s="71"/>
      <c r="K41" s="155"/>
    </row>
    <row r="42" s="1" customFormat="1" ht="36.96" customHeight="1">
      <c r="B42" s="46"/>
      <c r="C42" s="30" t="s">
        <v>170</v>
      </c>
      <c r="D42" s="47"/>
      <c r="E42" s="47"/>
      <c r="F42" s="47"/>
      <c r="G42" s="47"/>
      <c r="H42" s="47"/>
      <c r="I42" s="131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31"/>
      <c r="J43" s="47"/>
      <c r="K43" s="51"/>
    </row>
    <row r="44" s="1" customFormat="1" ht="14.4" customHeight="1">
      <c r="B44" s="46"/>
      <c r="C44" s="40" t="s">
        <v>20</v>
      </c>
      <c r="D44" s="47"/>
      <c r="E44" s="47"/>
      <c r="F44" s="47"/>
      <c r="G44" s="47"/>
      <c r="H44" s="47"/>
      <c r="I44" s="131"/>
      <c r="J44" s="47"/>
      <c r="K44" s="51"/>
    </row>
    <row r="45" s="1" customFormat="1" ht="16.5" customHeight="1">
      <c r="B45" s="46"/>
      <c r="C45" s="47"/>
      <c r="D45" s="47"/>
      <c r="E45" s="130" t="str">
        <f>E7</f>
        <v>Přístavba výtahu 2.ZŠ Husitská, pavilon U12</v>
      </c>
      <c r="F45" s="40"/>
      <c r="G45" s="40"/>
      <c r="H45" s="40"/>
      <c r="I45" s="131"/>
      <c r="J45" s="47"/>
      <c r="K45" s="51"/>
    </row>
    <row r="46" s="1" customFormat="1" ht="14.4" customHeight="1">
      <c r="B46" s="46"/>
      <c r="C46" s="40" t="s">
        <v>123</v>
      </c>
      <c r="D46" s="47"/>
      <c r="E46" s="47"/>
      <c r="F46" s="47"/>
      <c r="G46" s="47"/>
      <c r="H46" s="47"/>
      <c r="I46" s="131"/>
      <c r="J46" s="47"/>
      <c r="K46" s="51"/>
    </row>
    <row r="47" s="1" customFormat="1" ht="17.25" customHeight="1">
      <c r="B47" s="46"/>
      <c r="C47" s="47"/>
      <c r="D47" s="47"/>
      <c r="E47" s="132" t="str">
        <f>E9</f>
        <v>2 - Vegetační úpravy</v>
      </c>
      <c r="F47" s="47"/>
      <c r="G47" s="47"/>
      <c r="H47" s="47"/>
      <c r="I47" s="131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31"/>
      <c r="J48" s="47"/>
      <c r="K48" s="51"/>
    </row>
    <row r="49" s="1" customFormat="1" ht="18" customHeight="1">
      <c r="B49" s="46"/>
      <c r="C49" s="40" t="s">
        <v>24</v>
      </c>
      <c r="D49" s="47"/>
      <c r="E49" s="47"/>
      <c r="F49" s="35" t="str">
        <f>F12</f>
        <v>Nová Paka</v>
      </c>
      <c r="G49" s="47"/>
      <c r="H49" s="47"/>
      <c r="I49" s="133" t="s">
        <v>26</v>
      </c>
      <c r="J49" s="134" t="str">
        <f>IF(J12="","",J12)</f>
        <v>31. 1. 2017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31"/>
      <c r="J50" s="47"/>
      <c r="K50" s="51"/>
    </row>
    <row r="51" s="1" customFormat="1">
      <c r="B51" s="46"/>
      <c r="C51" s="40" t="s">
        <v>30</v>
      </c>
      <c r="D51" s="47"/>
      <c r="E51" s="47"/>
      <c r="F51" s="35" t="str">
        <f>E15</f>
        <v>ZŠ Nová Paka, Husitská 1695</v>
      </c>
      <c r="G51" s="47"/>
      <c r="H51" s="47"/>
      <c r="I51" s="133" t="s">
        <v>36</v>
      </c>
      <c r="J51" s="44" t="str">
        <f>E21</f>
        <v>Ateliér ADIP, Střelecká 437, Hradec Králové</v>
      </c>
      <c r="K51" s="51"/>
    </row>
    <row r="52" s="1" customFormat="1" ht="14.4" customHeight="1">
      <c r="B52" s="46"/>
      <c r="C52" s="40" t="s">
        <v>34</v>
      </c>
      <c r="D52" s="47"/>
      <c r="E52" s="47"/>
      <c r="F52" s="35" t="str">
        <f>IF(E18="","",E18)</f>
        <v/>
      </c>
      <c r="G52" s="47"/>
      <c r="H52" s="47"/>
      <c r="I52" s="131"/>
      <c r="J52" s="156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31"/>
      <c r="J53" s="47"/>
      <c r="K53" s="51"/>
    </row>
    <row r="54" s="1" customFormat="1" ht="29.28" customHeight="1">
      <c r="B54" s="46"/>
      <c r="C54" s="157" t="s">
        <v>171</v>
      </c>
      <c r="D54" s="146"/>
      <c r="E54" s="146"/>
      <c r="F54" s="146"/>
      <c r="G54" s="146"/>
      <c r="H54" s="146"/>
      <c r="I54" s="158"/>
      <c r="J54" s="159" t="s">
        <v>172</v>
      </c>
      <c r="K54" s="160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31"/>
      <c r="J55" s="47"/>
      <c r="K55" s="51"/>
    </row>
    <row r="56" s="1" customFormat="1" ht="29.28" customHeight="1">
      <c r="B56" s="46"/>
      <c r="C56" s="161" t="s">
        <v>173</v>
      </c>
      <c r="D56" s="47"/>
      <c r="E56" s="47"/>
      <c r="F56" s="47"/>
      <c r="G56" s="47"/>
      <c r="H56" s="47"/>
      <c r="I56" s="131"/>
      <c r="J56" s="142">
        <f>J78</f>
        <v>0</v>
      </c>
      <c r="K56" s="51"/>
      <c r="AU56" s="24" t="s">
        <v>174</v>
      </c>
    </row>
    <row r="57" s="7" customFormat="1" ht="24.96" customHeight="1">
      <c r="B57" s="162"/>
      <c r="C57" s="163"/>
      <c r="D57" s="164" t="s">
        <v>175</v>
      </c>
      <c r="E57" s="165"/>
      <c r="F57" s="165"/>
      <c r="G57" s="165"/>
      <c r="H57" s="165"/>
      <c r="I57" s="166"/>
      <c r="J57" s="167">
        <f>J79</f>
        <v>0</v>
      </c>
      <c r="K57" s="168"/>
    </row>
    <row r="58" s="8" customFormat="1" ht="19.92" customHeight="1">
      <c r="B58" s="169"/>
      <c r="C58" s="170"/>
      <c r="D58" s="171" t="s">
        <v>176</v>
      </c>
      <c r="E58" s="172"/>
      <c r="F58" s="172"/>
      <c r="G58" s="172"/>
      <c r="H58" s="172"/>
      <c r="I58" s="173"/>
      <c r="J58" s="174">
        <f>J80</f>
        <v>0</v>
      </c>
      <c r="K58" s="175"/>
    </row>
    <row r="59" s="1" customFormat="1" ht="21.84" customHeight="1">
      <c r="B59" s="46"/>
      <c r="C59" s="47"/>
      <c r="D59" s="47"/>
      <c r="E59" s="47"/>
      <c r="F59" s="47"/>
      <c r="G59" s="47"/>
      <c r="H59" s="47"/>
      <c r="I59" s="131"/>
      <c r="J59" s="47"/>
      <c r="K59" s="51"/>
    </row>
    <row r="60" s="1" customFormat="1" ht="6.96" customHeight="1">
      <c r="B60" s="67"/>
      <c r="C60" s="68"/>
      <c r="D60" s="68"/>
      <c r="E60" s="68"/>
      <c r="F60" s="68"/>
      <c r="G60" s="68"/>
      <c r="H60" s="68"/>
      <c r="I60" s="153"/>
      <c r="J60" s="68"/>
      <c r="K60" s="69"/>
    </row>
    <row r="64" s="1" customFormat="1" ht="6.96" customHeight="1">
      <c r="B64" s="70"/>
      <c r="C64" s="71"/>
      <c r="D64" s="71"/>
      <c r="E64" s="71"/>
      <c r="F64" s="71"/>
      <c r="G64" s="71"/>
      <c r="H64" s="71"/>
      <c r="I64" s="154"/>
      <c r="J64" s="71"/>
      <c r="K64" s="71"/>
      <c r="L64" s="46"/>
    </row>
    <row r="65" s="1" customFormat="1" ht="36.96" customHeight="1">
      <c r="B65" s="46"/>
      <c r="C65" s="72" t="s">
        <v>198</v>
      </c>
      <c r="I65" s="176"/>
      <c r="L65" s="46"/>
    </row>
    <row r="66" s="1" customFormat="1" ht="6.96" customHeight="1">
      <c r="B66" s="46"/>
      <c r="I66" s="176"/>
      <c r="L66" s="46"/>
    </row>
    <row r="67" s="1" customFormat="1" ht="14.4" customHeight="1">
      <c r="B67" s="46"/>
      <c r="C67" s="74" t="s">
        <v>20</v>
      </c>
      <c r="I67" s="176"/>
      <c r="L67" s="46"/>
    </row>
    <row r="68" s="1" customFormat="1" ht="16.5" customHeight="1">
      <c r="B68" s="46"/>
      <c r="E68" s="177" t="str">
        <f>E7</f>
        <v>Přístavba výtahu 2.ZŠ Husitská, pavilon U12</v>
      </c>
      <c r="F68" s="74"/>
      <c r="G68" s="74"/>
      <c r="H68" s="74"/>
      <c r="I68" s="176"/>
      <c r="L68" s="46"/>
    </row>
    <row r="69" s="1" customFormat="1" ht="14.4" customHeight="1">
      <c r="B69" s="46"/>
      <c r="C69" s="74" t="s">
        <v>123</v>
      </c>
      <c r="I69" s="176"/>
      <c r="L69" s="46"/>
    </row>
    <row r="70" s="1" customFormat="1" ht="17.25" customHeight="1">
      <c r="B70" s="46"/>
      <c r="E70" s="77" t="str">
        <f>E9</f>
        <v>2 - Vegetační úpravy</v>
      </c>
      <c r="F70" s="1"/>
      <c r="G70" s="1"/>
      <c r="H70" s="1"/>
      <c r="I70" s="176"/>
      <c r="L70" s="46"/>
    </row>
    <row r="71" s="1" customFormat="1" ht="6.96" customHeight="1">
      <c r="B71" s="46"/>
      <c r="I71" s="176"/>
      <c r="L71" s="46"/>
    </row>
    <row r="72" s="1" customFormat="1" ht="18" customHeight="1">
      <c r="B72" s="46"/>
      <c r="C72" s="74" t="s">
        <v>24</v>
      </c>
      <c r="F72" s="178" t="str">
        <f>F12</f>
        <v>Nová Paka</v>
      </c>
      <c r="I72" s="179" t="s">
        <v>26</v>
      </c>
      <c r="J72" s="79" t="str">
        <f>IF(J12="","",J12)</f>
        <v>31. 1. 2017</v>
      </c>
      <c r="L72" s="46"/>
    </row>
    <row r="73" s="1" customFormat="1" ht="6.96" customHeight="1">
      <c r="B73" s="46"/>
      <c r="I73" s="176"/>
      <c r="L73" s="46"/>
    </row>
    <row r="74" s="1" customFormat="1">
      <c r="B74" s="46"/>
      <c r="C74" s="74" t="s">
        <v>30</v>
      </c>
      <c r="F74" s="178" t="str">
        <f>E15</f>
        <v>ZŠ Nová Paka, Husitská 1695</v>
      </c>
      <c r="I74" s="179" t="s">
        <v>36</v>
      </c>
      <c r="J74" s="178" t="str">
        <f>E21</f>
        <v>Ateliér ADIP, Střelecká 437, Hradec Králové</v>
      </c>
      <c r="L74" s="46"/>
    </row>
    <row r="75" s="1" customFormat="1" ht="14.4" customHeight="1">
      <c r="B75" s="46"/>
      <c r="C75" s="74" t="s">
        <v>34</v>
      </c>
      <c r="F75" s="178" t="str">
        <f>IF(E18="","",E18)</f>
        <v/>
      </c>
      <c r="I75" s="176"/>
      <c r="L75" s="46"/>
    </row>
    <row r="76" s="1" customFormat="1" ht="10.32" customHeight="1">
      <c r="B76" s="46"/>
      <c r="I76" s="176"/>
      <c r="L76" s="46"/>
    </row>
    <row r="77" s="9" customFormat="1" ht="29.28" customHeight="1">
      <c r="B77" s="180"/>
      <c r="C77" s="181" t="s">
        <v>199</v>
      </c>
      <c r="D77" s="182" t="s">
        <v>59</v>
      </c>
      <c r="E77" s="182" t="s">
        <v>55</v>
      </c>
      <c r="F77" s="182" t="s">
        <v>200</v>
      </c>
      <c r="G77" s="182" t="s">
        <v>201</v>
      </c>
      <c r="H77" s="182" t="s">
        <v>202</v>
      </c>
      <c r="I77" s="183" t="s">
        <v>203</v>
      </c>
      <c r="J77" s="182" t="s">
        <v>172</v>
      </c>
      <c r="K77" s="184" t="s">
        <v>204</v>
      </c>
      <c r="L77" s="180"/>
      <c r="M77" s="92" t="s">
        <v>205</v>
      </c>
      <c r="N77" s="93" t="s">
        <v>44</v>
      </c>
      <c r="O77" s="93" t="s">
        <v>206</v>
      </c>
      <c r="P77" s="93" t="s">
        <v>207</v>
      </c>
      <c r="Q77" s="93" t="s">
        <v>208</v>
      </c>
      <c r="R77" s="93" t="s">
        <v>209</v>
      </c>
      <c r="S77" s="93" t="s">
        <v>210</v>
      </c>
      <c r="T77" s="94" t="s">
        <v>211</v>
      </c>
    </row>
    <row r="78" s="1" customFormat="1" ht="29.28" customHeight="1">
      <c r="B78" s="46"/>
      <c r="C78" s="96" t="s">
        <v>173</v>
      </c>
      <c r="I78" s="176"/>
      <c r="J78" s="185">
        <f>BK78</f>
        <v>0</v>
      </c>
      <c r="L78" s="46"/>
      <c r="M78" s="95"/>
      <c r="N78" s="82"/>
      <c r="O78" s="82"/>
      <c r="P78" s="186">
        <f>P79</f>
        <v>0</v>
      </c>
      <c r="Q78" s="82"/>
      <c r="R78" s="186">
        <f>R79</f>
        <v>0</v>
      </c>
      <c r="S78" s="82"/>
      <c r="T78" s="187">
        <f>T79</f>
        <v>0</v>
      </c>
      <c r="AT78" s="24" t="s">
        <v>73</v>
      </c>
      <c r="AU78" s="24" t="s">
        <v>174</v>
      </c>
      <c r="BK78" s="188">
        <f>BK79</f>
        <v>0</v>
      </c>
    </row>
    <row r="79" s="10" customFormat="1" ht="37.44001" customHeight="1">
      <c r="B79" s="189"/>
      <c r="D79" s="190" t="s">
        <v>73</v>
      </c>
      <c r="E79" s="191" t="s">
        <v>212</v>
      </c>
      <c r="F79" s="191" t="s">
        <v>213</v>
      </c>
      <c r="I79" s="192"/>
      <c r="J79" s="193">
        <f>BK79</f>
        <v>0</v>
      </c>
      <c r="L79" s="189"/>
      <c r="M79" s="194"/>
      <c r="N79" s="195"/>
      <c r="O79" s="195"/>
      <c r="P79" s="196">
        <f>P80</f>
        <v>0</v>
      </c>
      <c r="Q79" s="195"/>
      <c r="R79" s="196">
        <f>R80</f>
        <v>0</v>
      </c>
      <c r="S79" s="195"/>
      <c r="T79" s="197">
        <f>T80</f>
        <v>0</v>
      </c>
      <c r="AR79" s="190" t="s">
        <v>11</v>
      </c>
      <c r="AT79" s="198" t="s">
        <v>73</v>
      </c>
      <c r="AU79" s="198" t="s">
        <v>74</v>
      </c>
      <c r="AY79" s="190" t="s">
        <v>214</v>
      </c>
      <c r="BK79" s="199">
        <f>BK80</f>
        <v>0</v>
      </c>
    </row>
    <row r="80" s="10" customFormat="1" ht="19.92" customHeight="1">
      <c r="B80" s="189"/>
      <c r="D80" s="190" t="s">
        <v>73</v>
      </c>
      <c r="E80" s="200" t="s">
        <v>11</v>
      </c>
      <c r="F80" s="200" t="s">
        <v>215</v>
      </c>
      <c r="I80" s="192"/>
      <c r="J80" s="201">
        <f>BK80</f>
        <v>0</v>
      </c>
      <c r="L80" s="189"/>
      <c r="M80" s="194"/>
      <c r="N80" s="195"/>
      <c r="O80" s="195"/>
      <c r="P80" s="196">
        <f>P81</f>
        <v>0</v>
      </c>
      <c r="Q80" s="195"/>
      <c r="R80" s="196">
        <f>R81</f>
        <v>0</v>
      </c>
      <c r="S80" s="195"/>
      <c r="T80" s="197">
        <f>T81</f>
        <v>0</v>
      </c>
      <c r="AR80" s="190" t="s">
        <v>11</v>
      </c>
      <c r="AT80" s="198" t="s">
        <v>73</v>
      </c>
      <c r="AU80" s="198" t="s">
        <v>11</v>
      </c>
      <c r="AY80" s="190" t="s">
        <v>214</v>
      </c>
      <c r="BK80" s="199">
        <f>BK81</f>
        <v>0</v>
      </c>
    </row>
    <row r="81" s="1" customFormat="1" ht="16.5" customHeight="1">
      <c r="B81" s="202"/>
      <c r="C81" s="232" t="s">
        <v>11</v>
      </c>
      <c r="D81" s="232" t="s">
        <v>341</v>
      </c>
      <c r="E81" s="233" t="s">
        <v>1075</v>
      </c>
      <c r="F81" s="234" t="s">
        <v>83</v>
      </c>
      <c r="G81" s="235" t="s">
        <v>1071</v>
      </c>
      <c r="H81" s="236">
        <v>1</v>
      </c>
      <c r="I81" s="237"/>
      <c r="J81" s="238">
        <f>ROUND(I81*H81,0)</f>
        <v>0</v>
      </c>
      <c r="K81" s="234" t="s">
        <v>5</v>
      </c>
      <c r="L81" s="239"/>
      <c r="M81" s="240" t="s">
        <v>5</v>
      </c>
      <c r="N81" s="253" t="s">
        <v>45</v>
      </c>
      <c r="O81" s="254"/>
      <c r="P81" s="255">
        <f>O81*H81</f>
        <v>0</v>
      </c>
      <c r="Q81" s="255">
        <v>0</v>
      </c>
      <c r="R81" s="255">
        <f>Q81*H81</f>
        <v>0</v>
      </c>
      <c r="S81" s="255">
        <v>0</v>
      </c>
      <c r="T81" s="256">
        <f>S81*H81</f>
        <v>0</v>
      </c>
      <c r="AR81" s="24" t="s">
        <v>246</v>
      </c>
      <c r="AT81" s="24" t="s">
        <v>341</v>
      </c>
      <c r="AU81" s="24" t="s">
        <v>82</v>
      </c>
      <c r="AY81" s="24" t="s">
        <v>214</v>
      </c>
      <c r="BE81" s="214">
        <f>IF(N81="základní",J81,0)</f>
        <v>0</v>
      </c>
      <c r="BF81" s="214">
        <f>IF(N81="snížená",J81,0)</f>
        <v>0</v>
      </c>
      <c r="BG81" s="214">
        <f>IF(N81="zákl. přenesená",J81,0)</f>
        <v>0</v>
      </c>
      <c r="BH81" s="214">
        <f>IF(N81="sníž. přenesená",J81,0)</f>
        <v>0</v>
      </c>
      <c r="BI81" s="214">
        <f>IF(N81="nulová",J81,0)</f>
        <v>0</v>
      </c>
      <c r="BJ81" s="24" t="s">
        <v>11</v>
      </c>
      <c r="BK81" s="214">
        <f>ROUND(I81*H81,0)</f>
        <v>0</v>
      </c>
      <c r="BL81" s="24" t="s">
        <v>88</v>
      </c>
      <c r="BM81" s="24" t="s">
        <v>1076</v>
      </c>
    </row>
    <row r="82" s="1" customFormat="1" ht="6.96" customHeight="1">
      <c r="B82" s="67"/>
      <c r="C82" s="68"/>
      <c r="D82" s="68"/>
      <c r="E82" s="68"/>
      <c r="F82" s="68"/>
      <c r="G82" s="68"/>
      <c r="H82" s="68"/>
      <c r="I82" s="153"/>
      <c r="J82" s="68"/>
      <c r="K82" s="68"/>
      <c r="L82" s="46"/>
    </row>
  </sheetData>
  <autoFilter ref="C77:K81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23"/>
      <c r="C1" s="123"/>
      <c r="D1" s="124" t="s">
        <v>1</v>
      </c>
      <c r="E1" s="123"/>
      <c r="F1" s="125" t="s">
        <v>100</v>
      </c>
      <c r="G1" s="125" t="s">
        <v>101</v>
      </c>
      <c r="H1" s="125"/>
      <c r="I1" s="126"/>
      <c r="J1" s="125" t="s">
        <v>102</v>
      </c>
      <c r="K1" s="124" t="s">
        <v>103</v>
      </c>
      <c r="L1" s="125" t="s">
        <v>104</v>
      </c>
      <c r="M1" s="125"/>
      <c r="N1" s="125"/>
      <c r="O1" s="125"/>
      <c r="P1" s="125"/>
      <c r="Q1" s="125"/>
      <c r="R1" s="125"/>
      <c r="S1" s="125"/>
      <c r="T1" s="12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 s="23" t="s">
        <v>8</v>
      </c>
      <c r="AT2" s="24" t="s">
        <v>87</v>
      </c>
    </row>
    <row r="3" ht="6.96" customHeight="1">
      <c r="B3" s="25"/>
      <c r="C3" s="26"/>
      <c r="D3" s="26"/>
      <c r="E3" s="26"/>
      <c r="F3" s="26"/>
      <c r="G3" s="26"/>
      <c r="H3" s="26"/>
      <c r="I3" s="128"/>
      <c r="J3" s="26"/>
      <c r="K3" s="27"/>
      <c r="AT3" s="24" t="s">
        <v>82</v>
      </c>
    </row>
    <row r="4" ht="36.96" customHeight="1">
      <c r="B4" s="28"/>
      <c r="C4" s="29"/>
      <c r="D4" s="30" t="s">
        <v>111</v>
      </c>
      <c r="E4" s="29"/>
      <c r="F4" s="29"/>
      <c r="G4" s="29"/>
      <c r="H4" s="29"/>
      <c r="I4" s="129"/>
      <c r="J4" s="29"/>
      <c r="K4" s="31"/>
      <c r="M4" s="32" t="s">
        <v>14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29"/>
      <c r="J5" s="29"/>
      <c r="K5" s="31"/>
    </row>
    <row r="6">
      <c r="B6" s="28"/>
      <c r="C6" s="29"/>
      <c r="D6" s="40" t="s">
        <v>20</v>
      </c>
      <c r="E6" s="29"/>
      <c r="F6" s="29"/>
      <c r="G6" s="29"/>
      <c r="H6" s="29"/>
      <c r="I6" s="129"/>
      <c r="J6" s="29"/>
      <c r="K6" s="31"/>
    </row>
    <row r="7" ht="16.5" customHeight="1">
      <c r="B7" s="28"/>
      <c r="C7" s="29"/>
      <c r="D7" s="29"/>
      <c r="E7" s="130" t="str">
        <f>'Rekapitulace stavby'!K6</f>
        <v>Přístavba výtahu 2.ZŠ Husitská, pavilon U12</v>
      </c>
      <c r="F7" s="40"/>
      <c r="G7" s="40"/>
      <c r="H7" s="40"/>
      <c r="I7" s="129"/>
      <c r="J7" s="29"/>
      <c r="K7" s="31"/>
    </row>
    <row r="8" s="1" customFormat="1">
      <c r="B8" s="46"/>
      <c r="C8" s="47"/>
      <c r="D8" s="40" t="s">
        <v>123</v>
      </c>
      <c r="E8" s="47"/>
      <c r="F8" s="47"/>
      <c r="G8" s="47"/>
      <c r="H8" s="47"/>
      <c r="I8" s="131"/>
      <c r="J8" s="47"/>
      <c r="K8" s="51"/>
    </row>
    <row r="9" s="1" customFormat="1" ht="36.96" customHeight="1">
      <c r="B9" s="46"/>
      <c r="C9" s="47"/>
      <c r="D9" s="47"/>
      <c r="E9" s="132" t="s">
        <v>1077</v>
      </c>
      <c r="F9" s="47"/>
      <c r="G9" s="47"/>
      <c r="H9" s="47"/>
      <c r="I9" s="131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31"/>
      <c r="J10" s="47"/>
      <c r="K10" s="51"/>
    </row>
    <row r="11" s="1" customFormat="1" ht="14.4" customHeight="1">
      <c r="B11" s="46"/>
      <c r="C11" s="47"/>
      <c r="D11" s="40" t="s">
        <v>22</v>
      </c>
      <c r="E11" s="47"/>
      <c r="F11" s="35" t="s">
        <v>5</v>
      </c>
      <c r="G11" s="47"/>
      <c r="H11" s="47"/>
      <c r="I11" s="133" t="s">
        <v>23</v>
      </c>
      <c r="J11" s="35" t="s">
        <v>5</v>
      </c>
      <c r="K11" s="51"/>
    </row>
    <row r="12" s="1" customFormat="1" ht="14.4" customHeight="1">
      <c r="B12" s="46"/>
      <c r="C12" s="47"/>
      <c r="D12" s="40" t="s">
        <v>24</v>
      </c>
      <c r="E12" s="47"/>
      <c r="F12" s="35" t="s">
        <v>25</v>
      </c>
      <c r="G12" s="47"/>
      <c r="H12" s="47"/>
      <c r="I12" s="133" t="s">
        <v>26</v>
      </c>
      <c r="J12" s="134" t="str">
        <f>'Rekapitulace stavby'!AN8</f>
        <v>31. 1. 2017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31"/>
      <c r="J13" s="47"/>
      <c r="K13" s="51"/>
    </row>
    <row r="14" s="1" customFormat="1" ht="14.4" customHeight="1">
      <c r="B14" s="46"/>
      <c r="C14" s="47"/>
      <c r="D14" s="40" t="s">
        <v>30</v>
      </c>
      <c r="E14" s="47"/>
      <c r="F14" s="47"/>
      <c r="G14" s="47"/>
      <c r="H14" s="47"/>
      <c r="I14" s="133" t="s">
        <v>31</v>
      </c>
      <c r="J14" s="35" t="s">
        <v>5</v>
      </c>
      <c r="K14" s="51"/>
    </row>
    <row r="15" s="1" customFormat="1" ht="18" customHeight="1">
      <c r="B15" s="46"/>
      <c r="C15" s="47"/>
      <c r="D15" s="47"/>
      <c r="E15" s="35" t="s">
        <v>32</v>
      </c>
      <c r="F15" s="47"/>
      <c r="G15" s="47"/>
      <c r="H15" s="47"/>
      <c r="I15" s="133" t="s">
        <v>33</v>
      </c>
      <c r="J15" s="35" t="s">
        <v>5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31"/>
      <c r="J16" s="47"/>
      <c r="K16" s="51"/>
    </row>
    <row r="17" s="1" customFormat="1" ht="14.4" customHeight="1">
      <c r="B17" s="46"/>
      <c r="C17" s="47"/>
      <c r="D17" s="40" t="s">
        <v>34</v>
      </c>
      <c r="E17" s="47"/>
      <c r="F17" s="47"/>
      <c r="G17" s="47"/>
      <c r="H17" s="47"/>
      <c r="I17" s="133" t="s">
        <v>31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33" t="s">
        <v>33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31"/>
      <c r="J19" s="47"/>
      <c r="K19" s="51"/>
    </row>
    <row r="20" s="1" customFormat="1" ht="14.4" customHeight="1">
      <c r="B20" s="46"/>
      <c r="C20" s="47"/>
      <c r="D20" s="40" t="s">
        <v>36</v>
      </c>
      <c r="E20" s="47"/>
      <c r="F20" s="47"/>
      <c r="G20" s="47"/>
      <c r="H20" s="47"/>
      <c r="I20" s="133" t="s">
        <v>31</v>
      </c>
      <c r="J20" s="35" t="s">
        <v>5</v>
      </c>
      <c r="K20" s="51"/>
    </row>
    <row r="21" s="1" customFormat="1" ht="18" customHeight="1">
      <c r="B21" s="46"/>
      <c r="C21" s="47"/>
      <c r="D21" s="47"/>
      <c r="E21" s="35" t="s">
        <v>37</v>
      </c>
      <c r="F21" s="47"/>
      <c r="G21" s="47"/>
      <c r="H21" s="47"/>
      <c r="I21" s="133" t="s">
        <v>33</v>
      </c>
      <c r="J21" s="35" t="s">
        <v>5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31"/>
      <c r="J22" s="47"/>
      <c r="K22" s="51"/>
    </row>
    <row r="23" s="1" customFormat="1" ht="14.4" customHeight="1">
      <c r="B23" s="46"/>
      <c r="C23" s="47"/>
      <c r="D23" s="40" t="s">
        <v>39</v>
      </c>
      <c r="E23" s="47"/>
      <c r="F23" s="47"/>
      <c r="G23" s="47"/>
      <c r="H23" s="47"/>
      <c r="I23" s="131"/>
      <c r="J23" s="47"/>
      <c r="K23" s="51"/>
    </row>
    <row r="24" s="6" customFormat="1" ht="16.5" customHeight="1">
      <c r="B24" s="135"/>
      <c r="C24" s="136"/>
      <c r="D24" s="136"/>
      <c r="E24" s="44" t="s">
        <v>5</v>
      </c>
      <c r="F24" s="44"/>
      <c r="G24" s="44"/>
      <c r="H24" s="44"/>
      <c r="I24" s="137"/>
      <c r="J24" s="136"/>
      <c r="K24" s="13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31"/>
      <c r="J25" s="47"/>
      <c r="K25" s="51"/>
    </row>
    <row r="26" s="1" customFormat="1" ht="6.96" customHeight="1">
      <c r="B26" s="46"/>
      <c r="C26" s="47"/>
      <c r="D26" s="82"/>
      <c r="E26" s="82"/>
      <c r="F26" s="82"/>
      <c r="G26" s="82"/>
      <c r="H26" s="82"/>
      <c r="I26" s="139"/>
      <c r="J26" s="82"/>
      <c r="K26" s="140"/>
    </row>
    <row r="27" s="1" customFormat="1" ht="25.44" customHeight="1">
      <c r="B27" s="46"/>
      <c r="C27" s="47"/>
      <c r="D27" s="141" t="s">
        <v>40</v>
      </c>
      <c r="E27" s="47"/>
      <c r="F27" s="47"/>
      <c r="G27" s="47"/>
      <c r="H27" s="47"/>
      <c r="I27" s="131"/>
      <c r="J27" s="142">
        <f>ROUND(J81,0)</f>
        <v>0</v>
      </c>
      <c r="K27" s="51"/>
    </row>
    <row r="28" s="1" customFormat="1" ht="6.96" customHeight="1">
      <c r="B28" s="46"/>
      <c r="C28" s="47"/>
      <c r="D28" s="82"/>
      <c r="E28" s="82"/>
      <c r="F28" s="82"/>
      <c r="G28" s="82"/>
      <c r="H28" s="82"/>
      <c r="I28" s="139"/>
      <c r="J28" s="82"/>
      <c r="K28" s="140"/>
    </row>
    <row r="29" s="1" customFormat="1" ht="14.4" customHeight="1">
      <c r="B29" s="46"/>
      <c r="C29" s="47"/>
      <c r="D29" s="47"/>
      <c r="E29" s="47"/>
      <c r="F29" s="52" t="s">
        <v>42</v>
      </c>
      <c r="G29" s="47"/>
      <c r="H29" s="47"/>
      <c r="I29" s="143" t="s">
        <v>41</v>
      </c>
      <c r="J29" s="52" t="s">
        <v>43</v>
      </c>
      <c r="K29" s="51"/>
    </row>
    <row r="30" s="1" customFormat="1" ht="14.4" customHeight="1">
      <c r="B30" s="46"/>
      <c r="C30" s="47"/>
      <c r="D30" s="55" t="s">
        <v>44</v>
      </c>
      <c r="E30" s="55" t="s">
        <v>45</v>
      </c>
      <c r="F30" s="144">
        <f>ROUND(SUM(BE81:BE180), 0)</f>
        <v>0</v>
      </c>
      <c r="G30" s="47"/>
      <c r="H30" s="47"/>
      <c r="I30" s="145">
        <v>0.20999999999999999</v>
      </c>
      <c r="J30" s="144">
        <f>ROUND(ROUND((SUM(BE81:BE180)), 0)*I30, 0)</f>
        <v>0</v>
      </c>
      <c r="K30" s="51"/>
    </row>
    <row r="31" s="1" customFormat="1" ht="14.4" customHeight="1">
      <c r="B31" s="46"/>
      <c r="C31" s="47"/>
      <c r="D31" s="47"/>
      <c r="E31" s="55" t="s">
        <v>46</v>
      </c>
      <c r="F31" s="144">
        <f>ROUND(SUM(BF81:BF180), 0)</f>
        <v>0</v>
      </c>
      <c r="G31" s="47"/>
      <c r="H31" s="47"/>
      <c r="I31" s="145">
        <v>0.14999999999999999</v>
      </c>
      <c r="J31" s="144">
        <f>ROUND(ROUND((SUM(BF81:BF180)), 0)*I31, 0)</f>
        <v>0</v>
      </c>
      <c r="K31" s="51"/>
    </row>
    <row r="32" hidden="1" s="1" customFormat="1" ht="14.4" customHeight="1">
      <c r="B32" s="46"/>
      <c r="C32" s="47"/>
      <c r="D32" s="47"/>
      <c r="E32" s="55" t="s">
        <v>47</v>
      </c>
      <c r="F32" s="144">
        <f>ROUND(SUM(BG81:BG180), 0)</f>
        <v>0</v>
      </c>
      <c r="G32" s="47"/>
      <c r="H32" s="47"/>
      <c r="I32" s="145">
        <v>0.20999999999999999</v>
      </c>
      <c r="J32" s="144">
        <v>0</v>
      </c>
      <c r="K32" s="51"/>
    </row>
    <row r="33" hidden="1" s="1" customFormat="1" ht="14.4" customHeight="1">
      <c r="B33" s="46"/>
      <c r="C33" s="47"/>
      <c r="D33" s="47"/>
      <c r="E33" s="55" t="s">
        <v>48</v>
      </c>
      <c r="F33" s="144">
        <f>ROUND(SUM(BH81:BH180), 0)</f>
        <v>0</v>
      </c>
      <c r="G33" s="47"/>
      <c r="H33" s="47"/>
      <c r="I33" s="145">
        <v>0.14999999999999999</v>
      </c>
      <c r="J33" s="144">
        <v>0</v>
      </c>
      <c r="K33" s="51"/>
    </row>
    <row r="34" hidden="1" s="1" customFormat="1" ht="14.4" customHeight="1">
      <c r="B34" s="46"/>
      <c r="C34" s="47"/>
      <c r="D34" s="47"/>
      <c r="E34" s="55" t="s">
        <v>49</v>
      </c>
      <c r="F34" s="144">
        <f>ROUND(SUM(BI81:BI180), 0)</f>
        <v>0</v>
      </c>
      <c r="G34" s="47"/>
      <c r="H34" s="47"/>
      <c r="I34" s="145">
        <v>0</v>
      </c>
      <c r="J34" s="144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31"/>
      <c r="J35" s="47"/>
      <c r="K35" s="51"/>
    </row>
    <row r="36" s="1" customFormat="1" ht="25.44" customHeight="1">
      <c r="B36" s="46"/>
      <c r="C36" s="146"/>
      <c r="D36" s="147" t="s">
        <v>50</v>
      </c>
      <c r="E36" s="88"/>
      <c r="F36" s="88"/>
      <c r="G36" s="148" t="s">
        <v>51</v>
      </c>
      <c r="H36" s="149" t="s">
        <v>52</v>
      </c>
      <c r="I36" s="150"/>
      <c r="J36" s="151">
        <f>SUM(J27:J34)</f>
        <v>0</v>
      </c>
      <c r="K36" s="152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53"/>
      <c r="J37" s="68"/>
      <c r="K37" s="69"/>
    </row>
    <row r="41" s="1" customFormat="1" ht="6.96" customHeight="1">
      <c r="B41" s="70"/>
      <c r="C41" s="71"/>
      <c r="D41" s="71"/>
      <c r="E41" s="71"/>
      <c r="F41" s="71"/>
      <c r="G41" s="71"/>
      <c r="H41" s="71"/>
      <c r="I41" s="154"/>
      <c r="J41" s="71"/>
      <c r="K41" s="155"/>
    </row>
    <row r="42" s="1" customFormat="1" ht="36.96" customHeight="1">
      <c r="B42" s="46"/>
      <c r="C42" s="30" t="s">
        <v>170</v>
      </c>
      <c r="D42" s="47"/>
      <c r="E42" s="47"/>
      <c r="F42" s="47"/>
      <c r="G42" s="47"/>
      <c r="H42" s="47"/>
      <c r="I42" s="131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31"/>
      <c r="J43" s="47"/>
      <c r="K43" s="51"/>
    </row>
    <row r="44" s="1" customFormat="1" ht="14.4" customHeight="1">
      <c r="B44" s="46"/>
      <c r="C44" s="40" t="s">
        <v>20</v>
      </c>
      <c r="D44" s="47"/>
      <c r="E44" s="47"/>
      <c r="F44" s="47"/>
      <c r="G44" s="47"/>
      <c r="H44" s="47"/>
      <c r="I44" s="131"/>
      <c r="J44" s="47"/>
      <c r="K44" s="51"/>
    </row>
    <row r="45" s="1" customFormat="1" ht="16.5" customHeight="1">
      <c r="B45" s="46"/>
      <c r="C45" s="47"/>
      <c r="D45" s="47"/>
      <c r="E45" s="130" t="str">
        <f>E7</f>
        <v>Přístavba výtahu 2.ZŠ Husitská, pavilon U12</v>
      </c>
      <c r="F45" s="40"/>
      <c r="G45" s="40"/>
      <c r="H45" s="40"/>
      <c r="I45" s="131"/>
      <c r="J45" s="47"/>
      <c r="K45" s="51"/>
    </row>
    <row r="46" s="1" customFormat="1" ht="14.4" customHeight="1">
      <c r="B46" s="46"/>
      <c r="C46" s="40" t="s">
        <v>123</v>
      </c>
      <c r="D46" s="47"/>
      <c r="E46" s="47"/>
      <c r="F46" s="47"/>
      <c r="G46" s="47"/>
      <c r="H46" s="47"/>
      <c r="I46" s="131"/>
      <c r="J46" s="47"/>
      <c r="K46" s="51"/>
    </row>
    <row r="47" s="1" customFormat="1" ht="17.25" customHeight="1">
      <c r="B47" s="46"/>
      <c r="C47" s="47"/>
      <c r="D47" s="47"/>
      <c r="E47" s="132" t="str">
        <f>E9</f>
        <v xml:space="preserve">3 - ZTI </v>
      </c>
      <c r="F47" s="47"/>
      <c r="G47" s="47"/>
      <c r="H47" s="47"/>
      <c r="I47" s="131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31"/>
      <c r="J48" s="47"/>
      <c r="K48" s="51"/>
    </row>
    <row r="49" s="1" customFormat="1" ht="18" customHeight="1">
      <c r="B49" s="46"/>
      <c r="C49" s="40" t="s">
        <v>24</v>
      </c>
      <c r="D49" s="47"/>
      <c r="E49" s="47"/>
      <c r="F49" s="35" t="str">
        <f>F12</f>
        <v>Nová Paka</v>
      </c>
      <c r="G49" s="47"/>
      <c r="H49" s="47"/>
      <c r="I49" s="133" t="s">
        <v>26</v>
      </c>
      <c r="J49" s="134" t="str">
        <f>IF(J12="","",J12)</f>
        <v>31. 1. 2017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31"/>
      <c r="J50" s="47"/>
      <c r="K50" s="51"/>
    </row>
    <row r="51" s="1" customFormat="1">
      <c r="B51" s="46"/>
      <c r="C51" s="40" t="s">
        <v>30</v>
      </c>
      <c r="D51" s="47"/>
      <c r="E51" s="47"/>
      <c r="F51" s="35" t="str">
        <f>E15</f>
        <v>ZŠ Nová Paka, Husitská 1695</v>
      </c>
      <c r="G51" s="47"/>
      <c r="H51" s="47"/>
      <c r="I51" s="133" t="s">
        <v>36</v>
      </c>
      <c r="J51" s="44" t="str">
        <f>E21</f>
        <v>Ateliér ADIP, Střelecká 437, Hradec Králové</v>
      </c>
      <c r="K51" s="51"/>
    </row>
    <row r="52" s="1" customFormat="1" ht="14.4" customHeight="1">
      <c r="B52" s="46"/>
      <c r="C52" s="40" t="s">
        <v>34</v>
      </c>
      <c r="D52" s="47"/>
      <c r="E52" s="47"/>
      <c r="F52" s="35" t="str">
        <f>IF(E18="","",E18)</f>
        <v/>
      </c>
      <c r="G52" s="47"/>
      <c r="H52" s="47"/>
      <c r="I52" s="131"/>
      <c r="J52" s="156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31"/>
      <c r="J53" s="47"/>
      <c r="K53" s="51"/>
    </row>
    <row r="54" s="1" customFormat="1" ht="29.28" customHeight="1">
      <c r="B54" s="46"/>
      <c r="C54" s="157" t="s">
        <v>171</v>
      </c>
      <c r="D54" s="146"/>
      <c r="E54" s="146"/>
      <c r="F54" s="146"/>
      <c r="G54" s="146"/>
      <c r="H54" s="146"/>
      <c r="I54" s="158"/>
      <c r="J54" s="159" t="s">
        <v>172</v>
      </c>
      <c r="K54" s="160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31"/>
      <c r="J55" s="47"/>
      <c r="K55" s="51"/>
    </row>
    <row r="56" s="1" customFormat="1" ht="29.28" customHeight="1">
      <c r="B56" s="46"/>
      <c r="C56" s="161" t="s">
        <v>173</v>
      </c>
      <c r="D56" s="47"/>
      <c r="E56" s="47"/>
      <c r="F56" s="47"/>
      <c r="G56" s="47"/>
      <c r="H56" s="47"/>
      <c r="I56" s="131"/>
      <c r="J56" s="142">
        <f>J81</f>
        <v>0</v>
      </c>
      <c r="K56" s="51"/>
      <c r="AU56" s="24" t="s">
        <v>174</v>
      </c>
    </row>
    <row r="57" s="7" customFormat="1" ht="24.96" customHeight="1">
      <c r="B57" s="162"/>
      <c r="C57" s="163"/>
      <c r="D57" s="164" t="s">
        <v>185</v>
      </c>
      <c r="E57" s="165"/>
      <c r="F57" s="165"/>
      <c r="G57" s="165"/>
      <c r="H57" s="165"/>
      <c r="I57" s="166"/>
      <c r="J57" s="167">
        <f>J82</f>
        <v>0</v>
      </c>
      <c r="K57" s="168"/>
    </row>
    <row r="58" s="8" customFormat="1" ht="19.92" customHeight="1">
      <c r="B58" s="169"/>
      <c r="C58" s="170"/>
      <c r="D58" s="171" t="s">
        <v>1078</v>
      </c>
      <c r="E58" s="172"/>
      <c r="F58" s="172"/>
      <c r="G58" s="172"/>
      <c r="H58" s="172"/>
      <c r="I58" s="173"/>
      <c r="J58" s="174">
        <f>J83</f>
        <v>0</v>
      </c>
      <c r="K58" s="175"/>
    </row>
    <row r="59" s="8" customFormat="1" ht="19.92" customHeight="1">
      <c r="B59" s="169"/>
      <c r="C59" s="170"/>
      <c r="D59" s="171" t="s">
        <v>1079</v>
      </c>
      <c r="E59" s="172"/>
      <c r="F59" s="172"/>
      <c r="G59" s="172"/>
      <c r="H59" s="172"/>
      <c r="I59" s="173"/>
      <c r="J59" s="174">
        <f>J97</f>
        <v>0</v>
      </c>
      <c r="K59" s="175"/>
    </row>
    <row r="60" s="8" customFormat="1" ht="19.92" customHeight="1">
      <c r="B60" s="169"/>
      <c r="C60" s="170"/>
      <c r="D60" s="171" t="s">
        <v>1080</v>
      </c>
      <c r="E60" s="172"/>
      <c r="F60" s="172"/>
      <c r="G60" s="172"/>
      <c r="H60" s="172"/>
      <c r="I60" s="173"/>
      <c r="J60" s="174">
        <f>J135</f>
        <v>0</v>
      </c>
      <c r="K60" s="175"/>
    </row>
    <row r="61" s="8" customFormat="1" ht="19.92" customHeight="1">
      <c r="B61" s="169"/>
      <c r="C61" s="170"/>
      <c r="D61" s="171" t="s">
        <v>1081</v>
      </c>
      <c r="E61" s="172"/>
      <c r="F61" s="172"/>
      <c r="G61" s="172"/>
      <c r="H61" s="172"/>
      <c r="I61" s="173"/>
      <c r="J61" s="174">
        <f>J177</f>
        <v>0</v>
      </c>
      <c r="K61" s="175"/>
    </row>
    <row r="62" s="1" customFormat="1" ht="21.84" customHeight="1">
      <c r="B62" s="46"/>
      <c r="C62" s="47"/>
      <c r="D62" s="47"/>
      <c r="E62" s="47"/>
      <c r="F62" s="47"/>
      <c r="G62" s="47"/>
      <c r="H62" s="47"/>
      <c r="I62" s="131"/>
      <c r="J62" s="47"/>
      <c r="K62" s="51"/>
    </row>
    <row r="63" s="1" customFormat="1" ht="6.96" customHeight="1">
      <c r="B63" s="67"/>
      <c r="C63" s="68"/>
      <c r="D63" s="68"/>
      <c r="E63" s="68"/>
      <c r="F63" s="68"/>
      <c r="G63" s="68"/>
      <c r="H63" s="68"/>
      <c r="I63" s="153"/>
      <c r="J63" s="68"/>
      <c r="K63" s="69"/>
    </row>
    <row r="67" s="1" customFormat="1" ht="6.96" customHeight="1">
      <c r="B67" s="70"/>
      <c r="C67" s="71"/>
      <c r="D67" s="71"/>
      <c r="E67" s="71"/>
      <c r="F67" s="71"/>
      <c r="G67" s="71"/>
      <c r="H67" s="71"/>
      <c r="I67" s="154"/>
      <c r="J67" s="71"/>
      <c r="K67" s="71"/>
      <c r="L67" s="46"/>
    </row>
    <row r="68" s="1" customFormat="1" ht="36.96" customHeight="1">
      <c r="B68" s="46"/>
      <c r="C68" s="72" t="s">
        <v>198</v>
      </c>
      <c r="I68" s="176"/>
      <c r="L68" s="46"/>
    </row>
    <row r="69" s="1" customFormat="1" ht="6.96" customHeight="1">
      <c r="B69" s="46"/>
      <c r="I69" s="176"/>
      <c r="L69" s="46"/>
    </row>
    <row r="70" s="1" customFormat="1" ht="14.4" customHeight="1">
      <c r="B70" s="46"/>
      <c r="C70" s="74" t="s">
        <v>20</v>
      </c>
      <c r="I70" s="176"/>
      <c r="L70" s="46"/>
    </row>
    <row r="71" s="1" customFormat="1" ht="16.5" customHeight="1">
      <c r="B71" s="46"/>
      <c r="E71" s="177" t="str">
        <f>E7</f>
        <v>Přístavba výtahu 2.ZŠ Husitská, pavilon U12</v>
      </c>
      <c r="F71" s="74"/>
      <c r="G71" s="74"/>
      <c r="H71" s="74"/>
      <c r="I71" s="176"/>
      <c r="L71" s="46"/>
    </row>
    <row r="72" s="1" customFormat="1" ht="14.4" customHeight="1">
      <c r="B72" s="46"/>
      <c r="C72" s="74" t="s">
        <v>123</v>
      </c>
      <c r="I72" s="176"/>
      <c r="L72" s="46"/>
    </row>
    <row r="73" s="1" customFormat="1" ht="17.25" customHeight="1">
      <c r="B73" s="46"/>
      <c r="E73" s="77" t="str">
        <f>E9</f>
        <v xml:space="preserve">3 - ZTI </v>
      </c>
      <c r="F73" s="1"/>
      <c r="G73" s="1"/>
      <c r="H73" s="1"/>
      <c r="I73" s="176"/>
      <c r="L73" s="46"/>
    </row>
    <row r="74" s="1" customFormat="1" ht="6.96" customHeight="1">
      <c r="B74" s="46"/>
      <c r="I74" s="176"/>
      <c r="L74" s="46"/>
    </row>
    <row r="75" s="1" customFormat="1" ht="18" customHeight="1">
      <c r="B75" s="46"/>
      <c r="C75" s="74" t="s">
        <v>24</v>
      </c>
      <c r="F75" s="178" t="str">
        <f>F12</f>
        <v>Nová Paka</v>
      </c>
      <c r="I75" s="179" t="s">
        <v>26</v>
      </c>
      <c r="J75" s="79" t="str">
        <f>IF(J12="","",J12)</f>
        <v>31. 1. 2017</v>
      </c>
      <c r="L75" s="46"/>
    </row>
    <row r="76" s="1" customFormat="1" ht="6.96" customHeight="1">
      <c r="B76" s="46"/>
      <c r="I76" s="176"/>
      <c r="L76" s="46"/>
    </row>
    <row r="77" s="1" customFormat="1">
      <c r="B77" s="46"/>
      <c r="C77" s="74" t="s">
        <v>30</v>
      </c>
      <c r="F77" s="178" t="str">
        <f>E15</f>
        <v>ZŠ Nová Paka, Husitská 1695</v>
      </c>
      <c r="I77" s="179" t="s">
        <v>36</v>
      </c>
      <c r="J77" s="178" t="str">
        <f>E21</f>
        <v>Ateliér ADIP, Střelecká 437, Hradec Králové</v>
      </c>
      <c r="L77" s="46"/>
    </row>
    <row r="78" s="1" customFormat="1" ht="14.4" customHeight="1">
      <c r="B78" s="46"/>
      <c r="C78" s="74" t="s">
        <v>34</v>
      </c>
      <c r="F78" s="178" t="str">
        <f>IF(E18="","",E18)</f>
        <v/>
      </c>
      <c r="I78" s="176"/>
      <c r="L78" s="46"/>
    </row>
    <row r="79" s="1" customFormat="1" ht="10.32" customHeight="1">
      <c r="B79" s="46"/>
      <c r="I79" s="176"/>
      <c r="L79" s="46"/>
    </row>
    <row r="80" s="9" customFormat="1" ht="29.28" customHeight="1">
      <c r="B80" s="180"/>
      <c r="C80" s="181" t="s">
        <v>199</v>
      </c>
      <c r="D80" s="182" t="s">
        <v>59</v>
      </c>
      <c r="E80" s="182" t="s">
        <v>55</v>
      </c>
      <c r="F80" s="182" t="s">
        <v>200</v>
      </c>
      <c r="G80" s="182" t="s">
        <v>201</v>
      </c>
      <c r="H80" s="182" t="s">
        <v>202</v>
      </c>
      <c r="I80" s="183" t="s">
        <v>203</v>
      </c>
      <c r="J80" s="182" t="s">
        <v>172</v>
      </c>
      <c r="K80" s="184" t="s">
        <v>204</v>
      </c>
      <c r="L80" s="180"/>
      <c r="M80" s="92" t="s">
        <v>205</v>
      </c>
      <c r="N80" s="93" t="s">
        <v>44</v>
      </c>
      <c r="O80" s="93" t="s">
        <v>206</v>
      </c>
      <c r="P80" s="93" t="s">
        <v>207</v>
      </c>
      <c r="Q80" s="93" t="s">
        <v>208</v>
      </c>
      <c r="R80" s="93" t="s">
        <v>209</v>
      </c>
      <c r="S80" s="93" t="s">
        <v>210</v>
      </c>
      <c r="T80" s="94" t="s">
        <v>211</v>
      </c>
    </row>
    <row r="81" s="1" customFormat="1" ht="29.28" customHeight="1">
      <c r="B81" s="46"/>
      <c r="C81" s="96" t="s">
        <v>173</v>
      </c>
      <c r="I81" s="176"/>
      <c r="J81" s="185">
        <f>BK81</f>
        <v>0</v>
      </c>
      <c r="L81" s="46"/>
      <c r="M81" s="95"/>
      <c r="N81" s="82"/>
      <c r="O81" s="82"/>
      <c r="P81" s="186">
        <f>P82</f>
        <v>0</v>
      </c>
      <c r="Q81" s="82"/>
      <c r="R81" s="186">
        <f>R82</f>
        <v>0</v>
      </c>
      <c r="S81" s="82"/>
      <c r="T81" s="187">
        <f>T82</f>
        <v>0</v>
      </c>
      <c r="AT81" s="24" t="s">
        <v>73</v>
      </c>
      <c r="AU81" s="24" t="s">
        <v>174</v>
      </c>
      <c r="BK81" s="188">
        <f>BK82</f>
        <v>0</v>
      </c>
    </row>
    <row r="82" s="10" customFormat="1" ht="37.44001" customHeight="1">
      <c r="B82" s="189"/>
      <c r="D82" s="190" t="s">
        <v>73</v>
      </c>
      <c r="E82" s="191" t="s">
        <v>748</v>
      </c>
      <c r="F82" s="191" t="s">
        <v>749</v>
      </c>
      <c r="I82" s="192"/>
      <c r="J82" s="193">
        <f>BK82</f>
        <v>0</v>
      </c>
      <c r="L82" s="189"/>
      <c r="M82" s="194"/>
      <c r="N82" s="195"/>
      <c r="O82" s="195"/>
      <c r="P82" s="196">
        <f>P83+P97+P135+P177</f>
        <v>0</v>
      </c>
      <c r="Q82" s="195"/>
      <c r="R82" s="196">
        <f>R83+R97+R135+R177</f>
        <v>0</v>
      </c>
      <c r="S82" s="195"/>
      <c r="T82" s="197">
        <f>T83+T97+T135+T177</f>
        <v>0</v>
      </c>
      <c r="AR82" s="190" t="s">
        <v>11</v>
      </c>
      <c r="AT82" s="198" t="s">
        <v>73</v>
      </c>
      <c r="AU82" s="198" t="s">
        <v>74</v>
      </c>
      <c r="AY82" s="190" t="s">
        <v>214</v>
      </c>
      <c r="BK82" s="199">
        <f>BK83+BK97+BK135+BK177</f>
        <v>0</v>
      </c>
    </row>
    <row r="83" s="10" customFormat="1" ht="19.92" customHeight="1">
      <c r="B83" s="189"/>
      <c r="D83" s="190" t="s">
        <v>73</v>
      </c>
      <c r="E83" s="200" t="s">
        <v>1082</v>
      </c>
      <c r="F83" s="200" t="s">
        <v>1083</v>
      </c>
      <c r="I83" s="192"/>
      <c r="J83" s="201">
        <f>BK83</f>
        <v>0</v>
      </c>
      <c r="L83" s="189"/>
      <c r="M83" s="194"/>
      <c r="N83" s="195"/>
      <c r="O83" s="195"/>
      <c r="P83" s="196">
        <f>SUM(P84:P96)</f>
        <v>0</v>
      </c>
      <c r="Q83" s="195"/>
      <c r="R83" s="196">
        <f>SUM(R84:R96)</f>
        <v>0</v>
      </c>
      <c r="S83" s="195"/>
      <c r="T83" s="197">
        <f>SUM(T84:T96)</f>
        <v>0</v>
      </c>
      <c r="AR83" s="190" t="s">
        <v>11</v>
      </c>
      <c r="AT83" s="198" t="s">
        <v>73</v>
      </c>
      <c r="AU83" s="198" t="s">
        <v>11</v>
      </c>
      <c r="AY83" s="190" t="s">
        <v>214</v>
      </c>
      <c r="BK83" s="199">
        <f>SUM(BK84:BK96)</f>
        <v>0</v>
      </c>
    </row>
    <row r="84" s="1" customFormat="1" ht="16.5" customHeight="1">
      <c r="B84" s="202"/>
      <c r="C84" s="203" t="s">
        <v>11</v>
      </c>
      <c r="D84" s="203" t="s">
        <v>216</v>
      </c>
      <c r="E84" s="204" t="s">
        <v>1084</v>
      </c>
      <c r="F84" s="205" t="s">
        <v>1085</v>
      </c>
      <c r="G84" s="206" t="s">
        <v>270</v>
      </c>
      <c r="H84" s="207">
        <v>4</v>
      </c>
      <c r="I84" s="208"/>
      <c r="J84" s="209">
        <f>ROUND(I84*H84,0)</f>
        <v>0</v>
      </c>
      <c r="K84" s="205" t="s">
        <v>5</v>
      </c>
      <c r="L84" s="46"/>
      <c r="M84" s="210" t="s">
        <v>5</v>
      </c>
      <c r="N84" s="211" t="s">
        <v>45</v>
      </c>
      <c r="O84" s="47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AR84" s="24" t="s">
        <v>88</v>
      </c>
      <c r="AT84" s="24" t="s">
        <v>216</v>
      </c>
      <c r="AU84" s="24" t="s">
        <v>82</v>
      </c>
      <c r="AY84" s="24" t="s">
        <v>214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24" t="s">
        <v>11</v>
      </c>
      <c r="BK84" s="214">
        <f>ROUND(I84*H84,0)</f>
        <v>0</v>
      </c>
      <c r="BL84" s="24" t="s">
        <v>88</v>
      </c>
      <c r="BM84" s="24" t="s">
        <v>82</v>
      </c>
    </row>
    <row r="85" s="1" customFormat="1" ht="16.5" customHeight="1">
      <c r="B85" s="202"/>
      <c r="C85" s="203" t="s">
        <v>82</v>
      </c>
      <c r="D85" s="203" t="s">
        <v>216</v>
      </c>
      <c r="E85" s="204" t="s">
        <v>1086</v>
      </c>
      <c r="F85" s="205" t="s">
        <v>1087</v>
      </c>
      <c r="G85" s="206" t="s">
        <v>337</v>
      </c>
      <c r="H85" s="207">
        <v>2</v>
      </c>
      <c r="I85" s="208"/>
      <c r="J85" s="209">
        <f>ROUND(I85*H85,0)</f>
        <v>0</v>
      </c>
      <c r="K85" s="205" t="s">
        <v>5</v>
      </c>
      <c r="L85" s="46"/>
      <c r="M85" s="210" t="s">
        <v>5</v>
      </c>
      <c r="N85" s="211" t="s">
        <v>45</v>
      </c>
      <c r="O85" s="47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AR85" s="24" t="s">
        <v>88</v>
      </c>
      <c r="AT85" s="24" t="s">
        <v>216</v>
      </c>
      <c r="AU85" s="24" t="s">
        <v>82</v>
      </c>
      <c r="AY85" s="24" t="s">
        <v>214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24" t="s">
        <v>11</v>
      </c>
      <c r="BK85" s="214">
        <f>ROUND(I85*H85,0)</f>
        <v>0</v>
      </c>
      <c r="BL85" s="24" t="s">
        <v>88</v>
      </c>
      <c r="BM85" s="24" t="s">
        <v>88</v>
      </c>
    </row>
    <row r="86" s="1" customFormat="1" ht="25.5" customHeight="1">
      <c r="B86" s="202"/>
      <c r="C86" s="203" t="s">
        <v>85</v>
      </c>
      <c r="D86" s="203" t="s">
        <v>216</v>
      </c>
      <c r="E86" s="204" t="s">
        <v>1088</v>
      </c>
      <c r="F86" s="205" t="s">
        <v>1089</v>
      </c>
      <c r="G86" s="206" t="s">
        <v>1090</v>
      </c>
      <c r="H86" s="207">
        <v>1</v>
      </c>
      <c r="I86" s="208"/>
      <c r="J86" s="209">
        <f>ROUND(I86*H86,0)</f>
        <v>0</v>
      </c>
      <c r="K86" s="205" t="s">
        <v>5</v>
      </c>
      <c r="L86" s="46"/>
      <c r="M86" s="210" t="s">
        <v>5</v>
      </c>
      <c r="N86" s="211" t="s">
        <v>45</v>
      </c>
      <c r="O86" s="47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AR86" s="24" t="s">
        <v>88</v>
      </c>
      <c r="AT86" s="24" t="s">
        <v>216</v>
      </c>
      <c r="AU86" s="24" t="s">
        <v>82</v>
      </c>
      <c r="AY86" s="24" t="s">
        <v>214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24" t="s">
        <v>11</v>
      </c>
      <c r="BK86" s="214">
        <f>ROUND(I86*H86,0)</f>
        <v>0</v>
      </c>
      <c r="BL86" s="24" t="s">
        <v>88</v>
      </c>
      <c r="BM86" s="24" t="s">
        <v>94</v>
      </c>
    </row>
    <row r="87" s="1" customFormat="1" ht="16.5" customHeight="1">
      <c r="B87" s="202"/>
      <c r="C87" s="203" t="s">
        <v>88</v>
      </c>
      <c r="D87" s="203" t="s">
        <v>216</v>
      </c>
      <c r="E87" s="204" t="s">
        <v>1091</v>
      </c>
      <c r="F87" s="205" t="s">
        <v>1092</v>
      </c>
      <c r="G87" s="206" t="s">
        <v>270</v>
      </c>
      <c r="H87" s="207">
        <v>12</v>
      </c>
      <c r="I87" s="208"/>
      <c r="J87" s="209">
        <f>ROUND(I87*H87,0)</f>
        <v>0</v>
      </c>
      <c r="K87" s="205" t="s">
        <v>5</v>
      </c>
      <c r="L87" s="46"/>
      <c r="M87" s="210" t="s">
        <v>5</v>
      </c>
      <c r="N87" s="211" t="s">
        <v>45</v>
      </c>
      <c r="O87" s="47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AR87" s="24" t="s">
        <v>88</v>
      </c>
      <c r="AT87" s="24" t="s">
        <v>216</v>
      </c>
      <c r="AU87" s="24" t="s">
        <v>82</v>
      </c>
      <c r="AY87" s="24" t="s">
        <v>214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24" t="s">
        <v>11</v>
      </c>
      <c r="BK87" s="214">
        <f>ROUND(I87*H87,0)</f>
        <v>0</v>
      </c>
      <c r="BL87" s="24" t="s">
        <v>88</v>
      </c>
      <c r="BM87" s="24" t="s">
        <v>246</v>
      </c>
    </row>
    <row r="88" s="1" customFormat="1" ht="16.5" customHeight="1">
      <c r="B88" s="202"/>
      <c r="C88" s="203" t="s">
        <v>91</v>
      </c>
      <c r="D88" s="203" t="s">
        <v>216</v>
      </c>
      <c r="E88" s="204" t="s">
        <v>1093</v>
      </c>
      <c r="F88" s="205" t="s">
        <v>1094</v>
      </c>
      <c r="G88" s="206" t="s">
        <v>270</v>
      </c>
      <c r="H88" s="207">
        <v>10</v>
      </c>
      <c r="I88" s="208"/>
      <c r="J88" s="209">
        <f>ROUND(I88*H88,0)</f>
        <v>0</v>
      </c>
      <c r="K88" s="205" t="s">
        <v>5</v>
      </c>
      <c r="L88" s="46"/>
      <c r="M88" s="210" t="s">
        <v>5</v>
      </c>
      <c r="N88" s="211" t="s">
        <v>45</v>
      </c>
      <c r="O88" s="47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AR88" s="24" t="s">
        <v>88</v>
      </c>
      <c r="AT88" s="24" t="s">
        <v>216</v>
      </c>
      <c r="AU88" s="24" t="s">
        <v>82</v>
      </c>
      <c r="AY88" s="24" t="s">
        <v>214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24" t="s">
        <v>11</v>
      </c>
      <c r="BK88" s="214">
        <f>ROUND(I88*H88,0)</f>
        <v>0</v>
      </c>
      <c r="BL88" s="24" t="s">
        <v>88</v>
      </c>
      <c r="BM88" s="24" t="s">
        <v>28</v>
      </c>
    </row>
    <row r="89" s="1" customFormat="1" ht="16.5" customHeight="1">
      <c r="B89" s="202"/>
      <c r="C89" s="203" t="s">
        <v>94</v>
      </c>
      <c r="D89" s="203" t="s">
        <v>216</v>
      </c>
      <c r="E89" s="204" t="s">
        <v>1095</v>
      </c>
      <c r="F89" s="205" t="s">
        <v>1096</v>
      </c>
      <c r="G89" s="206" t="s">
        <v>270</v>
      </c>
      <c r="H89" s="207">
        <v>5</v>
      </c>
      <c r="I89" s="208"/>
      <c r="J89" s="209">
        <f>ROUND(I89*H89,0)</f>
        <v>0</v>
      </c>
      <c r="K89" s="205" t="s">
        <v>5</v>
      </c>
      <c r="L89" s="46"/>
      <c r="M89" s="210" t="s">
        <v>5</v>
      </c>
      <c r="N89" s="211" t="s">
        <v>45</v>
      </c>
      <c r="O89" s="47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AR89" s="24" t="s">
        <v>88</v>
      </c>
      <c r="AT89" s="24" t="s">
        <v>216</v>
      </c>
      <c r="AU89" s="24" t="s">
        <v>82</v>
      </c>
      <c r="AY89" s="24" t="s">
        <v>214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24" t="s">
        <v>11</v>
      </c>
      <c r="BK89" s="214">
        <f>ROUND(I89*H89,0)</f>
        <v>0</v>
      </c>
      <c r="BL89" s="24" t="s">
        <v>88</v>
      </c>
      <c r="BM89" s="24" t="s">
        <v>267</v>
      </c>
    </row>
    <row r="90" s="1" customFormat="1" ht="16.5" customHeight="1">
      <c r="B90" s="202"/>
      <c r="C90" s="203" t="s">
        <v>97</v>
      </c>
      <c r="D90" s="203" t="s">
        <v>216</v>
      </c>
      <c r="E90" s="204" t="s">
        <v>1097</v>
      </c>
      <c r="F90" s="205" t="s">
        <v>1098</v>
      </c>
      <c r="G90" s="206" t="s">
        <v>337</v>
      </c>
      <c r="H90" s="207">
        <v>1</v>
      </c>
      <c r="I90" s="208"/>
      <c r="J90" s="209">
        <f>ROUND(I90*H90,0)</f>
        <v>0</v>
      </c>
      <c r="K90" s="205" t="s">
        <v>5</v>
      </c>
      <c r="L90" s="46"/>
      <c r="M90" s="210" t="s">
        <v>5</v>
      </c>
      <c r="N90" s="211" t="s">
        <v>45</v>
      </c>
      <c r="O90" s="47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AR90" s="24" t="s">
        <v>88</v>
      </c>
      <c r="AT90" s="24" t="s">
        <v>216</v>
      </c>
      <c r="AU90" s="24" t="s">
        <v>82</v>
      </c>
      <c r="AY90" s="24" t="s">
        <v>214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24" t="s">
        <v>11</v>
      </c>
      <c r="BK90" s="214">
        <f>ROUND(I90*H90,0)</f>
        <v>0</v>
      </c>
      <c r="BL90" s="24" t="s">
        <v>88</v>
      </c>
      <c r="BM90" s="24" t="s">
        <v>278</v>
      </c>
    </row>
    <row r="91" s="1" customFormat="1" ht="16.5" customHeight="1">
      <c r="B91" s="202"/>
      <c r="C91" s="203" t="s">
        <v>246</v>
      </c>
      <c r="D91" s="203" t="s">
        <v>216</v>
      </c>
      <c r="E91" s="204" t="s">
        <v>1099</v>
      </c>
      <c r="F91" s="205" t="s">
        <v>1100</v>
      </c>
      <c r="G91" s="206" t="s">
        <v>337</v>
      </c>
      <c r="H91" s="207">
        <v>2</v>
      </c>
      <c r="I91" s="208"/>
      <c r="J91" s="209">
        <f>ROUND(I91*H91,0)</f>
        <v>0</v>
      </c>
      <c r="K91" s="205" t="s">
        <v>5</v>
      </c>
      <c r="L91" s="46"/>
      <c r="M91" s="210" t="s">
        <v>5</v>
      </c>
      <c r="N91" s="211" t="s">
        <v>45</v>
      </c>
      <c r="O91" s="47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AR91" s="24" t="s">
        <v>88</v>
      </c>
      <c r="AT91" s="24" t="s">
        <v>216</v>
      </c>
      <c r="AU91" s="24" t="s">
        <v>82</v>
      </c>
      <c r="AY91" s="24" t="s">
        <v>214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24" t="s">
        <v>11</v>
      </c>
      <c r="BK91" s="214">
        <f>ROUND(I91*H91,0)</f>
        <v>0</v>
      </c>
      <c r="BL91" s="24" t="s">
        <v>88</v>
      </c>
      <c r="BM91" s="24" t="s">
        <v>288</v>
      </c>
    </row>
    <row r="92" s="1" customFormat="1" ht="16.5" customHeight="1">
      <c r="B92" s="202"/>
      <c r="C92" s="203" t="s">
        <v>254</v>
      </c>
      <c r="D92" s="203" t="s">
        <v>216</v>
      </c>
      <c r="E92" s="204" t="s">
        <v>1101</v>
      </c>
      <c r="F92" s="205" t="s">
        <v>1102</v>
      </c>
      <c r="G92" s="206" t="s">
        <v>270</v>
      </c>
      <c r="H92" s="207">
        <v>27</v>
      </c>
      <c r="I92" s="208"/>
      <c r="J92" s="209">
        <f>ROUND(I92*H92,0)</f>
        <v>0</v>
      </c>
      <c r="K92" s="205" t="s">
        <v>5</v>
      </c>
      <c r="L92" s="46"/>
      <c r="M92" s="210" t="s">
        <v>5</v>
      </c>
      <c r="N92" s="211" t="s">
        <v>45</v>
      </c>
      <c r="O92" s="47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24" t="s">
        <v>88</v>
      </c>
      <c r="AT92" s="24" t="s">
        <v>216</v>
      </c>
      <c r="AU92" s="24" t="s">
        <v>82</v>
      </c>
      <c r="AY92" s="24" t="s">
        <v>214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24" t="s">
        <v>11</v>
      </c>
      <c r="BK92" s="214">
        <f>ROUND(I92*H92,0)</f>
        <v>0</v>
      </c>
      <c r="BL92" s="24" t="s">
        <v>88</v>
      </c>
      <c r="BM92" s="24" t="s">
        <v>298</v>
      </c>
    </row>
    <row r="93" s="1" customFormat="1" ht="25.5" customHeight="1">
      <c r="B93" s="202"/>
      <c r="C93" s="203" t="s">
        <v>28</v>
      </c>
      <c r="D93" s="203" t="s">
        <v>216</v>
      </c>
      <c r="E93" s="204" t="s">
        <v>1103</v>
      </c>
      <c r="F93" s="205" t="s">
        <v>1104</v>
      </c>
      <c r="G93" s="206" t="s">
        <v>249</v>
      </c>
      <c r="H93" s="207">
        <v>0.123</v>
      </c>
      <c r="I93" s="208"/>
      <c r="J93" s="209">
        <f>ROUND(I93*H93,0)</f>
        <v>0</v>
      </c>
      <c r="K93" s="205" t="s">
        <v>5</v>
      </c>
      <c r="L93" s="46"/>
      <c r="M93" s="210" t="s">
        <v>5</v>
      </c>
      <c r="N93" s="211" t="s">
        <v>45</v>
      </c>
      <c r="O93" s="47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AR93" s="24" t="s">
        <v>88</v>
      </c>
      <c r="AT93" s="24" t="s">
        <v>216</v>
      </c>
      <c r="AU93" s="24" t="s">
        <v>82</v>
      </c>
      <c r="AY93" s="24" t="s">
        <v>214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24" t="s">
        <v>11</v>
      </c>
      <c r="BK93" s="214">
        <f>ROUND(I93*H93,0)</f>
        <v>0</v>
      </c>
      <c r="BL93" s="24" t="s">
        <v>88</v>
      </c>
      <c r="BM93" s="24" t="s">
        <v>310</v>
      </c>
    </row>
    <row r="94" s="1" customFormat="1" ht="16.5" customHeight="1">
      <c r="B94" s="202"/>
      <c r="C94" s="203" t="s">
        <v>259</v>
      </c>
      <c r="D94" s="203" t="s">
        <v>216</v>
      </c>
      <c r="E94" s="204" t="s">
        <v>1105</v>
      </c>
      <c r="F94" s="205" t="s">
        <v>1106</v>
      </c>
      <c r="G94" s="206" t="s">
        <v>1090</v>
      </c>
      <c r="H94" s="207">
        <v>1</v>
      </c>
      <c r="I94" s="208"/>
      <c r="J94" s="209">
        <f>ROUND(I94*H94,0)</f>
        <v>0</v>
      </c>
      <c r="K94" s="205" t="s">
        <v>5</v>
      </c>
      <c r="L94" s="46"/>
      <c r="M94" s="210" t="s">
        <v>5</v>
      </c>
      <c r="N94" s="211" t="s">
        <v>45</v>
      </c>
      <c r="O94" s="47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AR94" s="24" t="s">
        <v>88</v>
      </c>
      <c r="AT94" s="24" t="s">
        <v>216</v>
      </c>
      <c r="AU94" s="24" t="s">
        <v>82</v>
      </c>
      <c r="AY94" s="24" t="s">
        <v>214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24" t="s">
        <v>11</v>
      </c>
      <c r="BK94" s="214">
        <f>ROUND(I94*H94,0)</f>
        <v>0</v>
      </c>
      <c r="BL94" s="24" t="s">
        <v>88</v>
      </c>
      <c r="BM94" s="24" t="s">
        <v>320</v>
      </c>
    </row>
    <row r="95" s="1" customFormat="1" ht="16.5" customHeight="1">
      <c r="B95" s="202"/>
      <c r="C95" s="203" t="s">
        <v>267</v>
      </c>
      <c r="D95" s="203" t="s">
        <v>216</v>
      </c>
      <c r="E95" s="204" t="s">
        <v>1107</v>
      </c>
      <c r="F95" s="205" t="s">
        <v>1108</v>
      </c>
      <c r="G95" s="206" t="s">
        <v>1090</v>
      </c>
      <c r="H95" s="207">
        <v>1</v>
      </c>
      <c r="I95" s="208"/>
      <c r="J95" s="209">
        <f>ROUND(I95*H95,0)</f>
        <v>0</v>
      </c>
      <c r="K95" s="205" t="s">
        <v>5</v>
      </c>
      <c r="L95" s="46"/>
      <c r="M95" s="210" t="s">
        <v>5</v>
      </c>
      <c r="N95" s="211" t="s">
        <v>45</v>
      </c>
      <c r="O95" s="47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AR95" s="24" t="s">
        <v>88</v>
      </c>
      <c r="AT95" s="24" t="s">
        <v>216</v>
      </c>
      <c r="AU95" s="24" t="s">
        <v>82</v>
      </c>
      <c r="AY95" s="24" t="s">
        <v>214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24" t="s">
        <v>11</v>
      </c>
      <c r="BK95" s="214">
        <f>ROUND(I95*H95,0)</f>
        <v>0</v>
      </c>
      <c r="BL95" s="24" t="s">
        <v>88</v>
      </c>
      <c r="BM95" s="24" t="s">
        <v>334</v>
      </c>
    </row>
    <row r="96" s="1" customFormat="1" ht="16.5" customHeight="1">
      <c r="B96" s="202"/>
      <c r="C96" s="203" t="s">
        <v>273</v>
      </c>
      <c r="D96" s="203" t="s">
        <v>216</v>
      </c>
      <c r="E96" s="204" t="s">
        <v>1109</v>
      </c>
      <c r="F96" s="205" t="s">
        <v>1110</v>
      </c>
      <c r="G96" s="206" t="s">
        <v>249</v>
      </c>
      <c r="H96" s="207">
        <v>0.308</v>
      </c>
      <c r="I96" s="208"/>
      <c r="J96" s="209">
        <f>ROUND(I96*H96,0)</f>
        <v>0</v>
      </c>
      <c r="K96" s="205" t="s">
        <v>5</v>
      </c>
      <c r="L96" s="46"/>
      <c r="M96" s="210" t="s">
        <v>5</v>
      </c>
      <c r="N96" s="211" t="s">
        <v>45</v>
      </c>
      <c r="O96" s="47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AR96" s="24" t="s">
        <v>88</v>
      </c>
      <c r="AT96" s="24" t="s">
        <v>216</v>
      </c>
      <c r="AU96" s="24" t="s">
        <v>82</v>
      </c>
      <c r="AY96" s="24" t="s">
        <v>214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24" t="s">
        <v>11</v>
      </c>
      <c r="BK96" s="214">
        <f>ROUND(I96*H96,0)</f>
        <v>0</v>
      </c>
      <c r="BL96" s="24" t="s">
        <v>88</v>
      </c>
      <c r="BM96" s="24" t="s">
        <v>345</v>
      </c>
    </row>
    <row r="97" s="10" customFormat="1" ht="29.88" customHeight="1">
      <c r="B97" s="189"/>
      <c r="D97" s="190" t="s">
        <v>73</v>
      </c>
      <c r="E97" s="200" t="s">
        <v>1111</v>
      </c>
      <c r="F97" s="200" t="s">
        <v>1112</v>
      </c>
      <c r="I97" s="192"/>
      <c r="J97" s="201">
        <f>BK97</f>
        <v>0</v>
      </c>
      <c r="L97" s="189"/>
      <c r="M97" s="194"/>
      <c r="N97" s="195"/>
      <c r="O97" s="195"/>
      <c r="P97" s="196">
        <f>SUM(P98:P134)</f>
        <v>0</v>
      </c>
      <c r="Q97" s="195"/>
      <c r="R97" s="196">
        <f>SUM(R98:R134)</f>
        <v>0</v>
      </c>
      <c r="S97" s="195"/>
      <c r="T97" s="197">
        <f>SUM(T98:T134)</f>
        <v>0</v>
      </c>
      <c r="AR97" s="190" t="s">
        <v>82</v>
      </c>
      <c r="AT97" s="198" t="s">
        <v>73</v>
      </c>
      <c r="AU97" s="198" t="s">
        <v>11</v>
      </c>
      <c r="AY97" s="190" t="s">
        <v>214</v>
      </c>
      <c r="BK97" s="199">
        <f>SUM(BK98:BK134)</f>
        <v>0</v>
      </c>
    </row>
    <row r="98" s="1" customFormat="1" ht="16.5" customHeight="1">
      <c r="B98" s="202"/>
      <c r="C98" s="203" t="s">
        <v>278</v>
      </c>
      <c r="D98" s="203" t="s">
        <v>216</v>
      </c>
      <c r="E98" s="204" t="s">
        <v>1113</v>
      </c>
      <c r="F98" s="205" t="s">
        <v>1114</v>
      </c>
      <c r="G98" s="206" t="s">
        <v>270</v>
      </c>
      <c r="H98" s="207">
        <v>7</v>
      </c>
      <c r="I98" s="208"/>
      <c r="J98" s="209">
        <f>ROUND(I98*H98,0)</f>
        <v>0</v>
      </c>
      <c r="K98" s="205" t="s">
        <v>5</v>
      </c>
      <c r="L98" s="46"/>
      <c r="M98" s="210" t="s">
        <v>5</v>
      </c>
      <c r="N98" s="211" t="s">
        <v>45</v>
      </c>
      <c r="O98" s="47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AR98" s="24" t="s">
        <v>288</v>
      </c>
      <c r="AT98" s="24" t="s">
        <v>216</v>
      </c>
      <c r="AU98" s="24" t="s">
        <v>82</v>
      </c>
      <c r="AY98" s="24" t="s">
        <v>214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24" t="s">
        <v>11</v>
      </c>
      <c r="BK98" s="214">
        <f>ROUND(I98*H98,0)</f>
        <v>0</v>
      </c>
      <c r="BL98" s="24" t="s">
        <v>288</v>
      </c>
      <c r="BM98" s="24" t="s">
        <v>354</v>
      </c>
    </row>
    <row r="99" s="1" customFormat="1" ht="16.5" customHeight="1">
      <c r="B99" s="202"/>
      <c r="C99" s="203" t="s">
        <v>12</v>
      </c>
      <c r="D99" s="203" t="s">
        <v>216</v>
      </c>
      <c r="E99" s="204" t="s">
        <v>1115</v>
      </c>
      <c r="F99" s="205" t="s">
        <v>1116</v>
      </c>
      <c r="G99" s="206" t="s">
        <v>270</v>
      </c>
      <c r="H99" s="207">
        <v>2.5</v>
      </c>
      <c r="I99" s="208"/>
      <c r="J99" s="209">
        <f>ROUND(I99*H99,0)</f>
        <v>0</v>
      </c>
      <c r="K99" s="205" t="s">
        <v>5</v>
      </c>
      <c r="L99" s="46"/>
      <c r="M99" s="210" t="s">
        <v>5</v>
      </c>
      <c r="N99" s="211" t="s">
        <v>45</v>
      </c>
      <c r="O99" s="47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AR99" s="24" t="s">
        <v>288</v>
      </c>
      <c r="AT99" s="24" t="s">
        <v>216</v>
      </c>
      <c r="AU99" s="24" t="s">
        <v>82</v>
      </c>
      <c r="AY99" s="24" t="s">
        <v>214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24" t="s">
        <v>11</v>
      </c>
      <c r="BK99" s="214">
        <f>ROUND(I99*H99,0)</f>
        <v>0</v>
      </c>
      <c r="BL99" s="24" t="s">
        <v>288</v>
      </c>
      <c r="BM99" s="24" t="s">
        <v>364</v>
      </c>
    </row>
    <row r="100" s="1" customFormat="1" ht="16.5" customHeight="1">
      <c r="B100" s="202"/>
      <c r="C100" s="203" t="s">
        <v>288</v>
      </c>
      <c r="D100" s="203" t="s">
        <v>216</v>
      </c>
      <c r="E100" s="204" t="s">
        <v>1117</v>
      </c>
      <c r="F100" s="205" t="s">
        <v>1118</v>
      </c>
      <c r="G100" s="206" t="s">
        <v>270</v>
      </c>
      <c r="H100" s="207">
        <v>4</v>
      </c>
      <c r="I100" s="208"/>
      <c r="J100" s="209">
        <f>ROUND(I100*H100,0)</f>
        <v>0</v>
      </c>
      <c r="K100" s="205" t="s">
        <v>5</v>
      </c>
      <c r="L100" s="46"/>
      <c r="M100" s="210" t="s">
        <v>5</v>
      </c>
      <c r="N100" s="211" t="s">
        <v>45</v>
      </c>
      <c r="O100" s="47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AR100" s="24" t="s">
        <v>288</v>
      </c>
      <c r="AT100" s="24" t="s">
        <v>216</v>
      </c>
      <c r="AU100" s="24" t="s">
        <v>82</v>
      </c>
      <c r="AY100" s="24" t="s">
        <v>214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24" t="s">
        <v>11</v>
      </c>
      <c r="BK100" s="214">
        <f>ROUND(I100*H100,0)</f>
        <v>0</v>
      </c>
      <c r="BL100" s="24" t="s">
        <v>288</v>
      </c>
      <c r="BM100" s="24" t="s">
        <v>376</v>
      </c>
    </row>
    <row r="101" s="1" customFormat="1" ht="16.5" customHeight="1">
      <c r="B101" s="202"/>
      <c r="C101" s="203" t="s">
        <v>294</v>
      </c>
      <c r="D101" s="203" t="s">
        <v>216</v>
      </c>
      <c r="E101" s="204" t="s">
        <v>1119</v>
      </c>
      <c r="F101" s="205" t="s">
        <v>1120</v>
      </c>
      <c r="G101" s="206" t="s">
        <v>270</v>
      </c>
      <c r="H101" s="207">
        <v>5</v>
      </c>
      <c r="I101" s="208"/>
      <c r="J101" s="209">
        <f>ROUND(I101*H101,0)</f>
        <v>0</v>
      </c>
      <c r="K101" s="205" t="s">
        <v>5</v>
      </c>
      <c r="L101" s="46"/>
      <c r="M101" s="210" t="s">
        <v>5</v>
      </c>
      <c r="N101" s="211" t="s">
        <v>45</v>
      </c>
      <c r="O101" s="47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AR101" s="24" t="s">
        <v>288</v>
      </c>
      <c r="AT101" s="24" t="s">
        <v>216</v>
      </c>
      <c r="AU101" s="24" t="s">
        <v>82</v>
      </c>
      <c r="AY101" s="24" t="s">
        <v>214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24" t="s">
        <v>11</v>
      </c>
      <c r="BK101" s="214">
        <f>ROUND(I101*H101,0)</f>
        <v>0</v>
      </c>
      <c r="BL101" s="24" t="s">
        <v>288</v>
      </c>
      <c r="BM101" s="24" t="s">
        <v>130</v>
      </c>
    </row>
    <row r="102" s="1" customFormat="1" ht="16.5" customHeight="1">
      <c r="B102" s="202"/>
      <c r="C102" s="203" t="s">
        <v>298</v>
      </c>
      <c r="D102" s="203" t="s">
        <v>216</v>
      </c>
      <c r="E102" s="204" t="s">
        <v>1121</v>
      </c>
      <c r="F102" s="205" t="s">
        <v>1122</v>
      </c>
      <c r="G102" s="206" t="s">
        <v>270</v>
      </c>
      <c r="H102" s="207">
        <v>6</v>
      </c>
      <c r="I102" s="208"/>
      <c r="J102" s="209">
        <f>ROUND(I102*H102,0)</f>
        <v>0</v>
      </c>
      <c r="K102" s="205" t="s">
        <v>5</v>
      </c>
      <c r="L102" s="46"/>
      <c r="M102" s="210" t="s">
        <v>5</v>
      </c>
      <c r="N102" s="211" t="s">
        <v>45</v>
      </c>
      <c r="O102" s="47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AR102" s="24" t="s">
        <v>288</v>
      </c>
      <c r="AT102" s="24" t="s">
        <v>216</v>
      </c>
      <c r="AU102" s="24" t="s">
        <v>82</v>
      </c>
      <c r="AY102" s="24" t="s">
        <v>214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24" t="s">
        <v>11</v>
      </c>
      <c r="BK102" s="214">
        <f>ROUND(I102*H102,0)</f>
        <v>0</v>
      </c>
      <c r="BL102" s="24" t="s">
        <v>288</v>
      </c>
      <c r="BM102" s="24" t="s">
        <v>394</v>
      </c>
    </row>
    <row r="103" s="1" customFormat="1" ht="16.5" customHeight="1">
      <c r="B103" s="202"/>
      <c r="C103" s="203" t="s">
        <v>303</v>
      </c>
      <c r="D103" s="203" t="s">
        <v>216</v>
      </c>
      <c r="E103" s="204" t="s">
        <v>1123</v>
      </c>
      <c r="F103" s="205" t="s">
        <v>1124</v>
      </c>
      <c r="G103" s="206" t="s">
        <v>337</v>
      </c>
      <c r="H103" s="207">
        <v>2</v>
      </c>
      <c r="I103" s="208"/>
      <c r="J103" s="209">
        <f>ROUND(I103*H103,0)</f>
        <v>0</v>
      </c>
      <c r="K103" s="205" t="s">
        <v>5</v>
      </c>
      <c r="L103" s="46"/>
      <c r="M103" s="210" t="s">
        <v>5</v>
      </c>
      <c r="N103" s="211" t="s">
        <v>45</v>
      </c>
      <c r="O103" s="47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AR103" s="24" t="s">
        <v>288</v>
      </c>
      <c r="AT103" s="24" t="s">
        <v>216</v>
      </c>
      <c r="AU103" s="24" t="s">
        <v>82</v>
      </c>
      <c r="AY103" s="24" t="s">
        <v>214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24" t="s">
        <v>11</v>
      </c>
      <c r="BK103" s="214">
        <f>ROUND(I103*H103,0)</f>
        <v>0</v>
      </c>
      <c r="BL103" s="24" t="s">
        <v>288</v>
      </c>
      <c r="BM103" s="24" t="s">
        <v>411</v>
      </c>
    </row>
    <row r="104" s="1" customFormat="1" ht="16.5" customHeight="1">
      <c r="B104" s="202"/>
      <c r="C104" s="203" t="s">
        <v>310</v>
      </c>
      <c r="D104" s="203" t="s">
        <v>216</v>
      </c>
      <c r="E104" s="204" t="s">
        <v>1125</v>
      </c>
      <c r="F104" s="205" t="s">
        <v>1126</v>
      </c>
      <c r="G104" s="206" t="s">
        <v>337</v>
      </c>
      <c r="H104" s="207">
        <v>1</v>
      </c>
      <c r="I104" s="208"/>
      <c r="J104" s="209">
        <f>ROUND(I104*H104,0)</f>
        <v>0</v>
      </c>
      <c r="K104" s="205" t="s">
        <v>5</v>
      </c>
      <c r="L104" s="46"/>
      <c r="M104" s="210" t="s">
        <v>5</v>
      </c>
      <c r="N104" s="211" t="s">
        <v>45</v>
      </c>
      <c r="O104" s="47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AR104" s="24" t="s">
        <v>288</v>
      </c>
      <c r="AT104" s="24" t="s">
        <v>216</v>
      </c>
      <c r="AU104" s="24" t="s">
        <v>82</v>
      </c>
      <c r="AY104" s="24" t="s">
        <v>214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24" t="s">
        <v>11</v>
      </c>
      <c r="BK104" s="214">
        <f>ROUND(I104*H104,0)</f>
        <v>0</v>
      </c>
      <c r="BL104" s="24" t="s">
        <v>288</v>
      </c>
      <c r="BM104" s="24" t="s">
        <v>428</v>
      </c>
    </row>
    <row r="105" s="1" customFormat="1" ht="16.5" customHeight="1">
      <c r="B105" s="202"/>
      <c r="C105" s="203" t="s">
        <v>10</v>
      </c>
      <c r="D105" s="203" t="s">
        <v>216</v>
      </c>
      <c r="E105" s="204" t="s">
        <v>1127</v>
      </c>
      <c r="F105" s="205" t="s">
        <v>1128</v>
      </c>
      <c r="G105" s="206" t="s">
        <v>337</v>
      </c>
      <c r="H105" s="207">
        <v>2</v>
      </c>
      <c r="I105" s="208"/>
      <c r="J105" s="209">
        <f>ROUND(I105*H105,0)</f>
        <v>0</v>
      </c>
      <c r="K105" s="205" t="s">
        <v>5</v>
      </c>
      <c r="L105" s="46"/>
      <c r="M105" s="210" t="s">
        <v>5</v>
      </c>
      <c r="N105" s="211" t="s">
        <v>45</v>
      </c>
      <c r="O105" s="47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AR105" s="24" t="s">
        <v>288</v>
      </c>
      <c r="AT105" s="24" t="s">
        <v>216</v>
      </c>
      <c r="AU105" s="24" t="s">
        <v>82</v>
      </c>
      <c r="AY105" s="24" t="s">
        <v>214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24" t="s">
        <v>11</v>
      </c>
      <c r="BK105" s="214">
        <f>ROUND(I105*H105,0)</f>
        <v>0</v>
      </c>
      <c r="BL105" s="24" t="s">
        <v>288</v>
      </c>
      <c r="BM105" s="24" t="s">
        <v>438</v>
      </c>
    </row>
    <row r="106" s="1" customFormat="1" ht="16.5" customHeight="1">
      <c r="B106" s="202"/>
      <c r="C106" s="203" t="s">
        <v>320</v>
      </c>
      <c r="D106" s="203" t="s">
        <v>216</v>
      </c>
      <c r="E106" s="204" t="s">
        <v>1129</v>
      </c>
      <c r="F106" s="205" t="s">
        <v>1130</v>
      </c>
      <c r="G106" s="206" t="s">
        <v>270</v>
      </c>
      <c r="H106" s="207">
        <v>18</v>
      </c>
      <c r="I106" s="208"/>
      <c r="J106" s="209">
        <f>ROUND(I106*H106,0)</f>
        <v>0</v>
      </c>
      <c r="K106" s="205" t="s">
        <v>5</v>
      </c>
      <c r="L106" s="46"/>
      <c r="M106" s="210" t="s">
        <v>5</v>
      </c>
      <c r="N106" s="211" t="s">
        <v>45</v>
      </c>
      <c r="O106" s="47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AR106" s="24" t="s">
        <v>288</v>
      </c>
      <c r="AT106" s="24" t="s">
        <v>216</v>
      </c>
      <c r="AU106" s="24" t="s">
        <v>82</v>
      </c>
      <c r="AY106" s="24" t="s">
        <v>214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24" t="s">
        <v>11</v>
      </c>
      <c r="BK106" s="214">
        <f>ROUND(I106*H106,0)</f>
        <v>0</v>
      </c>
      <c r="BL106" s="24" t="s">
        <v>288</v>
      </c>
      <c r="BM106" s="24" t="s">
        <v>457</v>
      </c>
    </row>
    <row r="107" s="1" customFormat="1" ht="16.5" customHeight="1">
      <c r="B107" s="202"/>
      <c r="C107" s="203" t="s">
        <v>326</v>
      </c>
      <c r="D107" s="203" t="s">
        <v>216</v>
      </c>
      <c r="E107" s="204" t="s">
        <v>1131</v>
      </c>
      <c r="F107" s="205" t="s">
        <v>1132</v>
      </c>
      <c r="G107" s="206" t="s">
        <v>270</v>
      </c>
      <c r="H107" s="207">
        <v>12</v>
      </c>
      <c r="I107" s="208"/>
      <c r="J107" s="209">
        <f>ROUND(I107*H107,0)</f>
        <v>0</v>
      </c>
      <c r="K107" s="205" t="s">
        <v>5</v>
      </c>
      <c r="L107" s="46"/>
      <c r="M107" s="210" t="s">
        <v>5</v>
      </c>
      <c r="N107" s="211" t="s">
        <v>45</v>
      </c>
      <c r="O107" s="47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AR107" s="24" t="s">
        <v>288</v>
      </c>
      <c r="AT107" s="24" t="s">
        <v>216</v>
      </c>
      <c r="AU107" s="24" t="s">
        <v>82</v>
      </c>
      <c r="AY107" s="24" t="s">
        <v>214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24" t="s">
        <v>11</v>
      </c>
      <c r="BK107" s="214">
        <f>ROUND(I107*H107,0)</f>
        <v>0</v>
      </c>
      <c r="BL107" s="24" t="s">
        <v>288</v>
      </c>
      <c r="BM107" s="24" t="s">
        <v>468</v>
      </c>
    </row>
    <row r="108" s="1" customFormat="1" ht="16.5" customHeight="1">
      <c r="B108" s="202"/>
      <c r="C108" s="203" t="s">
        <v>334</v>
      </c>
      <c r="D108" s="203" t="s">
        <v>216</v>
      </c>
      <c r="E108" s="204" t="s">
        <v>1133</v>
      </c>
      <c r="F108" s="205" t="s">
        <v>1134</v>
      </c>
      <c r="G108" s="206" t="s">
        <v>270</v>
      </c>
      <c r="H108" s="207">
        <v>4</v>
      </c>
      <c r="I108" s="208"/>
      <c r="J108" s="209">
        <f>ROUND(I108*H108,0)</f>
        <v>0</v>
      </c>
      <c r="K108" s="205" t="s">
        <v>5</v>
      </c>
      <c r="L108" s="46"/>
      <c r="M108" s="210" t="s">
        <v>5</v>
      </c>
      <c r="N108" s="211" t="s">
        <v>45</v>
      </c>
      <c r="O108" s="47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AR108" s="24" t="s">
        <v>288</v>
      </c>
      <c r="AT108" s="24" t="s">
        <v>216</v>
      </c>
      <c r="AU108" s="24" t="s">
        <v>82</v>
      </c>
      <c r="AY108" s="24" t="s">
        <v>214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24" t="s">
        <v>11</v>
      </c>
      <c r="BK108" s="214">
        <f>ROUND(I108*H108,0)</f>
        <v>0</v>
      </c>
      <c r="BL108" s="24" t="s">
        <v>288</v>
      </c>
      <c r="BM108" s="24" t="s">
        <v>483</v>
      </c>
    </row>
    <row r="109" s="1" customFormat="1" ht="16.5" customHeight="1">
      <c r="B109" s="202"/>
      <c r="C109" s="203" t="s">
        <v>340</v>
      </c>
      <c r="D109" s="203" t="s">
        <v>216</v>
      </c>
      <c r="E109" s="204" t="s">
        <v>1135</v>
      </c>
      <c r="F109" s="205" t="s">
        <v>1136</v>
      </c>
      <c r="G109" s="206" t="s">
        <v>270</v>
      </c>
      <c r="H109" s="207">
        <v>18</v>
      </c>
      <c r="I109" s="208"/>
      <c r="J109" s="209">
        <f>ROUND(I109*H109,0)</f>
        <v>0</v>
      </c>
      <c r="K109" s="205" t="s">
        <v>5</v>
      </c>
      <c r="L109" s="46"/>
      <c r="M109" s="210" t="s">
        <v>5</v>
      </c>
      <c r="N109" s="211" t="s">
        <v>45</v>
      </c>
      <c r="O109" s="47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AR109" s="24" t="s">
        <v>288</v>
      </c>
      <c r="AT109" s="24" t="s">
        <v>216</v>
      </c>
      <c r="AU109" s="24" t="s">
        <v>82</v>
      </c>
      <c r="AY109" s="24" t="s">
        <v>214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24" t="s">
        <v>11</v>
      </c>
      <c r="BK109" s="214">
        <f>ROUND(I109*H109,0)</f>
        <v>0</v>
      </c>
      <c r="BL109" s="24" t="s">
        <v>288</v>
      </c>
      <c r="BM109" s="24" t="s">
        <v>494</v>
      </c>
    </row>
    <row r="110" s="1" customFormat="1" ht="16.5" customHeight="1">
      <c r="B110" s="202"/>
      <c r="C110" s="203" t="s">
        <v>345</v>
      </c>
      <c r="D110" s="203" t="s">
        <v>216</v>
      </c>
      <c r="E110" s="204" t="s">
        <v>1137</v>
      </c>
      <c r="F110" s="205" t="s">
        <v>1138</v>
      </c>
      <c r="G110" s="206" t="s">
        <v>270</v>
      </c>
      <c r="H110" s="207">
        <v>12</v>
      </c>
      <c r="I110" s="208"/>
      <c r="J110" s="209">
        <f>ROUND(I110*H110,0)</f>
        <v>0</v>
      </c>
      <c r="K110" s="205" t="s">
        <v>5</v>
      </c>
      <c r="L110" s="46"/>
      <c r="M110" s="210" t="s">
        <v>5</v>
      </c>
      <c r="N110" s="211" t="s">
        <v>45</v>
      </c>
      <c r="O110" s="47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AR110" s="24" t="s">
        <v>288</v>
      </c>
      <c r="AT110" s="24" t="s">
        <v>216</v>
      </c>
      <c r="AU110" s="24" t="s">
        <v>82</v>
      </c>
      <c r="AY110" s="24" t="s">
        <v>214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24" t="s">
        <v>11</v>
      </c>
      <c r="BK110" s="214">
        <f>ROUND(I110*H110,0)</f>
        <v>0</v>
      </c>
      <c r="BL110" s="24" t="s">
        <v>288</v>
      </c>
      <c r="BM110" s="24" t="s">
        <v>505</v>
      </c>
    </row>
    <row r="111" s="1" customFormat="1" ht="16.5" customHeight="1">
      <c r="B111" s="202"/>
      <c r="C111" s="203" t="s">
        <v>349</v>
      </c>
      <c r="D111" s="203" t="s">
        <v>216</v>
      </c>
      <c r="E111" s="204" t="s">
        <v>1139</v>
      </c>
      <c r="F111" s="205" t="s">
        <v>1140</v>
      </c>
      <c r="G111" s="206" t="s">
        <v>270</v>
      </c>
      <c r="H111" s="207">
        <v>4</v>
      </c>
      <c r="I111" s="208"/>
      <c r="J111" s="209">
        <f>ROUND(I111*H111,0)</f>
        <v>0</v>
      </c>
      <c r="K111" s="205" t="s">
        <v>5</v>
      </c>
      <c r="L111" s="46"/>
      <c r="M111" s="210" t="s">
        <v>5</v>
      </c>
      <c r="N111" s="211" t="s">
        <v>45</v>
      </c>
      <c r="O111" s="47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AR111" s="24" t="s">
        <v>288</v>
      </c>
      <c r="AT111" s="24" t="s">
        <v>216</v>
      </c>
      <c r="AU111" s="24" t="s">
        <v>82</v>
      </c>
      <c r="AY111" s="24" t="s">
        <v>214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24" t="s">
        <v>11</v>
      </c>
      <c r="BK111" s="214">
        <f>ROUND(I111*H111,0)</f>
        <v>0</v>
      </c>
      <c r="BL111" s="24" t="s">
        <v>288</v>
      </c>
      <c r="BM111" s="24" t="s">
        <v>514</v>
      </c>
    </row>
    <row r="112" s="1" customFormat="1" ht="16.5" customHeight="1">
      <c r="B112" s="202"/>
      <c r="C112" s="203" t="s">
        <v>354</v>
      </c>
      <c r="D112" s="203" t="s">
        <v>216</v>
      </c>
      <c r="E112" s="204" t="s">
        <v>1141</v>
      </c>
      <c r="F112" s="205" t="s">
        <v>1142</v>
      </c>
      <c r="G112" s="206" t="s">
        <v>1090</v>
      </c>
      <c r="H112" s="207">
        <v>2</v>
      </c>
      <c r="I112" s="208"/>
      <c r="J112" s="209">
        <f>ROUND(I112*H112,0)</f>
        <v>0</v>
      </c>
      <c r="K112" s="205" t="s">
        <v>5</v>
      </c>
      <c r="L112" s="46"/>
      <c r="M112" s="210" t="s">
        <v>5</v>
      </c>
      <c r="N112" s="211" t="s">
        <v>45</v>
      </c>
      <c r="O112" s="47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AR112" s="24" t="s">
        <v>288</v>
      </c>
      <c r="AT112" s="24" t="s">
        <v>216</v>
      </c>
      <c r="AU112" s="24" t="s">
        <v>82</v>
      </c>
      <c r="AY112" s="24" t="s">
        <v>214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24" t="s">
        <v>11</v>
      </c>
      <c r="BK112" s="214">
        <f>ROUND(I112*H112,0)</f>
        <v>0</v>
      </c>
      <c r="BL112" s="24" t="s">
        <v>288</v>
      </c>
      <c r="BM112" s="24" t="s">
        <v>531</v>
      </c>
    </row>
    <row r="113" s="1" customFormat="1" ht="16.5" customHeight="1">
      <c r="B113" s="202"/>
      <c r="C113" s="203" t="s">
        <v>359</v>
      </c>
      <c r="D113" s="203" t="s">
        <v>216</v>
      </c>
      <c r="E113" s="204" t="s">
        <v>1143</v>
      </c>
      <c r="F113" s="205" t="s">
        <v>1144</v>
      </c>
      <c r="G113" s="206" t="s">
        <v>270</v>
      </c>
      <c r="H113" s="207">
        <v>11</v>
      </c>
      <c r="I113" s="208"/>
      <c r="J113" s="209">
        <f>ROUND(I113*H113,0)</f>
        <v>0</v>
      </c>
      <c r="K113" s="205" t="s">
        <v>5</v>
      </c>
      <c r="L113" s="46"/>
      <c r="M113" s="210" t="s">
        <v>5</v>
      </c>
      <c r="N113" s="211" t="s">
        <v>45</v>
      </c>
      <c r="O113" s="47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AR113" s="24" t="s">
        <v>288</v>
      </c>
      <c r="AT113" s="24" t="s">
        <v>216</v>
      </c>
      <c r="AU113" s="24" t="s">
        <v>82</v>
      </c>
      <c r="AY113" s="24" t="s">
        <v>214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24" t="s">
        <v>11</v>
      </c>
      <c r="BK113" s="214">
        <f>ROUND(I113*H113,0)</f>
        <v>0</v>
      </c>
      <c r="BL113" s="24" t="s">
        <v>288</v>
      </c>
      <c r="BM113" s="24" t="s">
        <v>541</v>
      </c>
    </row>
    <row r="114" s="1" customFormat="1" ht="16.5" customHeight="1">
      <c r="B114" s="202"/>
      <c r="C114" s="203" t="s">
        <v>364</v>
      </c>
      <c r="D114" s="203" t="s">
        <v>216</v>
      </c>
      <c r="E114" s="204" t="s">
        <v>1145</v>
      </c>
      <c r="F114" s="205" t="s">
        <v>1146</v>
      </c>
      <c r="G114" s="206" t="s">
        <v>270</v>
      </c>
      <c r="H114" s="207">
        <v>8</v>
      </c>
      <c r="I114" s="208"/>
      <c r="J114" s="209">
        <f>ROUND(I114*H114,0)</f>
        <v>0</v>
      </c>
      <c r="K114" s="205" t="s">
        <v>5</v>
      </c>
      <c r="L114" s="46"/>
      <c r="M114" s="210" t="s">
        <v>5</v>
      </c>
      <c r="N114" s="211" t="s">
        <v>45</v>
      </c>
      <c r="O114" s="47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AR114" s="24" t="s">
        <v>288</v>
      </c>
      <c r="AT114" s="24" t="s">
        <v>216</v>
      </c>
      <c r="AU114" s="24" t="s">
        <v>82</v>
      </c>
      <c r="AY114" s="24" t="s">
        <v>214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24" t="s">
        <v>11</v>
      </c>
      <c r="BK114" s="214">
        <f>ROUND(I114*H114,0)</f>
        <v>0</v>
      </c>
      <c r="BL114" s="24" t="s">
        <v>288</v>
      </c>
      <c r="BM114" s="24" t="s">
        <v>551</v>
      </c>
    </row>
    <row r="115" s="1" customFormat="1" ht="16.5" customHeight="1">
      <c r="B115" s="202"/>
      <c r="C115" s="203" t="s">
        <v>371</v>
      </c>
      <c r="D115" s="203" t="s">
        <v>216</v>
      </c>
      <c r="E115" s="204" t="s">
        <v>1147</v>
      </c>
      <c r="F115" s="205" t="s">
        <v>1148</v>
      </c>
      <c r="G115" s="206" t="s">
        <v>270</v>
      </c>
      <c r="H115" s="207">
        <v>4</v>
      </c>
      <c r="I115" s="208"/>
      <c r="J115" s="209">
        <f>ROUND(I115*H115,0)</f>
        <v>0</v>
      </c>
      <c r="K115" s="205" t="s">
        <v>5</v>
      </c>
      <c r="L115" s="46"/>
      <c r="M115" s="210" t="s">
        <v>5</v>
      </c>
      <c r="N115" s="211" t="s">
        <v>45</v>
      </c>
      <c r="O115" s="47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AR115" s="24" t="s">
        <v>288</v>
      </c>
      <c r="AT115" s="24" t="s">
        <v>216</v>
      </c>
      <c r="AU115" s="24" t="s">
        <v>82</v>
      </c>
      <c r="AY115" s="24" t="s">
        <v>214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24" t="s">
        <v>11</v>
      </c>
      <c r="BK115" s="214">
        <f>ROUND(I115*H115,0)</f>
        <v>0</v>
      </c>
      <c r="BL115" s="24" t="s">
        <v>288</v>
      </c>
      <c r="BM115" s="24" t="s">
        <v>562</v>
      </c>
    </row>
    <row r="116" s="1" customFormat="1" ht="16.5" customHeight="1">
      <c r="B116" s="202"/>
      <c r="C116" s="203" t="s">
        <v>376</v>
      </c>
      <c r="D116" s="203" t="s">
        <v>216</v>
      </c>
      <c r="E116" s="204" t="s">
        <v>1149</v>
      </c>
      <c r="F116" s="205" t="s">
        <v>1150</v>
      </c>
      <c r="G116" s="206" t="s">
        <v>270</v>
      </c>
      <c r="H116" s="207">
        <v>7</v>
      </c>
      <c r="I116" s="208"/>
      <c r="J116" s="209">
        <f>ROUND(I116*H116,0)</f>
        <v>0</v>
      </c>
      <c r="K116" s="205" t="s">
        <v>5</v>
      </c>
      <c r="L116" s="46"/>
      <c r="M116" s="210" t="s">
        <v>5</v>
      </c>
      <c r="N116" s="211" t="s">
        <v>45</v>
      </c>
      <c r="O116" s="47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AR116" s="24" t="s">
        <v>288</v>
      </c>
      <c r="AT116" s="24" t="s">
        <v>216</v>
      </c>
      <c r="AU116" s="24" t="s">
        <v>82</v>
      </c>
      <c r="AY116" s="24" t="s">
        <v>214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24" t="s">
        <v>11</v>
      </c>
      <c r="BK116" s="214">
        <f>ROUND(I116*H116,0)</f>
        <v>0</v>
      </c>
      <c r="BL116" s="24" t="s">
        <v>288</v>
      </c>
      <c r="BM116" s="24" t="s">
        <v>571</v>
      </c>
    </row>
    <row r="117" s="1" customFormat="1" ht="16.5" customHeight="1">
      <c r="B117" s="202"/>
      <c r="C117" s="203" t="s">
        <v>381</v>
      </c>
      <c r="D117" s="203" t="s">
        <v>216</v>
      </c>
      <c r="E117" s="204" t="s">
        <v>1151</v>
      </c>
      <c r="F117" s="205" t="s">
        <v>1152</v>
      </c>
      <c r="G117" s="206" t="s">
        <v>270</v>
      </c>
      <c r="H117" s="207">
        <v>6</v>
      </c>
      <c r="I117" s="208"/>
      <c r="J117" s="209">
        <f>ROUND(I117*H117,0)</f>
        <v>0</v>
      </c>
      <c r="K117" s="205" t="s">
        <v>5</v>
      </c>
      <c r="L117" s="46"/>
      <c r="M117" s="210" t="s">
        <v>5</v>
      </c>
      <c r="N117" s="211" t="s">
        <v>45</v>
      </c>
      <c r="O117" s="47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AR117" s="24" t="s">
        <v>288</v>
      </c>
      <c r="AT117" s="24" t="s">
        <v>216</v>
      </c>
      <c r="AU117" s="24" t="s">
        <v>82</v>
      </c>
      <c r="AY117" s="24" t="s">
        <v>214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24" t="s">
        <v>11</v>
      </c>
      <c r="BK117" s="214">
        <f>ROUND(I117*H117,0)</f>
        <v>0</v>
      </c>
      <c r="BL117" s="24" t="s">
        <v>288</v>
      </c>
      <c r="BM117" s="24" t="s">
        <v>581</v>
      </c>
    </row>
    <row r="118" s="1" customFormat="1" ht="16.5" customHeight="1">
      <c r="B118" s="202"/>
      <c r="C118" s="203" t="s">
        <v>130</v>
      </c>
      <c r="D118" s="203" t="s">
        <v>216</v>
      </c>
      <c r="E118" s="204" t="s">
        <v>1153</v>
      </c>
      <c r="F118" s="205" t="s">
        <v>1154</v>
      </c>
      <c r="G118" s="206" t="s">
        <v>337</v>
      </c>
      <c r="H118" s="207">
        <v>6</v>
      </c>
      <c r="I118" s="208"/>
      <c r="J118" s="209">
        <f>ROUND(I118*H118,0)</f>
        <v>0</v>
      </c>
      <c r="K118" s="205" t="s">
        <v>5</v>
      </c>
      <c r="L118" s="46"/>
      <c r="M118" s="210" t="s">
        <v>5</v>
      </c>
      <c r="N118" s="211" t="s">
        <v>45</v>
      </c>
      <c r="O118" s="47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AR118" s="24" t="s">
        <v>288</v>
      </c>
      <c r="AT118" s="24" t="s">
        <v>216</v>
      </c>
      <c r="AU118" s="24" t="s">
        <v>82</v>
      </c>
      <c r="AY118" s="24" t="s">
        <v>214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24" t="s">
        <v>11</v>
      </c>
      <c r="BK118" s="214">
        <f>ROUND(I118*H118,0)</f>
        <v>0</v>
      </c>
      <c r="BL118" s="24" t="s">
        <v>288</v>
      </c>
      <c r="BM118" s="24" t="s">
        <v>592</v>
      </c>
    </row>
    <row r="119" s="1" customFormat="1" ht="16.5" customHeight="1">
      <c r="B119" s="202"/>
      <c r="C119" s="203" t="s">
        <v>390</v>
      </c>
      <c r="D119" s="203" t="s">
        <v>216</v>
      </c>
      <c r="E119" s="204" t="s">
        <v>1155</v>
      </c>
      <c r="F119" s="205" t="s">
        <v>1156</v>
      </c>
      <c r="G119" s="206" t="s">
        <v>337</v>
      </c>
      <c r="H119" s="207">
        <v>2</v>
      </c>
      <c r="I119" s="208"/>
      <c r="J119" s="209">
        <f>ROUND(I119*H119,0)</f>
        <v>0</v>
      </c>
      <c r="K119" s="205" t="s">
        <v>5</v>
      </c>
      <c r="L119" s="46"/>
      <c r="M119" s="210" t="s">
        <v>5</v>
      </c>
      <c r="N119" s="211" t="s">
        <v>45</v>
      </c>
      <c r="O119" s="47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AR119" s="24" t="s">
        <v>288</v>
      </c>
      <c r="AT119" s="24" t="s">
        <v>216</v>
      </c>
      <c r="AU119" s="24" t="s">
        <v>82</v>
      </c>
      <c r="AY119" s="24" t="s">
        <v>214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24" t="s">
        <v>11</v>
      </c>
      <c r="BK119" s="214">
        <f>ROUND(I119*H119,0)</f>
        <v>0</v>
      </c>
      <c r="BL119" s="24" t="s">
        <v>288</v>
      </c>
      <c r="BM119" s="24" t="s">
        <v>605</v>
      </c>
    </row>
    <row r="120" s="1" customFormat="1" ht="16.5" customHeight="1">
      <c r="B120" s="202"/>
      <c r="C120" s="203" t="s">
        <v>394</v>
      </c>
      <c r="D120" s="203" t="s">
        <v>216</v>
      </c>
      <c r="E120" s="204" t="s">
        <v>1157</v>
      </c>
      <c r="F120" s="205" t="s">
        <v>1158</v>
      </c>
      <c r="G120" s="206" t="s">
        <v>337</v>
      </c>
      <c r="H120" s="207">
        <v>2</v>
      </c>
      <c r="I120" s="208"/>
      <c r="J120" s="209">
        <f>ROUND(I120*H120,0)</f>
        <v>0</v>
      </c>
      <c r="K120" s="205" t="s">
        <v>5</v>
      </c>
      <c r="L120" s="46"/>
      <c r="M120" s="210" t="s">
        <v>5</v>
      </c>
      <c r="N120" s="211" t="s">
        <v>45</v>
      </c>
      <c r="O120" s="47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AR120" s="24" t="s">
        <v>288</v>
      </c>
      <c r="AT120" s="24" t="s">
        <v>216</v>
      </c>
      <c r="AU120" s="24" t="s">
        <v>82</v>
      </c>
      <c r="AY120" s="24" t="s">
        <v>214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24" t="s">
        <v>11</v>
      </c>
      <c r="BK120" s="214">
        <f>ROUND(I120*H120,0)</f>
        <v>0</v>
      </c>
      <c r="BL120" s="24" t="s">
        <v>288</v>
      </c>
      <c r="BM120" s="24" t="s">
        <v>614</v>
      </c>
    </row>
    <row r="121" s="1" customFormat="1" ht="16.5" customHeight="1">
      <c r="B121" s="202"/>
      <c r="C121" s="203" t="s">
        <v>398</v>
      </c>
      <c r="D121" s="203" t="s">
        <v>216</v>
      </c>
      <c r="E121" s="204" t="s">
        <v>1159</v>
      </c>
      <c r="F121" s="205" t="s">
        <v>1160</v>
      </c>
      <c r="G121" s="206" t="s">
        <v>337</v>
      </c>
      <c r="H121" s="207">
        <v>4</v>
      </c>
      <c r="I121" s="208"/>
      <c r="J121" s="209">
        <f>ROUND(I121*H121,0)</f>
        <v>0</v>
      </c>
      <c r="K121" s="205" t="s">
        <v>5</v>
      </c>
      <c r="L121" s="46"/>
      <c r="M121" s="210" t="s">
        <v>5</v>
      </c>
      <c r="N121" s="211" t="s">
        <v>45</v>
      </c>
      <c r="O121" s="47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AR121" s="24" t="s">
        <v>288</v>
      </c>
      <c r="AT121" s="24" t="s">
        <v>216</v>
      </c>
      <c r="AU121" s="24" t="s">
        <v>82</v>
      </c>
      <c r="AY121" s="24" t="s">
        <v>214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24" t="s">
        <v>11</v>
      </c>
      <c r="BK121" s="214">
        <f>ROUND(I121*H121,0)</f>
        <v>0</v>
      </c>
      <c r="BL121" s="24" t="s">
        <v>288</v>
      </c>
      <c r="BM121" s="24" t="s">
        <v>624</v>
      </c>
    </row>
    <row r="122" s="1" customFormat="1" ht="16.5" customHeight="1">
      <c r="B122" s="202"/>
      <c r="C122" s="203" t="s">
        <v>411</v>
      </c>
      <c r="D122" s="203" t="s">
        <v>216</v>
      </c>
      <c r="E122" s="204" t="s">
        <v>1161</v>
      </c>
      <c r="F122" s="205" t="s">
        <v>1162</v>
      </c>
      <c r="G122" s="206" t="s">
        <v>1163</v>
      </c>
      <c r="H122" s="207">
        <v>1</v>
      </c>
      <c r="I122" s="208"/>
      <c r="J122" s="209">
        <f>ROUND(I122*H122,0)</f>
        <v>0</v>
      </c>
      <c r="K122" s="205" t="s">
        <v>5</v>
      </c>
      <c r="L122" s="46"/>
      <c r="M122" s="210" t="s">
        <v>5</v>
      </c>
      <c r="N122" s="211" t="s">
        <v>45</v>
      </c>
      <c r="O122" s="47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AR122" s="24" t="s">
        <v>288</v>
      </c>
      <c r="AT122" s="24" t="s">
        <v>216</v>
      </c>
      <c r="AU122" s="24" t="s">
        <v>82</v>
      </c>
      <c r="AY122" s="24" t="s">
        <v>214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24" t="s">
        <v>11</v>
      </c>
      <c r="BK122" s="214">
        <f>ROUND(I122*H122,0)</f>
        <v>0</v>
      </c>
      <c r="BL122" s="24" t="s">
        <v>288</v>
      </c>
      <c r="BM122" s="24" t="s">
        <v>633</v>
      </c>
    </row>
    <row r="123" s="1" customFormat="1" ht="16.5" customHeight="1">
      <c r="B123" s="202"/>
      <c r="C123" s="203" t="s">
        <v>424</v>
      </c>
      <c r="D123" s="203" t="s">
        <v>216</v>
      </c>
      <c r="E123" s="204" t="s">
        <v>1164</v>
      </c>
      <c r="F123" s="205" t="s">
        <v>1165</v>
      </c>
      <c r="G123" s="206" t="s">
        <v>337</v>
      </c>
      <c r="H123" s="207">
        <v>2</v>
      </c>
      <c r="I123" s="208"/>
      <c r="J123" s="209">
        <f>ROUND(I123*H123,0)</f>
        <v>0</v>
      </c>
      <c r="K123" s="205" t="s">
        <v>5</v>
      </c>
      <c r="L123" s="46"/>
      <c r="M123" s="210" t="s">
        <v>5</v>
      </c>
      <c r="N123" s="211" t="s">
        <v>45</v>
      </c>
      <c r="O123" s="47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AR123" s="24" t="s">
        <v>288</v>
      </c>
      <c r="AT123" s="24" t="s">
        <v>216</v>
      </c>
      <c r="AU123" s="24" t="s">
        <v>82</v>
      </c>
      <c r="AY123" s="24" t="s">
        <v>214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24" t="s">
        <v>11</v>
      </c>
      <c r="BK123" s="214">
        <f>ROUND(I123*H123,0)</f>
        <v>0</v>
      </c>
      <c r="BL123" s="24" t="s">
        <v>288</v>
      </c>
      <c r="BM123" s="24" t="s">
        <v>649</v>
      </c>
    </row>
    <row r="124" s="1" customFormat="1" ht="16.5" customHeight="1">
      <c r="B124" s="202"/>
      <c r="C124" s="203" t="s">
        <v>428</v>
      </c>
      <c r="D124" s="203" t="s">
        <v>216</v>
      </c>
      <c r="E124" s="204" t="s">
        <v>1166</v>
      </c>
      <c r="F124" s="205" t="s">
        <v>1167</v>
      </c>
      <c r="G124" s="206" t="s">
        <v>337</v>
      </c>
      <c r="H124" s="207">
        <v>1</v>
      </c>
      <c r="I124" s="208"/>
      <c r="J124" s="209">
        <f>ROUND(I124*H124,0)</f>
        <v>0</v>
      </c>
      <c r="K124" s="205" t="s">
        <v>5</v>
      </c>
      <c r="L124" s="46"/>
      <c r="M124" s="210" t="s">
        <v>5</v>
      </c>
      <c r="N124" s="211" t="s">
        <v>45</v>
      </c>
      <c r="O124" s="47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AR124" s="24" t="s">
        <v>288</v>
      </c>
      <c r="AT124" s="24" t="s">
        <v>216</v>
      </c>
      <c r="AU124" s="24" t="s">
        <v>82</v>
      </c>
      <c r="AY124" s="24" t="s">
        <v>214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24" t="s">
        <v>11</v>
      </c>
      <c r="BK124" s="214">
        <f>ROUND(I124*H124,0)</f>
        <v>0</v>
      </c>
      <c r="BL124" s="24" t="s">
        <v>288</v>
      </c>
      <c r="BM124" s="24" t="s">
        <v>659</v>
      </c>
    </row>
    <row r="125" s="1" customFormat="1" ht="25.5" customHeight="1">
      <c r="B125" s="202"/>
      <c r="C125" s="203" t="s">
        <v>433</v>
      </c>
      <c r="D125" s="203" t="s">
        <v>216</v>
      </c>
      <c r="E125" s="204" t="s">
        <v>1168</v>
      </c>
      <c r="F125" s="205" t="s">
        <v>1169</v>
      </c>
      <c r="G125" s="206" t="s">
        <v>337</v>
      </c>
      <c r="H125" s="207">
        <v>1</v>
      </c>
      <c r="I125" s="208"/>
      <c r="J125" s="209">
        <f>ROUND(I125*H125,0)</f>
        <v>0</v>
      </c>
      <c r="K125" s="205" t="s">
        <v>5</v>
      </c>
      <c r="L125" s="46"/>
      <c r="M125" s="210" t="s">
        <v>5</v>
      </c>
      <c r="N125" s="211" t="s">
        <v>45</v>
      </c>
      <c r="O125" s="47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AR125" s="24" t="s">
        <v>288</v>
      </c>
      <c r="AT125" s="24" t="s">
        <v>216</v>
      </c>
      <c r="AU125" s="24" t="s">
        <v>82</v>
      </c>
      <c r="AY125" s="24" t="s">
        <v>214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24" t="s">
        <v>11</v>
      </c>
      <c r="BK125" s="214">
        <f>ROUND(I125*H125,0)</f>
        <v>0</v>
      </c>
      <c r="BL125" s="24" t="s">
        <v>288</v>
      </c>
      <c r="BM125" s="24" t="s">
        <v>672</v>
      </c>
    </row>
    <row r="126" s="1" customFormat="1" ht="16.5" customHeight="1">
      <c r="B126" s="202"/>
      <c r="C126" s="203" t="s">
        <v>438</v>
      </c>
      <c r="D126" s="203" t="s">
        <v>216</v>
      </c>
      <c r="E126" s="204" t="s">
        <v>1170</v>
      </c>
      <c r="F126" s="205" t="s">
        <v>1171</v>
      </c>
      <c r="G126" s="206" t="s">
        <v>337</v>
      </c>
      <c r="H126" s="207">
        <v>2</v>
      </c>
      <c r="I126" s="208"/>
      <c r="J126" s="209">
        <f>ROUND(I126*H126,0)</f>
        <v>0</v>
      </c>
      <c r="K126" s="205" t="s">
        <v>5</v>
      </c>
      <c r="L126" s="46"/>
      <c r="M126" s="210" t="s">
        <v>5</v>
      </c>
      <c r="N126" s="211" t="s">
        <v>45</v>
      </c>
      <c r="O126" s="47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AR126" s="24" t="s">
        <v>288</v>
      </c>
      <c r="AT126" s="24" t="s">
        <v>216</v>
      </c>
      <c r="AU126" s="24" t="s">
        <v>82</v>
      </c>
      <c r="AY126" s="24" t="s">
        <v>214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24" t="s">
        <v>11</v>
      </c>
      <c r="BK126" s="214">
        <f>ROUND(I126*H126,0)</f>
        <v>0</v>
      </c>
      <c r="BL126" s="24" t="s">
        <v>288</v>
      </c>
      <c r="BM126" s="24" t="s">
        <v>681</v>
      </c>
    </row>
    <row r="127" s="1" customFormat="1" ht="16.5" customHeight="1">
      <c r="B127" s="202"/>
      <c r="C127" s="203" t="s">
        <v>443</v>
      </c>
      <c r="D127" s="203" t="s">
        <v>216</v>
      </c>
      <c r="E127" s="204" t="s">
        <v>1172</v>
      </c>
      <c r="F127" s="205" t="s">
        <v>1173</v>
      </c>
      <c r="G127" s="206" t="s">
        <v>337</v>
      </c>
      <c r="H127" s="207">
        <v>2</v>
      </c>
      <c r="I127" s="208"/>
      <c r="J127" s="209">
        <f>ROUND(I127*H127,0)</f>
        <v>0</v>
      </c>
      <c r="K127" s="205" t="s">
        <v>5</v>
      </c>
      <c r="L127" s="46"/>
      <c r="M127" s="210" t="s">
        <v>5</v>
      </c>
      <c r="N127" s="211" t="s">
        <v>45</v>
      </c>
      <c r="O127" s="47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AR127" s="24" t="s">
        <v>288</v>
      </c>
      <c r="AT127" s="24" t="s">
        <v>216</v>
      </c>
      <c r="AU127" s="24" t="s">
        <v>82</v>
      </c>
      <c r="AY127" s="24" t="s">
        <v>214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24" t="s">
        <v>11</v>
      </c>
      <c r="BK127" s="214">
        <f>ROUND(I127*H127,0)</f>
        <v>0</v>
      </c>
      <c r="BL127" s="24" t="s">
        <v>288</v>
      </c>
      <c r="BM127" s="24" t="s">
        <v>692</v>
      </c>
    </row>
    <row r="128" s="1" customFormat="1" ht="16.5" customHeight="1">
      <c r="B128" s="202"/>
      <c r="C128" s="203" t="s">
        <v>457</v>
      </c>
      <c r="D128" s="203" t="s">
        <v>216</v>
      </c>
      <c r="E128" s="204" t="s">
        <v>1174</v>
      </c>
      <c r="F128" s="205" t="s">
        <v>1175</v>
      </c>
      <c r="G128" s="206" t="s">
        <v>337</v>
      </c>
      <c r="H128" s="207">
        <v>2</v>
      </c>
      <c r="I128" s="208"/>
      <c r="J128" s="209">
        <f>ROUND(I128*H128,0)</f>
        <v>0</v>
      </c>
      <c r="K128" s="205" t="s">
        <v>5</v>
      </c>
      <c r="L128" s="46"/>
      <c r="M128" s="210" t="s">
        <v>5</v>
      </c>
      <c r="N128" s="211" t="s">
        <v>45</v>
      </c>
      <c r="O128" s="47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AR128" s="24" t="s">
        <v>288</v>
      </c>
      <c r="AT128" s="24" t="s">
        <v>216</v>
      </c>
      <c r="AU128" s="24" t="s">
        <v>82</v>
      </c>
      <c r="AY128" s="24" t="s">
        <v>214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24" t="s">
        <v>11</v>
      </c>
      <c r="BK128" s="214">
        <f>ROUND(I128*H128,0)</f>
        <v>0</v>
      </c>
      <c r="BL128" s="24" t="s">
        <v>288</v>
      </c>
      <c r="BM128" s="24" t="s">
        <v>702</v>
      </c>
    </row>
    <row r="129" s="1" customFormat="1" ht="16.5" customHeight="1">
      <c r="B129" s="202"/>
      <c r="C129" s="203" t="s">
        <v>461</v>
      </c>
      <c r="D129" s="203" t="s">
        <v>216</v>
      </c>
      <c r="E129" s="204" t="s">
        <v>1176</v>
      </c>
      <c r="F129" s="205" t="s">
        <v>1177</v>
      </c>
      <c r="G129" s="206" t="s">
        <v>337</v>
      </c>
      <c r="H129" s="207">
        <v>1</v>
      </c>
      <c r="I129" s="208"/>
      <c r="J129" s="209">
        <f>ROUND(I129*H129,0)</f>
        <v>0</v>
      </c>
      <c r="K129" s="205" t="s">
        <v>5</v>
      </c>
      <c r="L129" s="46"/>
      <c r="M129" s="210" t="s">
        <v>5</v>
      </c>
      <c r="N129" s="211" t="s">
        <v>45</v>
      </c>
      <c r="O129" s="47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AR129" s="24" t="s">
        <v>288</v>
      </c>
      <c r="AT129" s="24" t="s">
        <v>216</v>
      </c>
      <c r="AU129" s="24" t="s">
        <v>82</v>
      </c>
      <c r="AY129" s="24" t="s">
        <v>214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24" t="s">
        <v>11</v>
      </c>
      <c r="BK129" s="214">
        <f>ROUND(I129*H129,0)</f>
        <v>0</v>
      </c>
      <c r="BL129" s="24" t="s">
        <v>288</v>
      </c>
      <c r="BM129" s="24" t="s">
        <v>716</v>
      </c>
    </row>
    <row r="130" s="1" customFormat="1" ht="16.5" customHeight="1">
      <c r="B130" s="202"/>
      <c r="C130" s="203" t="s">
        <v>468</v>
      </c>
      <c r="D130" s="203" t="s">
        <v>216</v>
      </c>
      <c r="E130" s="204" t="s">
        <v>1178</v>
      </c>
      <c r="F130" s="205" t="s">
        <v>1179</v>
      </c>
      <c r="G130" s="206" t="s">
        <v>270</v>
      </c>
      <c r="H130" s="207">
        <v>47.5</v>
      </c>
      <c r="I130" s="208"/>
      <c r="J130" s="209">
        <f>ROUND(I130*H130,0)</f>
        <v>0</v>
      </c>
      <c r="K130" s="205" t="s">
        <v>5</v>
      </c>
      <c r="L130" s="46"/>
      <c r="M130" s="210" t="s">
        <v>5</v>
      </c>
      <c r="N130" s="211" t="s">
        <v>45</v>
      </c>
      <c r="O130" s="47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AR130" s="24" t="s">
        <v>288</v>
      </c>
      <c r="AT130" s="24" t="s">
        <v>216</v>
      </c>
      <c r="AU130" s="24" t="s">
        <v>82</v>
      </c>
      <c r="AY130" s="24" t="s">
        <v>214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24" t="s">
        <v>11</v>
      </c>
      <c r="BK130" s="214">
        <f>ROUND(I130*H130,0)</f>
        <v>0</v>
      </c>
      <c r="BL130" s="24" t="s">
        <v>288</v>
      </c>
      <c r="BM130" s="24" t="s">
        <v>724</v>
      </c>
    </row>
    <row r="131" s="1" customFormat="1" ht="16.5" customHeight="1">
      <c r="B131" s="202"/>
      <c r="C131" s="203" t="s">
        <v>472</v>
      </c>
      <c r="D131" s="203" t="s">
        <v>216</v>
      </c>
      <c r="E131" s="204" t="s">
        <v>1180</v>
      </c>
      <c r="F131" s="205" t="s">
        <v>1181</v>
      </c>
      <c r="G131" s="206" t="s">
        <v>270</v>
      </c>
      <c r="H131" s="207">
        <v>47.5</v>
      </c>
      <c r="I131" s="208"/>
      <c r="J131" s="209">
        <f>ROUND(I131*H131,0)</f>
        <v>0</v>
      </c>
      <c r="K131" s="205" t="s">
        <v>5</v>
      </c>
      <c r="L131" s="46"/>
      <c r="M131" s="210" t="s">
        <v>5</v>
      </c>
      <c r="N131" s="211" t="s">
        <v>45</v>
      </c>
      <c r="O131" s="47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AR131" s="24" t="s">
        <v>288</v>
      </c>
      <c r="AT131" s="24" t="s">
        <v>216</v>
      </c>
      <c r="AU131" s="24" t="s">
        <v>82</v>
      </c>
      <c r="AY131" s="24" t="s">
        <v>214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24" t="s">
        <v>11</v>
      </c>
      <c r="BK131" s="214">
        <f>ROUND(I131*H131,0)</f>
        <v>0</v>
      </c>
      <c r="BL131" s="24" t="s">
        <v>288</v>
      </c>
      <c r="BM131" s="24" t="s">
        <v>733</v>
      </c>
    </row>
    <row r="132" s="1" customFormat="1" ht="25.5" customHeight="1">
      <c r="B132" s="202"/>
      <c r="C132" s="203" t="s">
        <v>483</v>
      </c>
      <c r="D132" s="203" t="s">
        <v>216</v>
      </c>
      <c r="E132" s="204" t="s">
        <v>1182</v>
      </c>
      <c r="F132" s="205" t="s">
        <v>1183</v>
      </c>
      <c r="G132" s="206" t="s">
        <v>249</v>
      </c>
      <c r="H132" s="207">
        <v>0.040000000000000001</v>
      </c>
      <c r="I132" s="208"/>
      <c r="J132" s="209">
        <f>ROUND(I132*H132,0)</f>
        <v>0</v>
      </c>
      <c r="K132" s="205" t="s">
        <v>5</v>
      </c>
      <c r="L132" s="46"/>
      <c r="M132" s="210" t="s">
        <v>5</v>
      </c>
      <c r="N132" s="211" t="s">
        <v>45</v>
      </c>
      <c r="O132" s="47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AR132" s="24" t="s">
        <v>288</v>
      </c>
      <c r="AT132" s="24" t="s">
        <v>216</v>
      </c>
      <c r="AU132" s="24" t="s">
        <v>82</v>
      </c>
      <c r="AY132" s="24" t="s">
        <v>214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24" t="s">
        <v>11</v>
      </c>
      <c r="BK132" s="214">
        <f>ROUND(I132*H132,0)</f>
        <v>0</v>
      </c>
      <c r="BL132" s="24" t="s">
        <v>288</v>
      </c>
      <c r="BM132" s="24" t="s">
        <v>744</v>
      </c>
    </row>
    <row r="133" s="1" customFormat="1" ht="16.5" customHeight="1">
      <c r="B133" s="202"/>
      <c r="C133" s="203" t="s">
        <v>489</v>
      </c>
      <c r="D133" s="203" t="s">
        <v>216</v>
      </c>
      <c r="E133" s="204" t="s">
        <v>1184</v>
      </c>
      <c r="F133" s="205" t="s">
        <v>1185</v>
      </c>
      <c r="G133" s="206" t="s">
        <v>337</v>
      </c>
      <c r="H133" s="207">
        <v>6</v>
      </c>
      <c r="I133" s="208"/>
      <c r="J133" s="209">
        <f>ROUND(I133*H133,0)</f>
        <v>0</v>
      </c>
      <c r="K133" s="205" t="s">
        <v>5</v>
      </c>
      <c r="L133" s="46"/>
      <c r="M133" s="210" t="s">
        <v>5</v>
      </c>
      <c r="N133" s="211" t="s">
        <v>45</v>
      </c>
      <c r="O133" s="47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AR133" s="24" t="s">
        <v>288</v>
      </c>
      <c r="AT133" s="24" t="s">
        <v>216</v>
      </c>
      <c r="AU133" s="24" t="s">
        <v>82</v>
      </c>
      <c r="AY133" s="24" t="s">
        <v>214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24" t="s">
        <v>11</v>
      </c>
      <c r="BK133" s="214">
        <f>ROUND(I133*H133,0)</f>
        <v>0</v>
      </c>
      <c r="BL133" s="24" t="s">
        <v>288</v>
      </c>
      <c r="BM133" s="24" t="s">
        <v>757</v>
      </c>
    </row>
    <row r="134" s="1" customFormat="1" ht="16.5" customHeight="1">
      <c r="B134" s="202"/>
      <c r="C134" s="203" t="s">
        <v>494</v>
      </c>
      <c r="D134" s="203" t="s">
        <v>216</v>
      </c>
      <c r="E134" s="204" t="s">
        <v>1186</v>
      </c>
      <c r="F134" s="205" t="s">
        <v>1187</v>
      </c>
      <c r="G134" s="206" t="s">
        <v>249</v>
      </c>
      <c r="H134" s="207">
        <v>0.254</v>
      </c>
      <c r="I134" s="208"/>
      <c r="J134" s="209">
        <f>ROUND(I134*H134,0)</f>
        <v>0</v>
      </c>
      <c r="K134" s="205" t="s">
        <v>5</v>
      </c>
      <c r="L134" s="46"/>
      <c r="M134" s="210" t="s">
        <v>5</v>
      </c>
      <c r="N134" s="211" t="s">
        <v>45</v>
      </c>
      <c r="O134" s="47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AR134" s="24" t="s">
        <v>288</v>
      </c>
      <c r="AT134" s="24" t="s">
        <v>216</v>
      </c>
      <c r="AU134" s="24" t="s">
        <v>82</v>
      </c>
      <c r="AY134" s="24" t="s">
        <v>214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24" t="s">
        <v>11</v>
      </c>
      <c r="BK134" s="214">
        <f>ROUND(I134*H134,0)</f>
        <v>0</v>
      </c>
      <c r="BL134" s="24" t="s">
        <v>288</v>
      </c>
      <c r="BM134" s="24" t="s">
        <v>29</v>
      </c>
    </row>
    <row r="135" s="10" customFormat="1" ht="29.88" customHeight="1">
      <c r="B135" s="189"/>
      <c r="D135" s="190" t="s">
        <v>73</v>
      </c>
      <c r="E135" s="200" t="s">
        <v>1188</v>
      </c>
      <c r="F135" s="200" t="s">
        <v>1189</v>
      </c>
      <c r="I135" s="192"/>
      <c r="J135" s="201">
        <f>BK135</f>
        <v>0</v>
      </c>
      <c r="L135" s="189"/>
      <c r="M135" s="194"/>
      <c r="N135" s="195"/>
      <c r="O135" s="195"/>
      <c r="P135" s="196">
        <f>SUM(P136:P176)</f>
        <v>0</v>
      </c>
      <c r="Q135" s="195"/>
      <c r="R135" s="196">
        <f>SUM(R136:R176)</f>
        <v>0</v>
      </c>
      <c r="S135" s="195"/>
      <c r="T135" s="197">
        <f>SUM(T136:T176)</f>
        <v>0</v>
      </c>
      <c r="AR135" s="190" t="s">
        <v>82</v>
      </c>
      <c r="AT135" s="198" t="s">
        <v>73</v>
      </c>
      <c r="AU135" s="198" t="s">
        <v>11</v>
      </c>
      <c r="AY135" s="190" t="s">
        <v>214</v>
      </c>
      <c r="BK135" s="199">
        <f>SUM(BK136:BK176)</f>
        <v>0</v>
      </c>
    </row>
    <row r="136" s="1" customFormat="1" ht="16.5" customHeight="1">
      <c r="B136" s="202"/>
      <c r="C136" s="203" t="s">
        <v>500</v>
      </c>
      <c r="D136" s="203" t="s">
        <v>216</v>
      </c>
      <c r="E136" s="204" t="s">
        <v>1190</v>
      </c>
      <c r="F136" s="205" t="s">
        <v>1191</v>
      </c>
      <c r="G136" s="206" t="s">
        <v>1090</v>
      </c>
      <c r="H136" s="207">
        <v>1</v>
      </c>
      <c r="I136" s="208"/>
      <c r="J136" s="209">
        <f>ROUND(I136*H136,0)</f>
        <v>0</v>
      </c>
      <c r="K136" s="205" t="s">
        <v>5</v>
      </c>
      <c r="L136" s="46"/>
      <c r="M136" s="210" t="s">
        <v>5</v>
      </c>
      <c r="N136" s="211" t="s">
        <v>45</v>
      </c>
      <c r="O136" s="47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AR136" s="24" t="s">
        <v>288</v>
      </c>
      <c r="AT136" s="24" t="s">
        <v>216</v>
      </c>
      <c r="AU136" s="24" t="s">
        <v>82</v>
      </c>
      <c r="AY136" s="24" t="s">
        <v>214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24" t="s">
        <v>11</v>
      </c>
      <c r="BK136" s="214">
        <f>ROUND(I136*H136,0)</f>
        <v>0</v>
      </c>
      <c r="BL136" s="24" t="s">
        <v>288</v>
      </c>
      <c r="BM136" s="24" t="s">
        <v>777</v>
      </c>
    </row>
    <row r="137" s="1" customFormat="1" ht="16.5" customHeight="1">
      <c r="B137" s="202"/>
      <c r="C137" s="203" t="s">
        <v>505</v>
      </c>
      <c r="D137" s="203" t="s">
        <v>216</v>
      </c>
      <c r="E137" s="204" t="s">
        <v>1192</v>
      </c>
      <c r="F137" s="205" t="s">
        <v>1193</v>
      </c>
      <c r="G137" s="206" t="s">
        <v>1090</v>
      </c>
      <c r="H137" s="207">
        <v>1</v>
      </c>
      <c r="I137" s="208"/>
      <c r="J137" s="209">
        <f>ROUND(I137*H137,0)</f>
        <v>0</v>
      </c>
      <c r="K137" s="205" t="s">
        <v>5</v>
      </c>
      <c r="L137" s="46"/>
      <c r="M137" s="210" t="s">
        <v>5</v>
      </c>
      <c r="N137" s="211" t="s">
        <v>45</v>
      </c>
      <c r="O137" s="47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AR137" s="24" t="s">
        <v>288</v>
      </c>
      <c r="AT137" s="24" t="s">
        <v>216</v>
      </c>
      <c r="AU137" s="24" t="s">
        <v>82</v>
      </c>
      <c r="AY137" s="24" t="s">
        <v>214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24" t="s">
        <v>11</v>
      </c>
      <c r="BK137" s="214">
        <f>ROUND(I137*H137,0)</f>
        <v>0</v>
      </c>
      <c r="BL137" s="24" t="s">
        <v>288</v>
      </c>
      <c r="BM137" s="24" t="s">
        <v>787</v>
      </c>
    </row>
    <row r="138" s="1" customFormat="1" ht="16.5" customHeight="1">
      <c r="B138" s="202"/>
      <c r="C138" s="203" t="s">
        <v>509</v>
      </c>
      <c r="D138" s="203" t="s">
        <v>216</v>
      </c>
      <c r="E138" s="204" t="s">
        <v>1194</v>
      </c>
      <c r="F138" s="205" t="s">
        <v>1195</v>
      </c>
      <c r="G138" s="206" t="s">
        <v>1196</v>
      </c>
      <c r="H138" s="207">
        <v>1</v>
      </c>
      <c r="I138" s="208"/>
      <c r="J138" s="209">
        <f>ROUND(I138*H138,0)</f>
        <v>0</v>
      </c>
      <c r="K138" s="205" t="s">
        <v>5</v>
      </c>
      <c r="L138" s="46"/>
      <c r="M138" s="210" t="s">
        <v>5</v>
      </c>
      <c r="N138" s="211" t="s">
        <v>45</v>
      </c>
      <c r="O138" s="47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AR138" s="24" t="s">
        <v>288</v>
      </c>
      <c r="AT138" s="24" t="s">
        <v>216</v>
      </c>
      <c r="AU138" s="24" t="s">
        <v>82</v>
      </c>
      <c r="AY138" s="24" t="s">
        <v>214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24" t="s">
        <v>11</v>
      </c>
      <c r="BK138" s="214">
        <f>ROUND(I138*H138,0)</f>
        <v>0</v>
      </c>
      <c r="BL138" s="24" t="s">
        <v>288</v>
      </c>
      <c r="BM138" s="24" t="s">
        <v>797</v>
      </c>
    </row>
    <row r="139" s="1" customFormat="1" ht="16.5" customHeight="1">
      <c r="B139" s="202"/>
      <c r="C139" s="203" t="s">
        <v>514</v>
      </c>
      <c r="D139" s="203" t="s">
        <v>216</v>
      </c>
      <c r="E139" s="204" t="s">
        <v>1197</v>
      </c>
      <c r="F139" s="205" t="s">
        <v>1198</v>
      </c>
      <c r="G139" s="206" t="s">
        <v>1196</v>
      </c>
      <c r="H139" s="207">
        <v>1</v>
      </c>
      <c r="I139" s="208"/>
      <c r="J139" s="209">
        <f>ROUND(I139*H139,0)</f>
        <v>0</v>
      </c>
      <c r="K139" s="205" t="s">
        <v>5</v>
      </c>
      <c r="L139" s="46"/>
      <c r="M139" s="210" t="s">
        <v>5</v>
      </c>
      <c r="N139" s="211" t="s">
        <v>45</v>
      </c>
      <c r="O139" s="47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AR139" s="24" t="s">
        <v>288</v>
      </c>
      <c r="AT139" s="24" t="s">
        <v>216</v>
      </c>
      <c r="AU139" s="24" t="s">
        <v>82</v>
      </c>
      <c r="AY139" s="24" t="s">
        <v>214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24" t="s">
        <v>11</v>
      </c>
      <c r="BK139" s="214">
        <f>ROUND(I139*H139,0)</f>
        <v>0</v>
      </c>
      <c r="BL139" s="24" t="s">
        <v>288</v>
      </c>
      <c r="BM139" s="24" t="s">
        <v>810</v>
      </c>
    </row>
    <row r="140" s="1" customFormat="1" ht="16.5" customHeight="1">
      <c r="B140" s="202"/>
      <c r="C140" s="203" t="s">
        <v>519</v>
      </c>
      <c r="D140" s="203" t="s">
        <v>216</v>
      </c>
      <c r="E140" s="204" t="s">
        <v>1199</v>
      </c>
      <c r="F140" s="205" t="s">
        <v>1200</v>
      </c>
      <c r="G140" s="206" t="s">
        <v>337</v>
      </c>
      <c r="H140" s="207">
        <v>1</v>
      </c>
      <c r="I140" s="208"/>
      <c r="J140" s="209">
        <f>ROUND(I140*H140,0)</f>
        <v>0</v>
      </c>
      <c r="K140" s="205" t="s">
        <v>5</v>
      </c>
      <c r="L140" s="46"/>
      <c r="M140" s="210" t="s">
        <v>5</v>
      </c>
      <c r="N140" s="211" t="s">
        <v>45</v>
      </c>
      <c r="O140" s="47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AR140" s="24" t="s">
        <v>288</v>
      </c>
      <c r="AT140" s="24" t="s">
        <v>216</v>
      </c>
      <c r="AU140" s="24" t="s">
        <v>82</v>
      </c>
      <c r="AY140" s="24" t="s">
        <v>214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24" t="s">
        <v>11</v>
      </c>
      <c r="BK140" s="214">
        <f>ROUND(I140*H140,0)</f>
        <v>0</v>
      </c>
      <c r="BL140" s="24" t="s">
        <v>288</v>
      </c>
      <c r="BM140" s="24" t="s">
        <v>819</v>
      </c>
    </row>
    <row r="141" s="1" customFormat="1" ht="16.5" customHeight="1">
      <c r="B141" s="202"/>
      <c r="C141" s="203" t="s">
        <v>531</v>
      </c>
      <c r="D141" s="203" t="s">
        <v>216</v>
      </c>
      <c r="E141" s="204" t="s">
        <v>1201</v>
      </c>
      <c r="F141" s="205" t="s">
        <v>1202</v>
      </c>
      <c r="G141" s="206" t="s">
        <v>337</v>
      </c>
      <c r="H141" s="207">
        <v>1</v>
      </c>
      <c r="I141" s="208"/>
      <c r="J141" s="209">
        <f>ROUND(I141*H141,0)</f>
        <v>0</v>
      </c>
      <c r="K141" s="205" t="s">
        <v>5</v>
      </c>
      <c r="L141" s="46"/>
      <c r="M141" s="210" t="s">
        <v>5</v>
      </c>
      <c r="N141" s="211" t="s">
        <v>45</v>
      </c>
      <c r="O141" s="47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AR141" s="24" t="s">
        <v>288</v>
      </c>
      <c r="AT141" s="24" t="s">
        <v>216</v>
      </c>
      <c r="AU141" s="24" t="s">
        <v>82</v>
      </c>
      <c r="AY141" s="24" t="s">
        <v>214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24" t="s">
        <v>11</v>
      </c>
      <c r="BK141" s="214">
        <f>ROUND(I141*H141,0)</f>
        <v>0</v>
      </c>
      <c r="BL141" s="24" t="s">
        <v>288</v>
      </c>
      <c r="BM141" s="24" t="s">
        <v>830</v>
      </c>
    </row>
    <row r="142" s="1" customFormat="1" ht="16.5" customHeight="1">
      <c r="B142" s="202"/>
      <c r="C142" s="203" t="s">
        <v>536</v>
      </c>
      <c r="D142" s="203" t="s">
        <v>216</v>
      </c>
      <c r="E142" s="204" t="s">
        <v>1203</v>
      </c>
      <c r="F142" s="205" t="s">
        <v>1204</v>
      </c>
      <c r="G142" s="206" t="s">
        <v>337</v>
      </c>
      <c r="H142" s="207">
        <v>1</v>
      </c>
      <c r="I142" s="208"/>
      <c r="J142" s="209">
        <f>ROUND(I142*H142,0)</f>
        <v>0</v>
      </c>
      <c r="K142" s="205" t="s">
        <v>5</v>
      </c>
      <c r="L142" s="46"/>
      <c r="M142" s="210" t="s">
        <v>5</v>
      </c>
      <c r="N142" s="211" t="s">
        <v>45</v>
      </c>
      <c r="O142" s="47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AR142" s="24" t="s">
        <v>288</v>
      </c>
      <c r="AT142" s="24" t="s">
        <v>216</v>
      </c>
      <c r="AU142" s="24" t="s">
        <v>82</v>
      </c>
      <c r="AY142" s="24" t="s">
        <v>214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24" t="s">
        <v>11</v>
      </c>
      <c r="BK142" s="214">
        <f>ROUND(I142*H142,0)</f>
        <v>0</v>
      </c>
      <c r="BL142" s="24" t="s">
        <v>288</v>
      </c>
      <c r="BM142" s="24" t="s">
        <v>840</v>
      </c>
    </row>
    <row r="143" s="1" customFormat="1" ht="16.5" customHeight="1">
      <c r="B143" s="202"/>
      <c r="C143" s="203" t="s">
        <v>541</v>
      </c>
      <c r="D143" s="203" t="s">
        <v>216</v>
      </c>
      <c r="E143" s="204" t="s">
        <v>1205</v>
      </c>
      <c r="F143" s="205" t="s">
        <v>1206</v>
      </c>
      <c r="G143" s="206" t="s">
        <v>1196</v>
      </c>
      <c r="H143" s="207">
        <v>1</v>
      </c>
      <c r="I143" s="208"/>
      <c r="J143" s="209">
        <f>ROUND(I143*H143,0)</f>
        <v>0</v>
      </c>
      <c r="K143" s="205" t="s">
        <v>5</v>
      </c>
      <c r="L143" s="46"/>
      <c r="M143" s="210" t="s">
        <v>5</v>
      </c>
      <c r="N143" s="211" t="s">
        <v>45</v>
      </c>
      <c r="O143" s="47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3">
        <f>S143*H143</f>
        <v>0</v>
      </c>
      <c r="AR143" s="24" t="s">
        <v>288</v>
      </c>
      <c r="AT143" s="24" t="s">
        <v>216</v>
      </c>
      <c r="AU143" s="24" t="s">
        <v>82</v>
      </c>
      <c r="AY143" s="24" t="s">
        <v>214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24" t="s">
        <v>11</v>
      </c>
      <c r="BK143" s="214">
        <f>ROUND(I143*H143,0)</f>
        <v>0</v>
      </c>
      <c r="BL143" s="24" t="s">
        <v>288</v>
      </c>
      <c r="BM143" s="24" t="s">
        <v>851</v>
      </c>
    </row>
    <row r="144" s="1" customFormat="1" ht="25.5" customHeight="1">
      <c r="B144" s="202"/>
      <c r="C144" s="203" t="s">
        <v>546</v>
      </c>
      <c r="D144" s="203" t="s">
        <v>216</v>
      </c>
      <c r="E144" s="204" t="s">
        <v>1207</v>
      </c>
      <c r="F144" s="205" t="s">
        <v>1208</v>
      </c>
      <c r="G144" s="206" t="s">
        <v>1196</v>
      </c>
      <c r="H144" s="207">
        <v>1</v>
      </c>
      <c r="I144" s="208"/>
      <c r="J144" s="209">
        <f>ROUND(I144*H144,0)</f>
        <v>0</v>
      </c>
      <c r="K144" s="205" t="s">
        <v>5</v>
      </c>
      <c r="L144" s="46"/>
      <c r="M144" s="210" t="s">
        <v>5</v>
      </c>
      <c r="N144" s="211" t="s">
        <v>45</v>
      </c>
      <c r="O144" s="47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3">
        <f>S144*H144</f>
        <v>0</v>
      </c>
      <c r="AR144" s="24" t="s">
        <v>288</v>
      </c>
      <c r="AT144" s="24" t="s">
        <v>216</v>
      </c>
      <c r="AU144" s="24" t="s">
        <v>82</v>
      </c>
      <c r="AY144" s="24" t="s">
        <v>214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24" t="s">
        <v>11</v>
      </c>
      <c r="BK144" s="214">
        <f>ROUND(I144*H144,0)</f>
        <v>0</v>
      </c>
      <c r="BL144" s="24" t="s">
        <v>288</v>
      </c>
      <c r="BM144" s="24" t="s">
        <v>860</v>
      </c>
    </row>
    <row r="145" s="1" customFormat="1" ht="16.5" customHeight="1">
      <c r="B145" s="202"/>
      <c r="C145" s="203" t="s">
        <v>551</v>
      </c>
      <c r="D145" s="203" t="s">
        <v>216</v>
      </c>
      <c r="E145" s="204" t="s">
        <v>1209</v>
      </c>
      <c r="F145" s="205" t="s">
        <v>1210</v>
      </c>
      <c r="G145" s="206" t="s">
        <v>1196</v>
      </c>
      <c r="H145" s="207">
        <v>1</v>
      </c>
      <c r="I145" s="208"/>
      <c r="J145" s="209">
        <f>ROUND(I145*H145,0)</f>
        <v>0</v>
      </c>
      <c r="K145" s="205" t="s">
        <v>5</v>
      </c>
      <c r="L145" s="46"/>
      <c r="M145" s="210" t="s">
        <v>5</v>
      </c>
      <c r="N145" s="211" t="s">
        <v>45</v>
      </c>
      <c r="O145" s="47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3">
        <f>S145*H145</f>
        <v>0</v>
      </c>
      <c r="AR145" s="24" t="s">
        <v>288</v>
      </c>
      <c r="AT145" s="24" t="s">
        <v>216</v>
      </c>
      <c r="AU145" s="24" t="s">
        <v>82</v>
      </c>
      <c r="AY145" s="24" t="s">
        <v>214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24" t="s">
        <v>11</v>
      </c>
      <c r="BK145" s="214">
        <f>ROUND(I145*H145,0)</f>
        <v>0</v>
      </c>
      <c r="BL145" s="24" t="s">
        <v>288</v>
      </c>
      <c r="BM145" s="24" t="s">
        <v>869</v>
      </c>
    </row>
    <row r="146" s="1" customFormat="1" ht="16.5" customHeight="1">
      <c r="B146" s="202"/>
      <c r="C146" s="203" t="s">
        <v>558</v>
      </c>
      <c r="D146" s="203" t="s">
        <v>216</v>
      </c>
      <c r="E146" s="204" t="s">
        <v>1211</v>
      </c>
      <c r="F146" s="205" t="s">
        <v>1212</v>
      </c>
      <c r="G146" s="206" t="s">
        <v>1196</v>
      </c>
      <c r="H146" s="207">
        <v>1</v>
      </c>
      <c r="I146" s="208"/>
      <c r="J146" s="209">
        <f>ROUND(I146*H146,0)</f>
        <v>0</v>
      </c>
      <c r="K146" s="205" t="s">
        <v>5</v>
      </c>
      <c r="L146" s="46"/>
      <c r="M146" s="210" t="s">
        <v>5</v>
      </c>
      <c r="N146" s="211" t="s">
        <v>45</v>
      </c>
      <c r="O146" s="47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AR146" s="24" t="s">
        <v>288</v>
      </c>
      <c r="AT146" s="24" t="s">
        <v>216</v>
      </c>
      <c r="AU146" s="24" t="s">
        <v>82</v>
      </c>
      <c r="AY146" s="24" t="s">
        <v>214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24" t="s">
        <v>11</v>
      </c>
      <c r="BK146" s="214">
        <f>ROUND(I146*H146,0)</f>
        <v>0</v>
      </c>
      <c r="BL146" s="24" t="s">
        <v>288</v>
      </c>
      <c r="BM146" s="24" t="s">
        <v>877</v>
      </c>
    </row>
    <row r="147" s="1" customFormat="1" ht="25.5" customHeight="1">
      <c r="B147" s="202"/>
      <c r="C147" s="203" t="s">
        <v>562</v>
      </c>
      <c r="D147" s="203" t="s">
        <v>216</v>
      </c>
      <c r="E147" s="204" t="s">
        <v>1213</v>
      </c>
      <c r="F147" s="205" t="s">
        <v>1214</v>
      </c>
      <c r="G147" s="206" t="s">
        <v>1196</v>
      </c>
      <c r="H147" s="207">
        <v>1</v>
      </c>
      <c r="I147" s="208"/>
      <c r="J147" s="209">
        <f>ROUND(I147*H147,0)</f>
        <v>0</v>
      </c>
      <c r="K147" s="205" t="s">
        <v>5</v>
      </c>
      <c r="L147" s="46"/>
      <c r="M147" s="210" t="s">
        <v>5</v>
      </c>
      <c r="N147" s="211" t="s">
        <v>45</v>
      </c>
      <c r="O147" s="47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3">
        <f>S147*H147</f>
        <v>0</v>
      </c>
      <c r="AR147" s="24" t="s">
        <v>288</v>
      </c>
      <c r="AT147" s="24" t="s">
        <v>216</v>
      </c>
      <c r="AU147" s="24" t="s">
        <v>82</v>
      </c>
      <c r="AY147" s="24" t="s">
        <v>214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24" t="s">
        <v>11</v>
      </c>
      <c r="BK147" s="214">
        <f>ROUND(I147*H147,0)</f>
        <v>0</v>
      </c>
      <c r="BL147" s="24" t="s">
        <v>288</v>
      </c>
      <c r="BM147" s="24" t="s">
        <v>888</v>
      </c>
    </row>
    <row r="148" s="1" customFormat="1" ht="25.5" customHeight="1">
      <c r="B148" s="202"/>
      <c r="C148" s="203" t="s">
        <v>566</v>
      </c>
      <c r="D148" s="203" t="s">
        <v>216</v>
      </c>
      <c r="E148" s="204" t="s">
        <v>1215</v>
      </c>
      <c r="F148" s="205" t="s">
        <v>1216</v>
      </c>
      <c r="G148" s="206" t="s">
        <v>1196</v>
      </c>
      <c r="H148" s="207">
        <v>1</v>
      </c>
      <c r="I148" s="208"/>
      <c r="J148" s="209">
        <f>ROUND(I148*H148,0)</f>
        <v>0</v>
      </c>
      <c r="K148" s="205" t="s">
        <v>5</v>
      </c>
      <c r="L148" s="46"/>
      <c r="M148" s="210" t="s">
        <v>5</v>
      </c>
      <c r="N148" s="211" t="s">
        <v>45</v>
      </c>
      <c r="O148" s="47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3">
        <f>S148*H148</f>
        <v>0</v>
      </c>
      <c r="AR148" s="24" t="s">
        <v>288</v>
      </c>
      <c r="AT148" s="24" t="s">
        <v>216</v>
      </c>
      <c r="AU148" s="24" t="s">
        <v>82</v>
      </c>
      <c r="AY148" s="24" t="s">
        <v>214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24" t="s">
        <v>11</v>
      </c>
      <c r="BK148" s="214">
        <f>ROUND(I148*H148,0)</f>
        <v>0</v>
      </c>
      <c r="BL148" s="24" t="s">
        <v>288</v>
      </c>
      <c r="BM148" s="24" t="s">
        <v>898</v>
      </c>
    </row>
    <row r="149" s="1" customFormat="1" ht="25.5" customHeight="1">
      <c r="B149" s="202"/>
      <c r="C149" s="203" t="s">
        <v>571</v>
      </c>
      <c r="D149" s="203" t="s">
        <v>216</v>
      </c>
      <c r="E149" s="204" t="s">
        <v>1217</v>
      </c>
      <c r="F149" s="205" t="s">
        <v>1218</v>
      </c>
      <c r="G149" s="206" t="s">
        <v>1196</v>
      </c>
      <c r="H149" s="207">
        <v>1</v>
      </c>
      <c r="I149" s="208"/>
      <c r="J149" s="209">
        <f>ROUND(I149*H149,0)</f>
        <v>0</v>
      </c>
      <c r="K149" s="205" t="s">
        <v>5</v>
      </c>
      <c r="L149" s="46"/>
      <c r="M149" s="210" t="s">
        <v>5</v>
      </c>
      <c r="N149" s="211" t="s">
        <v>45</v>
      </c>
      <c r="O149" s="47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3">
        <f>S149*H149</f>
        <v>0</v>
      </c>
      <c r="AR149" s="24" t="s">
        <v>288</v>
      </c>
      <c r="AT149" s="24" t="s">
        <v>216</v>
      </c>
      <c r="AU149" s="24" t="s">
        <v>82</v>
      </c>
      <c r="AY149" s="24" t="s">
        <v>214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24" t="s">
        <v>11</v>
      </c>
      <c r="BK149" s="214">
        <f>ROUND(I149*H149,0)</f>
        <v>0</v>
      </c>
      <c r="BL149" s="24" t="s">
        <v>288</v>
      </c>
      <c r="BM149" s="24" t="s">
        <v>909</v>
      </c>
    </row>
    <row r="150" s="1" customFormat="1" ht="16.5" customHeight="1">
      <c r="B150" s="202"/>
      <c r="C150" s="203" t="s">
        <v>576</v>
      </c>
      <c r="D150" s="203" t="s">
        <v>216</v>
      </c>
      <c r="E150" s="204" t="s">
        <v>1219</v>
      </c>
      <c r="F150" s="205" t="s">
        <v>1220</v>
      </c>
      <c r="G150" s="206" t="s">
        <v>1196</v>
      </c>
      <c r="H150" s="207">
        <v>1</v>
      </c>
      <c r="I150" s="208"/>
      <c r="J150" s="209">
        <f>ROUND(I150*H150,0)</f>
        <v>0</v>
      </c>
      <c r="K150" s="205" t="s">
        <v>5</v>
      </c>
      <c r="L150" s="46"/>
      <c r="M150" s="210" t="s">
        <v>5</v>
      </c>
      <c r="N150" s="211" t="s">
        <v>45</v>
      </c>
      <c r="O150" s="47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AR150" s="24" t="s">
        <v>288</v>
      </c>
      <c r="AT150" s="24" t="s">
        <v>216</v>
      </c>
      <c r="AU150" s="24" t="s">
        <v>82</v>
      </c>
      <c r="AY150" s="24" t="s">
        <v>214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24" t="s">
        <v>11</v>
      </c>
      <c r="BK150" s="214">
        <f>ROUND(I150*H150,0)</f>
        <v>0</v>
      </c>
      <c r="BL150" s="24" t="s">
        <v>288</v>
      </c>
      <c r="BM150" s="24" t="s">
        <v>918</v>
      </c>
    </row>
    <row r="151" s="1" customFormat="1" ht="16.5" customHeight="1">
      <c r="B151" s="202"/>
      <c r="C151" s="203" t="s">
        <v>581</v>
      </c>
      <c r="D151" s="203" t="s">
        <v>216</v>
      </c>
      <c r="E151" s="204" t="s">
        <v>1221</v>
      </c>
      <c r="F151" s="205" t="s">
        <v>1222</v>
      </c>
      <c r="G151" s="206" t="s">
        <v>1196</v>
      </c>
      <c r="H151" s="207">
        <v>1</v>
      </c>
      <c r="I151" s="208"/>
      <c r="J151" s="209">
        <f>ROUND(I151*H151,0)</f>
        <v>0</v>
      </c>
      <c r="K151" s="205" t="s">
        <v>5</v>
      </c>
      <c r="L151" s="46"/>
      <c r="M151" s="210" t="s">
        <v>5</v>
      </c>
      <c r="N151" s="211" t="s">
        <v>45</v>
      </c>
      <c r="O151" s="47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3">
        <f>S151*H151</f>
        <v>0</v>
      </c>
      <c r="AR151" s="24" t="s">
        <v>288</v>
      </c>
      <c r="AT151" s="24" t="s">
        <v>216</v>
      </c>
      <c r="AU151" s="24" t="s">
        <v>82</v>
      </c>
      <c r="AY151" s="24" t="s">
        <v>214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24" t="s">
        <v>11</v>
      </c>
      <c r="BK151" s="214">
        <f>ROUND(I151*H151,0)</f>
        <v>0</v>
      </c>
      <c r="BL151" s="24" t="s">
        <v>288</v>
      </c>
      <c r="BM151" s="24" t="s">
        <v>928</v>
      </c>
    </row>
    <row r="152" s="1" customFormat="1" ht="16.5" customHeight="1">
      <c r="B152" s="202"/>
      <c r="C152" s="203" t="s">
        <v>588</v>
      </c>
      <c r="D152" s="203" t="s">
        <v>216</v>
      </c>
      <c r="E152" s="204" t="s">
        <v>1223</v>
      </c>
      <c r="F152" s="205" t="s">
        <v>1222</v>
      </c>
      <c r="G152" s="206" t="s">
        <v>1196</v>
      </c>
      <c r="H152" s="207">
        <v>1</v>
      </c>
      <c r="I152" s="208"/>
      <c r="J152" s="209">
        <f>ROUND(I152*H152,0)</f>
        <v>0</v>
      </c>
      <c r="K152" s="205" t="s">
        <v>5</v>
      </c>
      <c r="L152" s="46"/>
      <c r="M152" s="210" t="s">
        <v>5</v>
      </c>
      <c r="N152" s="211" t="s">
        <v>45</v>
      </c>
      <c r="O152" s="47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3">
        <f>S152*H152</f>
        <v>0</v>
      </c>
      <c r="AR152" s="24" t="s">
        <v>288</v>
      </c>
      <c r="AT152" s="24" t="s">
        <v>216</v>
      </c>
      <c r="AU152" s="24" t="s">
        <v>82</v>
      </c>
      <c r="AY152" s="24" t="s">
        <v>214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24" t="s">
        <v>11</v>
      </c>
      <c r="BK152" s="214">
        <f>ROUND(I152*H152,0)</f>
        <v>0</v>
      </c>
      <c r="BL152" s="24" t="s">
        <v>288</v>
      </c>
      <c r="BM152" s="24" t="s">
        <v>936</v>
      </c>
    </row>
    <row r="153" s="1" customFormat="1" ht="16.5" customHeight="1">
      <c r="B153" s="202"/>
      <c r="C153" s="203" t="s">
        <v>592</v>
      </c>
      <c r="D153" s="203" t="s">
        <v>216</v>
      </c>
      <c r="E153" s="204" t="s">
        <v>1224</v>
      </c>
      <c r="F153" s="205" t="s">
        <v>1225</v>
      </c>
      <c r="G153" s="206" t="s">
        <v>1196</v>
      </c>
      <c r="H153" s="207">
        <v>1</v>
      </c>
      <c r="I153" s="208"/>
      <c r="J153" s="209">
        <f>ROUND(I153*H153,0)</f>
        <v>0</v>
      </c>
      <c r="K153" s="205" t="s">
        <v>5</v>
      </c>
      <c r="L153" s="46"/>
      <c r="M153" s="210" t="s">
        <v>5</v>
      </c>
      <c r="N153" s="211" t="s">
        <v>45</v>
      </c>
      <c r="O153" s="47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3">
        <f>S153*H153</f>
        <v>0</v>
      </c>
      <c r="AR153" s="24" t="s">
        <v>288</v>
      </c>
      <c r="AT153" s="24" t="s">
        <v>216</v>
      </c>
      <c r="AU153" s="24" t="s">
        <v>82</v>
      </c>
      <c r="AY153" s="24" t="s">
        <v>214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24" t="s">
        <v>11</v>
      </c>
      <c r="BK153" s="214">
        <f>ROUND(I153*H153,0)</f>
        <v>0</v>
      </c>
      <c r="BL153" s="24" t="s">
        <v>288</v>
      </c>
      <c r="BM153" s="24" t="s">
        <v>944</v>
      </c>
    </row>
    <row r="154" s="1" customFormat="1" ht="25.5" customHeight="1">
      <c r="B154" s="202"/>
      <c r="C154" s="203" t="s">
        <v>600</v>
      </c>
      <c r="D154" s="203" t="s">
        <v>216</v>
      </c>
      <c r="E154" s="204" t="s">
        <v>1226</v>
      </c>
      <c r="F154" s="205" t="s">
        <v>1227</v>
      </c>
      <c r="G154" s="206" t="s">
        <v>1196</v>
      </c>
      <c r="H154" s="207">
        <v>1</v>
      </c>
      <c r="I154" s="208"/>
      <c r="J154" s="209">
        <f>ROUND(I154*H154,0)</f>
        <v>0</v>
      </c>
      <c r="K154" s="205" t="s">
        <v>5</v>
      </c>
      <c r="L154" s="46"/>
      <c r="M154" s="210" t="s">
        <v>5</v>
      </c>
      <c r="N154" s="211" t="s">
        <v>45</v>
      </c>
      <c r="O154" s="47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3">
        <f>S154*H154</f>
        <v>0</v>
      </c>
      <c r="AR154" s="24" t="s">
        <v>288</v>
      </c>
      <c r="AT154" s="24" t="s">
        <v>216</v>
      </c>
      <c r="AU154" s="24" t="s">
        <v>82</v>
      </c>
      <c r="AY154" s="24" t="s">
        <v>214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24" t="s">
        <v>11</v>
      </c>
      <c r="BK154" s="214">
        <f>ROUND(I154*H154,0)</f>
        <v>0</v>
      </c>
      <c r="BL154" s="24" t="s">
        <v>288</v>
      </c>
      <c r="BM154" s="24" t="s">
        <v>955</v>
      </c>
    </row>
    <row r="155" s="1" customFormat="1" ht="16.5" customHeight="1">
      <c r="B155" s="202"/>
      <c r="C155" s="203" t="s">
        <v>605</v>
      </c>
      <c r="D155" s="203" t="s">
        <v>216</v>
      </c>
      <c r="E155" s="204" t="s">
        <v>1228</v>
      </c>
      <c r="F155" s="205" t="s">
        <v>1229</v>
      </c>
      <c r="G155" s="206" t="s">
        <v>1196</v>
      </c>
      <c r="H155" s="207">
        <v>1</v>
      </c>
      <c r="I155" s="208"/>
      <c r="J155" s="209">
        <f>ROUND(I155*H155,0)</f>
        <v>0</v>
      </c>
      <c r="K155" s="205" t="s">
        <v>5</v>
      </c>
      <c r="L155" s="46"/>
      <c r="M155" s="210" t="s">
        <v>5</v>
      </c>
      <c r="N155" s="211" t="s">
        <v>45</v>
      </c>
      <c r="O155" s="47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3">
        <f>S155*H155</f>
        <v>0</v>
      </c>
      <c r="AR155" s="24" t="s">
        <v>288</v>
      </c>
      <c r="AT155" s="24" t="s">
        <v>216</v>
      </c>
      <c r="AU155" s="24" t="s">
        <v>82</v>
      </c>
      <c r="AY155" s="24" t="s">
        <v>214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24" t="s">
        <v>11</v>
      </c>
      <c r="BK155" s="214">
        <f>ROUND(I155*H155,0)</f>
        <v>0</v>
      </c>
      <c r="BL155" s="24" t="s">
        <v>288</v>
      </c>
      <c r="BM155" s="24" t="s">
        <v>964</v>
      </c>
    </row>
    <row r="156" s="1" customFormat="1" ht="16.5" customHeight="1">
      <c r="B156" s="202"/>
      <c r="C156" s="203" t="s">
        <v>609</v>
      </c>
      <c r="D156" s="203" t="s">
        <v>216</v>
      </c>
      <c r="E156" s="204" t="s">
        <v>1230</v>
      </c>
      <c r="F156" s="205" t="s">
        <v>1231</v>
      </c>
      <c r="G156" s="206" t="s">
        <v>1196</v>
      </c>
      <c r="H156" s="207">
        <v>1</v>
      </c>
      <c r="I156" s="208"/>
      <c r="J156" s="209">
        <f>ROUND(I156*H156,0)</f>
        <v>0</v>
      </c>
      <c r="K156" s="205" t="s">
        <v>5</v>
      </c>
      <c r="L156" s="46"/>
      <c r="M156" s="210" t="s">
        <v>5</v>
      </c>
      <c r="N156" s="211" t="s">
        <v>45</v>
      </c>
      <c r="O156" s="47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3">
        <f>S156*H156</f>
        <v>0</v>
      </c>
      <c r="AR156" s="24" t="s">
        <v>288</v>
      </c>
      <c r="AT156" s="24" t="s">
        <v>216</v>
      </c>
      <c r="AU156" s="24" t="s">
        <v>82</v>
      </c>
      <c r="AY156" s="24" t="s">
        <v>214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24" t="s">
        <v>11</v>
      </c>
      <c r="BK156" s="214">
        <f>ROUND(I156*H156,0)</f>
        <v>0</v>
      </c>
      <c r="BL156" s="24" t="s">
        <v>288</v>
      </c>
      <c r="BM156" s="24" t="s">
        <v>975</v>
      </c>
    </row>
    <row r="157" s="1" customFormat="1" ht="25.5" customHeight="1">
      <c r="B157" s="202"/>
      <c r="C157" s="203" t="s">
        <v>614</v>
      </c>
      <c r="D157" s="203" t="s">
        <v>216</v>
      </c>
      <c r="E157" s="204" t="s">
        <v>1232</v>
      </c>
      <c r="F157" s="205" t="s">
        <v>1233</v>
      </c>
      <c r="G157" s="206" t="s">
        <v>249</v>
      </c>
      <c r="H157" s="207">
        <v>0.078</v>
      </c>
      <c r="I157" s="208"/>
      <c r="J157" s="209">
        <f>ROUND(I157*H157,0)</f>
        <v>0</v>
      </c>
      <c r="K157" s="205" t="s">
        <v>5</v>
      </c>
      <c r="L157" s="46"/>
      <c r="M157" s="210" t="s">
        <v>5</v>
      </c>
      <c r="N157" s="211" t="s">
        <v>45</v>
      </c>
      <c r="O157" s="47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3">
        <f>S157*H157</f>
        <v>0</v>
      </c>
      <c r="AR157" s="24" t="s">
        <v>288</v>
      </c>
      <c r="AT157" s="24" t="s">
        <v>216</v>
      </c>
      <c r="AU157" s="24" t="s">
        <v>82</v>
      </c>
      <c r="AY157" s="24" t="s">
        <v>214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24" t="s">
        <v>11</v>
      </c>
      <c r="BK157" s="214">
        <f>ROUND(I157*H157,0)</f>
        <v>0</v>
      </c>
      <c r="BL157" s="24" t="s">
        <v>288</v>
      </c>
      <c r="BM157" s="24" t="s">
        <v>986</v>
      </c>
    </row>
    <row r="158" s="1" customFormat="1" ht="16.5" customHeight="1">
      <c r="B158" s="202"/>
      <c r="C158" s="203" t="s">
        <v>619</v>
      </c>
      <c r="D158" s="203" t="s">
        <v>216</v>
      </c>
      <c r="E158" s="204" t="s">
        <v>1234</v>
      </c>
      <c r="F158" s="205" t="s">
        <v>1235</v>
      </c>
      <c r="G158" s="206" t="s">
        <v>337</v>
      </c>
      <c r="H158" s="207">
        <v>3</v>
      </c>
      <c r="I158" s="208"/>
      <c r="J158" s="209">
        <f>ROUND(I158*H158,0)</f>
        <v>0</v>
      </c>
      <c r="K158" s="205" t="s">
        <v>5</v>
      </c>
      <c r="L158" s="46"/>
      <c r="M158" s="210" t="s">
        <v>5</v>
      </c>
      <c r="N158" s="211" t="s">
        <v>45</v>
      </c>
      <c r="O158" s="47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AR158" s="24" t="s">
        <v>288</v>
      </c>
      <c r="AT158" s="24" t="s">
        <v>216</v>
      </c>
      <c r="AU158" s="24" t="s">
        <v>82</v>
      </c>
      <c r="AY158" s="24" t="s">
        <v>214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24" t="s">
        <v>11</v>
      </c>
      <c r="BK158" s="214">
        <f>ROUND(I158*H158,0)</f>
        <v>0</v>
      </c>
      <c r="BL158" s="24" t="s">
        <v>288</v>
      </c>
      <c r="BM158" s="24" t="s">
        <v>996</v>
      </c>
    </row>
    <row r="159" s="1" customFormat="1" ht="16.5" customHeight="1">
      <c r="B159" s="202"/>
      <c r="C159" s="203" t="s">
        <v>624</v>
      </c>
      <c r="D159" s="203" t="s">
        <v>216</v>
      </c>
      <c r="E159" s="204" t="s">
        <v>1236</v>
      </c>
      <c r="F159" s="205" t="s">
        <v>1237</v>
      </c>
      <c r="G159" s="206" t="s">
        <v>1196</v>
      </c>
      <c r="H159" s="207">
        <v>3</v>
      </c>
      <c r="I159" s="208"/>
      <c r="J159" s="209">
        <f>ROUND(I159*H159,0)</f>
        <v>0</v>
      </c>
      <c r="K159" s="205" t="s">
        <v>5</v>
      </c>
      <c r="L159" s="46"/>
      <c r="M159" s="210" t="s">
        <v>5</v>
      </c>
      <c r="N159" s="211" t="s">
        <v>45</v>
      </c>
      <c r="O159" s="47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3">
        <f>S159*H159</f>
        <v>0</v>
      </c>
      <c r="AR159" s="24" t="s">
        <v>288</v>
      </c>
      <c r="AT159" s="24" t="s">
        <v>216</v>
      </c>
      <c r="AU159" s="24" t="s">
        <v>82</v>
      </c>
      <c r="AY159" s="24" t="s">
        <v>214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24" t="s">
        <v>11</v>
      </c>
      <c r="BK159" s="214">
        <f>ROUND(I159*H159,0)</f>
        <v>0</v>
      </c>
      <c r="BL159" s="24" t="s">
        <v>288</v>
      </c>
      <c r="BM159" s="24" t="s">
        <v>1005</v>
      </c>
    </row>
    <row r="160" s="1" customFormat="1" ht="16.5" customHeight="1">
      <c r="B160" s="202"/>
      <c r="C160" s="203" t="s">
        <v>629</v>
      </c>
      <c r="D160" s="203" t="s">
        <v>216</v>
      </c>
      <c r="E160" s="204" t="s">
        <v>1238</v>
      </c>
      <c r="F160" s="205" t="s">
        <v>1239</v>
      </c>
      <c r="G160" s="206" t="s">
        <v>1196</v>
      </c>
      <c r="H160" s="207">
        <v>1</v>
      </c>
      <c r="I160" s="208"/>
      <c r="J160" s="209">
        <f>ROUND(I160*H160,0)</f>
        <v>0</v>
      </c>
      <c r="K160" s="205" t="s">
        <v>5</v>
      </c>
      <c r="L160" s="46"/>
      <c r="M160" s="210" t="s">
        <v>5</v>
      </c>
      <c r="N160" s="211" t="s">
        <v>45</v>
      </c>
      <c r="O160" s="47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3">
        <f>S160*H160</f>
        <v>0</v>
      </c>
      <c r="AR160" s="24" t="s">
        <v>288</v>
      </c>
      <c r="AT160" s="24" t="s">
        <v>216</v>
      </c>
      <c r="AU160" s="24" t="s">
        <v>82</v>
      </c>
      <c r="AY160" s="24" t="s">
        <v>214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24" t="s">
        <v>11</v>
      </c>
      <c r="BK160" s="214">
        <f>ROUND(I160*H160,0)</f>
        <v>0</v>
      </c>
      <c r="BL160" s="24" t="s">
        <v>288</v>
      </c>
      <c r="BM160" s="24" t="s">
        <v>1015</v>
      </c>
    </row>
    <row r="161" s="1" customFormat="1" ht="16.5" customHeight="1">
      <c r="B161" s="202"/>
      <c r="C161" s="203" t="s">
        <v>633</v>
      </c>
      <c r="D161" s="203" t="s">
        <v>216</v>
      </c>
      <c r="E161" s="204" t="s">
        <v>1240</v>
      </c>
      <c r="F161" s="205" t="s">
        <v>1241</v>
      </c>
      <c r="G161" s="206" t="s">
        <v>1196</v>
      </c>
      <c r="H161" s="207">
        <v>1</v>
      </c>
      <c r="I161" s="208"/>
      <c r="J161" s="209">
        <f>ROUND(I161*H161,0)</f>
        <v>0</v>
      </c>
      <c r="K161" s="205" t="s">
        <v>5</v>
      </c>
      <c r="L161" s="46"/>
      <c r="M161" s="210" t="s">
        <v>5</v>
      </c>
      <c r="N161" s="211" t="s">
        <v>45</v>
      </c>
      <c r="O161" s="47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3">
        <f>S161*H161</f>
        <v>0</v>
      </c>
      <c r="AR161" s="24" t="s">
        <v>288</v>
      </c>
      <c r="AT161" s="24" t="s">
        <v>216</v>
      </c>
      <c r="AU161" s="24" t="s">
        <v>82</v>
      </c>
      <c r="AY161" s="24" t="s">
        <v>214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24" t="s">
        <v>11</v>
      </c>
      <c r="BK161" s="214">
        <f>ROUND(I161*H161,0)</f>
        <v>0</v>
      </c>
      <c r="BL161" s="24" t="s">
        <v>288</v>
      </c>
      <c r="BM161" s="24" t="s">
        <v>1027</v>
      </c>
    </row>
    <row r="162" s="1" customFormat="1" ht="16.5" customHeight="1">
      <c r="B162" s="202"/>
      <c r="C162" s="203" t="s">
        <v>644</v>
      </c>
      <c r="D162" s="203" t="s">
        <v>216</v>
      </c>
      <c r="E162" s="204" t="s">
        <v>1242</v>
      </c>
      <c r="F162" s="205" t="s">
        <v>1243</v>
      </c>
      <c r="G162" s="206" t="s">
        <v>1196</v>
      </c>
      <c r="H162" s="207">
        <v>3</v>
      </c>
      <c r="I162" s="208"/>
      <c r="J162" s="209">
        <f>ROUND(I162*H162,0)</f>
        <v>0</v>
      </c>
      <c r="K162" s="205" t="s">
        <v>5</v>
      </c>
      <c r="L162" s="46"/>
      <c r="M162" s="210" t="s">
        <v>5</v>
      </c>
      <c r="N162" s="211" t="s">
        <v>45</v>
      </c>
      <c r="O162" s="47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AR162" s="24" t="s">
        <v>288</v>
      </c>
      <c r="AT162" s="24" t="s">
        <v>216</v>
      </c>
      <c r="AU162" s="24" t="s">
        <v>82</v>
      </c>
      <c r="AY162" s="24" t="s">
        <v>214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24" t="s">
        <v>11</v>
      </c>
      <c r="BK162" s="214">
        <f>ROUND(I162*H162,0)</f>
        <v>0</v>
      </c>
      <c r="BL162" s="24" t="s">
        <v>288</v>
      </c>
      <c r="BM162" s="24" t="s">
        <v>1039</v>
      </c>
    </row>
    <row r="163" s="1" customFormat="1" ht="16.5" customHeight="1">
      <c r="B163" s="202"/>
      <c r="C163" s="203" t="s">
        <v>649</v>
      </c>
      <c r="D163" s="203" t="s">
        <v>216</v>
      </c>
      <c r="E163" s="204" t="s">
        <v>1244</v>
      </c>
      <c r="F163" s="205" t="s">
        <v>1245</v>
      </c>
      <c r="G163" s="206" t="s">
        <v>1196</v>
      </c>
      <c r="H163" s="207">
        <v>1</v>
      </c>
      <c r="I163" s="208"/>
      <c r="J163" s="209">
        <f>ROUND(I163*H163,0)</f>
        <v>0</v>
      </c>
      <c r="K163" s="205" t="s">
        <v>5</v>
      </c>
      <c r="L163" s="46"/>
      <c r="M163" s="210" t="s">
        <v>5</v>
      </c>
      <c r="N163" s="211" t="s">
        <v>45</v>
      </c>
      <c r="O163" s="47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3">
        <f>S163*H163</f>
        <v>0</v>
      </c>
      <c r="AR163" s="24" t="s">
        <v>288</v>
      </c>
      <c r="AT163" s="24" t="s">
        <v>216</v>
      </c>
      <c r="AU163" s="24" t="s">
        <v>82</v>
      </c>
      <c r="AY163" s="24" t="s">
        <v>214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24" t="s">
        <v>11</v>
      </c>
      <c r="BK163" s="214">
        <f>ROUND(I163*H163,0)</f>
        <v>0</v>
      </c>
      <c r="BL163" s="24" t="s">
        <v>288</v>
      </c>
      <c r="BM163" s="24" t="s">
        <v>1049</v>
      </c>
    </row>
    <row r="164" s="1" customFormat="1" ht="16.5" customHeight="1">
      <c r="B164" s="202"/>
      <c r="C164" s="203" t="s">
        <v>653</v>
      </c>
      <c r="D164" s="203" t="s">
        <v>216</v>
      </c>
      <c r="E164" s="204" t="s">
        <v>1246</v>
      </c>
      <c r="F164" s="205" t="s">
        <v>1247</v>
      </c>
      <c r="G164" s="206" t="s">
        <v>1196</v>
      </c>
      <c r="H164" s="207">
        <v>1</v>
      </c>
      <c r="I164" s="208"/>
      <c r="J164" s="209">
        <f>ROUND(I164*H164,0)</f>
        <v>0</v>
      </c>
      <c r="K164" s="205" t="s">
        <v>5</v>
      </c>
      <c r="L164" s="46"/>
      <c r="M164" s="210" t="s">
        <v>5</v>
      </c>
      <c r="N164" s="211" t="s">
        <v>45</v>
      </c>
      <c r="O164" s="47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3">
        <f>S164*H164</f>
        <v>0</v>
      </c>
      <c r="AR164" s="24" t="s">
        <v>288</v>
      </c>
      <c r="AT164" s="24" t="s">
        <v>216</v>
      </c>
      <c r="AU164" s="24" t="s">
        <v>82</v>
      </c>
      <c r="AY164" s="24" t="s">
        <v>214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24" t="s">
        <v>11</v>
      </c>
      <c r="BK164" s="214">
        <f>ROUND(I164*H164,0)</f>
        <v>0</v>
      </c>
      <c r="BL164" s="24" t="s">
        <v>288</v>
      </c>
      <c r="BM164" s="24" t="s">
        <v>1057</v>
      </c>
    </row>
    <row r="165" s="1" customFormat="1" ht="25.5" customHeight="1">
      <c r="B165" s="202"/>
      <c r="C165" s="203" t="s">
        <v>659</v>
      </c>
      <c r="D165" s="203" t="s">
        <v>216</v>
      </c>
      <c r="E165" s="204" t="s">
        <v>1248</v>
      </c>
      <c r="F165" s="205" t="s">
        <v>1249</v>
      </c>
      <c r="G165" s="206" t="s">
        <v>1196</v>
      </c>
      <c r="H165" s="207">
        <v>1</v>
      </c>
      <c r="I165" s="208"/>
      <c r="J165" s="209">
        <f>ROUND(I165*H165,0)</f>
        <v>0</v>
      </c>
      <c r="K165" s="205" t="s">
        <v>5</v>
      </c>
      <c r="L165" s="46"/>
      <c r="M165" s="210" t="s">
        <v>5</v>
      </c>
      <c r="N165" s="211" t="s">
        <v>45</v>
      </c>
      <c r="O165" s="47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3">
        <f>S165*H165</f>
        <v>0</v>
      </c>
      <c r="AR165" s="24" t="s">
        <v>288</v>
      </c>
      <c r="AT165" s="24" t="s">
        <v>216</v>
      </c>
      <c r="AU165" s="24" t="s">
        <v>82</v>
      </c>
      <c r="AY165" s="24" t="s">
        <v>214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24" t="s">
        <v>11</v>
      </c>
      <c r="BK165" s="214">
        <f>ROUND(I165*H165,0)</f>
        <v>0</v>
      </c>
      <c r="BL165" s="24" t="s">
        <v>288</v>
      </c>
      <c r="BM165" s="24" t="s">
        <v>1068</v>
      </c>
    </row>
    <row r="166" s="1" customFormat="1" ht="16.5" customHeight="1">
      <c r="B166" s="202"/>
      <c r="C166" s="203" t="s">
        <v>666</v>
      </c>
      <c r="D166" s="203" t="s">
        <v>216</v>
      </c>
      <c r="E166" s="204" t="s">
        <v>1250</v>
      </c>
      <c r="F166" s="205" t="s">
        <v>1251</v>
      </c>
      <c r="G166" s="206" t="s">
        <v>337</v>
      </c>
      <c r="H166" s="207">
        <v>1</v>
      </c>
      <c r="I166" s="208"/>
      <c r="J166" s="209">
        <f>ROUND(I166*H166,0)</f>
        <v>0</v>
      </c>
      <c r="K166" s="205" t="s">
        <v>5</v>
      </c>
      <c r="L166" s="46"/>
      <c r="M166" s="210" t="s">
        <v>5</v>
      </c>
      <c r="N166" s="211" t="s">
        <v>45</v>
      </c>
      <c r="O166" s="47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3">
        <f>S166*H166</f>
        <v>0</v>
      </c>
      <c r="AR166" s="24" t="s">
        <v>288</v>
      </c>
      <c r="AT166" s="24" t="s">
        <v>216</v>
      </c>
      <c r="AU166" s="24" t="s">
        <v>82</v>
      </c>
      <c r="AY166" s="24" t="s">
        <v>214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24" t="s">
        <v>11</v>
      </c>
      <c r="BK166" s="214">
        <f>ROUND(I166*H166,0)</f>
        <v>0</v>
      </c>
      <c r="BL166" s="24" t="s">
        <v>288</v>
      </c>
      <c r="BM166" s="24" t="s">
        <v>1252</v>
      </c>
    </row>
    <row r="167" s="1" customFormat="1" ht="16.5" customHeight="1">
      <c r="B167" s="202"/>
      <c r="C167" s="203" t="s">
        <v>672</v>
      </c>
      <c r="D167" s="203" t="s">
        <v>216</v>
      </c>
      <c r="E167" s="204" t="s">
        <v>1253</v>
      </c>
      <c r="F167" s="205" t="s">
        <v>1254</v>
      </c>
      <c r="G167" s="206" t="s">
        <v>1196</v>
      </c>
      <c r="H167" s="207">
        <v>1</v>
      </c>
      <c r="I167" s="208"/>
      <c r="J167" s="209">
        <f>ROUND(I167*H167,0)</f>
        <v>0</v>
      </c>
      <c r="K167" s="205" t="s">
        <v>5</v>
      </c>
      <c r="L167" s="46"/>
      <c r="M167" s="210" t="s">
        <v>5</v>
      </c>
      <c r="N167" s="211" t="s">
        <v>45</v>
      </c>
      <c r="O167" s="47"/>
      <c r="P167" s="212">
        <f>O167*H167</f>
        <v>0</v>
      </c>
      <c r="Q167" s="212">
        <v>0</v>
      </c>
      <c r="R167" s="212">
        <f>Q167*H167</f>
        <v>0</v>
      </c>
      <c r="S167" s="212">
        <v>0</v>
      </c>
      <c r="T167" s="213">
        <f>S167*H167</f>
        <v>0</v>
      </c>
      <c r="AR167" s="24" t="s">
        <v>288</v>
      </c>
      <c r="AT167" s="24" t="s">
        <v>216</v>
      </c>
      <c r="AU167" s="24" t="s">
        <v>82</v>
      </c>
      <c r="AY167" s="24" t="s">
        <v>214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24" t="s">
        <v>11</v>
      </c>
      <c r="BK167" s="214">
        <f>ROUND(I167*H167,0)</f>
        <v>0</v>
      </c>
      <c r="BL167" s="24" t="s">
        <v>288</v>
      </c>
      <c r="BM167" s="24" t="s">
        <v>1255</v>
      </c>
    </row>
    <row r="168" s="1" customFormat="1" ht="16.5" customHeight="1">
      <c r="B168" s="202"/>
      <c r="C168" s="203" t="s">
        <v>677</v>
      </c>
      <c r="D168" s="203" t="s">
        <v>216</v>
      </c>
      <c r="E168" s="204" t="s">
        <v>1256</v>
      </c>
      <c r="F168" s="205" t="s">
        <v>1257</v>
      </c>
      <c r="G168" s="206" t="s">
        <v>337</v>
      </c>
      <c r="H168" s="207">
        <v>1</v>
      </c>
      <c r="I168" s="208"/>
      <c r="J168" s="209">
        <f>ROUND(I168*H168,0)</f>
        <v>0</v>
      </c>
      <c r="K168" s="205" t="s">
        <v>5</v>
      </c>
      <c r="L168" s="46"/>
      <c r="M168" s="210" t="s">
        <v>5</v>
      </c>
      <c r="N168" s="211" t="s">
        <v>45</v>
      </c>
      <c r="O168" s="47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3">
        <f>S168*H168</f>
        <v>0</v>
      </c>
      <c r="AR168" s="24" t="s">
        <v>288</v>
      </c>
      <c r="AT168" s="24" t="s">
        <v>216</v>
      </c>
      <c r="AU168" s="24" t="s">
        <v>82</v>
      </c>
      <c r="AY168" s="24" t="s">
        <v>214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24" t="s">
        <v>11</v>
      </c>
      <c r="BK168" s="214">
        <f>ROUND(I168*H168,0)</f>
        <v>0</v>
      </c>
      <c r="BL168" s="24" t="s">
        <v>288</v>
      </c>
      <c r="BM168" s="24" t="s">
        <v>1258</v>
      </c>
    </row>
    <row r="169" s="1" customFormat="1" ht="25.5" customHeight="1">
      <c r="B169" s="202"/>
      <c r="C169" s="203" t="s">
        <v>681</v>
      </c>
      <c r="D169" s="203" t="s">
        <v>216</v>
      </c>
      <c r="E169" s="204" t="s">
        <v>1259</v>
      </c>
      <c r="F169" s="205" t="s">
        <v>1260</v>
      </c>
      <c r="G169" s="206" t="s">
        <v>1261</v>
      </c>
      <c r="H169" s="207">
        <v>1</v>
      </c>
      <c r="I169" s="208"/>
      <c r="J169" s="209">
        <f>ROUND(I169*H169,0)</f>
        <v>0</v>
      </c>
      <c r="K169" s="205" t="s">
        <v>5</v>
      </c>
      <c r="L169" s="46"/>
      <c r="M169" s="210" t="s">
        <v>5</v>
      </c>
      <c r="N169" s="211" t="s">
        <v>45</v>
      </c>
      <c r="O169" s="47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3">
        <f>S169*H169</f>
        <v>0</v>
      </c>
      <c r="AR169" s="24" t="s">
        <v>288</v>
      </c>
      <c r="AT169" s="24" t="s">
        <v>216</v>
      </c>
      <c r="AU169" s="24" t="s">
        <v>82</v>
      </c>
      <c r="AY169" s="24" t="s">
        <v>214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24" t="s">
        <v>11</v>
      </c>
      <c r="BK169" s="214">
        <f>ROUND(I169*H169,0)</f>
        <v>0</v>
      </c>
      <c r="BL169" s="24" t="s">
        <v>288</v>
      </c>
      <c r="BM169" s="24" t="s">
        <v>1262</v>
      </c>
    </row>
    <row r="170" s="1" customFormat="1" ht="25.5" customHeight="1">
      <c r="B170" s="202"/>
      <c r="C170" s="203" t="s">
        <v>687</v>
      </c>
      <c r="D170" s="203" t="s">
        <v>216</v>
      </c>
      <c r="E170" s="204" t="s">
        <v>1263</v>
      </c>
      <c r="F170" s="205" t="s">
        <v>1264</v>
      </c>
      <c r="G170" s="206" t="s">
        <v>1261</v>
      </c>
      <c r="H170" s="207">
        <v>1</v>
      </c>
      <c r="I170" s="208"/>
      <c r="J170" s="209">
        <f>ROUND(I170*H170,0)</f>
        <v>0</v>
      </c>
      <c r="K170" s="205" t="s">
        <v>5</v>
      </c>
      <c r="L170" s="46"/>
      <c r="M170" s="210" t="s">
        <v>5</v>
      </c>
      <c r="N170" s="211" t="s">
        <v>45</v>
      </c>
      <c r="O170" s="47"/>
      <c r="P170" s="212">
        <f>O170*H170</f>
        <v>0</v>
      </c>
      <c r="Q170" s="212">
        <v>0</v>
      </c>
      <c r="R170" s="212">
        <f>Q170*H170</f>
        <v>0</v>
      </c>
      <c r="S170" s="212">
        <v>0</v>
      </c>
      <c r="T170" s="213">
        <f>S170*H170</f>
        <v>0</v>
      </c>
      <c r="AR170" s="24" t="s">
        <v>288</v>
      </c>
      <c r="AT170" s="24" t="s">
        <v>216</v>
      </c>
      <c r="AU170" s="24" t="s">
        <v>82</v>
      </c>
      <c r="AY170" s="24" t="s">
        <v>214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24" t="s">
        <v>11</v>
      </c>
      <c r="BK170" s="214">
        <f>ROUND(I170*H170,0)</f>
        <v>0</v>
      </c>
      <c r="BL170" s="24" t="s">
        <v>288</v>
      </c>
      <c r="BM170" s="24" t="s">
        <v>1265</v>
      </c>
    </row>
    <row r="171" s="1" customFormat="1" ht="16.5" customHeight="1">
      <c r="B171" s="202"/>
      <c r="C171" s="203" t="s">
        <v>692</v>
      </c>
      <c r="D171" s="203" t="s">
        <v>216</v>
      </c>
      <c r="E171" s="204" t="s">
        <v>1266</v>
      </c>
      <c r="F171" s="205" t="s">
        <v>1267</v>
      </c>
      <c r="G171" s="206" t="s">
        <v>337</v>
      </c>
      <c r="H171" s="207">
        <v>2</v>
      </c>
      <c r="I171" s="208"/>
      <c r="J171" s="209">
        <f>ROUND(I171*H171,0)</f>
        <v>0</v>
      </c>
      <c r="K171" s="205" t="s">
        <v>5</v>
      </c>
      <c r="L171" s="46"/>
      <c r="M171" s="210" t="s">
        <v>5</v>
      </c>
      <c r="N171" s="211" t="s">
        <v>45</v>
      </c>
      <c r="O171" s="47"/>
      <c r="P171" s="212">
        <f>O171*H171</f>
        <v>0</v>
      </c>
      <c r="Q171" s="212">
        <v>0</v>
      </c>
      <c r="R171" s="212">
        <f>Q171*H171</f>
        <v>0</v>
      </c>
      <c r="S171" s="212">
        <v>0</v>
      </c>
      <c r="T171" s="213">
        <f>S171*H171</f>
        <v>0</v>
      </c>
      <c r="AR171" s="24" t="s">
        <v>288</v>
      </c>
      <c r="AT171" s="24" t="s">
        <v>216</v>
      </c>
      <c r="AU171" s="24" t="s">
        <v>82</v>
      </c>
      <c r="AY171" s="24" t="s">
        <v>214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24" t="s">
        <v>11</v>
      </c>
      <c r="BK171" s="214">
        <f>ROUND(I171*H171,0)</f>
        <v>0</v>
      </c>
      <c r="BL171" s="24" t="s">
        <v>288</v>
      </c>
      <c r="BM171" s="24" t="s">
        <v>1268</v>
      </c>
    </row>
    <row r="172" s="1" customFormat="1" ht="16.5" customHeight="1">
      <c r="B172" s="202"/>
      <c r="C172" s="203" t="s">
        <v>697</v>
      </c>
      <c r="D172" s="203" t="s">
        <v>216</v>
      </c>
      <c r="E172" s="204" t="s">
        <v>1269</v>
      </c>
      <c r="F172" s="205" t="s">
        <v>1270</v>
      </c>
      <c r="G172" s="206" t="s">
        <v>337</v>
      </c>
      <c r="H172" s="207">
        <v>1</v>
      </c>
      <c r="I172" s="208"/>
      <c r="J172" s="209">
        <f>ROUND(I172*H172,0)</f>
        <v>0</v>
      </c>
      <c r="K172" s="205" t="s">
        <v>5</v>
      </c>
      <c r="L172" s="46"/>
      <c r="M172" s="210" t="s">
        <v>5</v>
      </c>
      <c r="N172" s="211" t="s">
        <v>45</v>
      </c>
      <c r="O172" s="47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AR172" s="24" t="s">
        <v>288</v>
      </c>
      <c r="AT172" s="24" t="s">
        <v>216</v>
      </c>
      <c r="AU172" s="24" t="s">
        <v>82</v>
      </c>
      <c r="AY172" s="24" t="s">
        <v>214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24" t="s">
        <v>11</v>
      </c>
      <c r="BK172" s="214">
        <f>ROUND(I172*H172,0)</f>
        <v>0</v>
      </c>
      <c r="BL172" s="24" t="s">
        <v>288</v>
      </c>
      <c r="BM172" s="24" t="s">
        <v>1271</v>
      </c>
    </row>
    <row r="173" s="1" customFormat="1" ht="16.5" customHeight="1">
      <c r="B173" s="202"/>
      <c r="C173" s="203" t="s">
        <v>702</v>
      </c>
      <c r="D173" s="203" t="s">
        <v>216</v>
      </c>
      <c r="E173" s="204" t="s">
        <v>1272</v>
      </c>
      <c r="F173" s="205" t="s">
        <v>1273</v>
      </c>
      <c r="G173" s="206" t="s">
        <v>337</v>
      </c>
      <c r="H173" s="207">
        <v>2</v>
      </c>
      <c r="I173" s="208"/>
      <c r="J173" s="209">
        <f>ROUND(I173*H173,0)</f>
        <v>0</v>
      </c>
      <c r="K173" s="205" t="s">
        <v>5</v>
      </c>
      <c r="L173" s="46"/>
      <c r="M173" s="210" t="s">
        <v>5</v>
      </c>
      <c r="N173" s="211" t="s">
        <v>45</v>
      </c>
      <c r="O173" s="47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3">
        <f>S173*H173</f>
        <v>0</v>
      </c>
      <c r="AR173" s="24" t="s">
        <v>288</v>
      </c>
      <c r="AT173" s="24" t="s">
        <v>216</v>
      </c>
      <c r="AU173" s="24" t="s">
        <v>82</v>
      </c>
      <c r="AY173" s="24" t="s">
        <v>214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24" t="s">
        <v>11</v>
      </c>
      <c r="BK173" s="214">
        <f>ROUND(I173*H173,0)</f>
        <v>0</v>
      </c>
      <c r="BL173" s="24" t="s">
        <v>288</v>
      </c>
      <c r="BM173" s="24" t="s">
        <v>1274</v>
      </c>
    </row>
    <row r="174" s="1" customFormat="1" ht="16.5" customHeight="1">
      <c r="B174" s="202"/>
      <c r="C174" s="203" t="s">
        <v>709</v>
      </c>
      <c r="D174" s="203" t="s">
        <v>216</v>
      </c>
      <c r="E174" s="204" t="s">
        <v>1275</v>
      </c>
      <c r="F174" s="205" t="s">
        <v>1276</v>
      </c>
      <c r="G174" s="206" t="s">
        <v>337</v>
      </c>
      <c r="H174" s="207">
        <v>3</v>
      </c>
      <c r="I174" s="208"/>
      <c r="J174" s="209">
        <f>ROUND(I174*H174,0)</f>
        <v>0</v>
      </c>
      <c r="K174" s="205" t="s">
        <v>5</v>
      </c>
      <c r="L174" s="46"/>
      <c r="M174" s="210" t="s">
        <v>5</v>
      </c>
      <c r="N174" s="211" t="s">
        <v>45</v>
      </c>
      <c r="O174" s="47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3">
        <f>S174*H174</f>
        <v>0</v>
      </c>
      <c r="AR174" s="24" t="s">
        <v>288</v>
      </c>
      <c r="AT174" s="24" t="s">
        <v>216</v>
      </c>
      <c r="AU174" s="24" t="s">
        <v>82</v>
      </c>
      <c r="AY174" s="24" t="s">
        <v>214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24" t="s">
        <v>11</v>
      </c>
      <c r="BK174" s="214">
        <f>ROUND(I174*H174,0)</f>
        <v>0</v>
      </c>
      <c r="BL174" s="24" t="s">
        <v>288</v>
      </c>
      <c r="BM174" s="24" t="s">
        <v>1277</v>
      </c>
    </row>
    <row r="175" s="1" customFormat="1" ht="16.5" customHeight="1">
      <c r="B175" s="202"/>
      <c r="C175" s="203" t="s">
        <v>716</v>
      </c>
      <c r="D175" s="203" t="s">
        <v>216</v>
      </c>
      <c r="E175" s="204" t="s">
        <v>1278</v>
      </c>
      <c r="F175" s="205" t="s">
        <v>1279</v>
      </c>
      <c r="G175" s="206" t="s">
        <v>337</v>
      </c>
      <c r="H175" s="207">
        <v>1</v>
      </c>
      <c r="I175" s="208"/>
      <c r="J175" s="209">
        <f>ROUND(I175*H175,0)</f>
        <v>0</v>
      </c>
      <c r="K175" s="205" t="s">
        <v>5</v>
      </c>
      <c r="L175" s="46"/>
      <c r="M175" s="210" t="s">
        <v>5</v>
      </c>
      <c r="N175" s="211" t="s">
        <v>45</v>
      </c>
      <c r="O175" s="47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3">
        <f>S175*H175</f>
        <v>0</v>
      </c>
      <c r="AR175" s="24" t="s">
        <v>288</v>
      </c>
      <c r="AT175" s="24" t="s">
        <v>216</v>
      </c>
      <c r="AU175" s="24" t="s">
        <v>82</v>
      </c>
      <c r="AY175" s="24" t="s">
        <v>214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24" t="s">
        <v>11</v>
      </c>
      <c r="BK175" s="214">
        <f>ROUND(I175*H175,0)</f>
        <v>0</v>
      </c>
      <c r="BL175" s="24" t="s">
        <v>288</v>
      </c>
      <c r="BM175" s="24" t="s">
        <v>1280</v>
      </c>
    </row>
    <row r="176" s="1" customFormat="1" ht="16.5" customHeight="1">
      <c r="B176" s="202"/>
      <c r="C176" s="203" t="s">
        <v>720</v>
      </c>
      <c r="D176" s="203" t="s">
        <v>216</v>
      </c>
      <c r="E176" s="204" t="s">
        <v>1281</v>
      </c>
      <c r="F176" s="205" t="s">
        <v>1282</v>
      </c>
      <c r="G176" s="206" t="s">
        <v>249</v>
      </c>
      <c r="H176" s="207">
        <v>0.128</v>
      </c>
      <c r="I176" s="208"/>
      <c r="J176" s="209">
        <f>ROUND(I176*H176,0)</f>
        <v>0</v>
      </c>
      <c r="K176" s="205" t="s">
        <v>5</v>
      </c>
      <c r="L176" s="46"/>
      <c r="M176" s="210" t="s">
        <v>5</v>
      </c>
      <c r="N176" s="211" t="s">
        <v>45</v>
      </c>
      <c r="O176" s="47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AR176" s="24" t="s">
        <v>288</v>
      </c>
      <c r="AT176" s="24" t="s">
        <v>216</v>
      </c>
      <c r="AU176" s="24" t="s">
        <v>82</v>
      </c>
      <c r="AY176" s="24" t="s">
        <v>214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24" t="s">
        <v>11</v>
      </c>
      <c r="BK176" s="214">
        <f>ROUND(I176*H176,0)</f>
        <v>0</v>
      </c>
      <c r="BL176" s="24" t="s">
        <v>288</v>
      </c>
      <c r="BM176" s="24" t="s">
        <v>1283</v>
      </c>
    </row>
    <row r="177" s="10" customFormat="1" ht="29.88" customHeight="1">
      <c r="B177" s="189"/>
      <c r="D177" s="190" t="s">
        <v>73</v>
      </c>
      <c r="E177" s="200" t="s">
        <v>1284</v>
      </c>
      <c r="F177" s="200" t="s">
        <v>1285</v>
      </c>
      <c r="I177" s="192"/>
      <c r="J177" s="201">
        <f>BK177</f>
        <v>0</v>
      </c>
      <c r="L177" s="189"/>
      <c r="M177" s="194"/>
      <c r="N177" s="195"/>
      <c r="O177" s="195"/>
      <c r="P177" s="196">
        <f>SUM(P178:P180)</f>
        <v>0</v>
      </c>
      <c r="Q177" s="195"/>
      <c r="R177" s="196">
        <f>SUM(R178:R180)</f>
        <v>0</v>
      </c>
      <c r="S177" s="195"/>
      <c r="T177" s="197">
        <f>SUM(T178:T180)</f>
        <v>0</v>
      </c>
      <c r="AR177" s="190" t="s">
        <v>82</v>
      </c>
      <c r="AT177" s="198" t="s">
        <v>73</v>
      </c>
      <c r="AU177" s="198" t="s">
        <v>11</v>
      </c>
      <c r="AY177" s="190" t="s">
        <v>214</v>
      </c>
      <c r="BK177" s="199">
        <f>SUM(BK178:BK180)</f>
        <v>0</v>
      </c>
    </row>
    <row r="178" s="1" customFormat="1" ht="25.5" customHeight="1">
      <c r="B178" s="202"/>
      <c r="C178" s="203" t="s">
        <v>724</v>
      </c>
      <c r="D178" s="203" t="s">
        <v>216</v>
      </c>
      <c r="E178" s="204" t="s">
        <v>1286</v>
      </c>
      <c r="F178" s="205" t="s">
        <v>1287</v>
      </c>
      <c r="G178" s="206" t="s">
        <v>1196</v>
      </c>
      <c r="H178" s="207">
        <v>1</v>
      </c>
      <c r="I178" s="208"/>
      <c r="J178" s="209">
        <f>ROUND(I178*H178,0)</f>
        <v>0</v>
      </c>
      <c r="K178" s="205" t="s">
        <v>5</v>
      </c>
      <c r="L178" s="46"/>
      <c r="M178" s="210" t="s">
        <v>5</v>
      </c>
      <c r="N178" s="211" t="s">
        <v>45</v>
      </c>
      <c r="O178" s="47"/>
      <c r="P178" s="212">
        <f>O178*H178</f>
        <v>0</v>
      </c>
      <c r="Q178" s="212">
        <v>0</v>
      </c>
      <c r="R178" s="212">
        <f>Q178*H178</f>
        <v>0</v>
      </c>
      <c r="S178" s="212">
        <v>0</v>
      </c>
      <c r="T178" s="213">
        <f>S178*H178</f>
        <v>0</v>
      </c>
      <c r="AR178" s="24" t="s">
        <v>288</v>
      </c>
      <c r="AT178" s="24" t="s">
        <v>216</v>
      </c>
      <c r="AU178" s="24" t="s">
        <v>82</v>
      </c>
      <c r="AY178" s="24" t="s">
        <v>214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24" t="s">
        <v>11</v>
      </c>
      <c r="BK178" s="214">
        <f>ROUND(I178*H178,0)</f>
        <v>0</v>
      </c>
      <c r="BL178" s="24" t="s">
        <v>288</v>
      </c>
      <c r="BM178" s="24" t="s">
        <v>1288</v>
      </c>
    </row>
    <row r="179" s="1" customFormat="1" ht="25.5" customHeight="1">
      <c r="B179" s="202"/>
      <c r="C179" s="203" t="s">
        <v>729</v>
      </c>
      <c r="D179" s="203" t="s">
        <v>216</v>
      </c>
      <c r="E179" s="204" t="s">
        <v>1289</v>
      </c>
      <c r="F179" s="205" t="s">
        <v>1290</v>
      </c>
      <c r="G179" s="206" t="s">
        <v>1196</v>
      </c>
      <c r="H179" s="207">
        <v>1</v>
      </c>
      <c r="I179" s="208"/>
      <c r="J179" s="209">
        <f>ROUND(I179*H179,0)</f>
        <v>0</v>
      </c>
      <c r="K179" s="205" t="s">
        <v>5</v>
      </c>
      <c r="L179" s="46"/>
      <c r="M179" s="210" t="s">
        <v>5</v>
      </c>
      <c r="N179" s="211" t="s">
        <v>45</v>
      </c>
      <c r="O179" s="47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3">
        <f>S179*H179</f>
        <v>0</v>
      </c>
      <c r="AR179" s="24" t="s">
        <v>288</v>
      </c>
      <c r="AT179" s="24" t="s">
        <v>216</v>
      </c>
      <c r="AU179" s="24" t="s">
        <v>82</v>
      </c>
      <c r="AY179" s="24" t="s">
        <v>214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24" t="s">
        <v>11</v>
      </c>
      <c r="BK179" s="214">
        <f>ROUND(I179*H179,0)</f>
        <v>0</v>
      </c>
      <c r="BL179" s="24" t="s">
        <v>288</v>
      </c>
      <c r="BM179" s="24" t="s">
        <v>1291</v>
      </c>
    </row>
    <row r="180" s="1" customFormat="1" ht="16.5" customHeight="1">
      <c r="B180" s="202"/>
      <c r="C180" s="203" t="s">
        <v>733</v>
      </c>
      <c r="D180" s="203" t="s">
        <v>216</v>
      </c>
      <c r="E180" s="204" t="s">
        <v>1292</v>
      </c>
      <c r="F180" s="205" t="s">
        <v>1293</v>
      </c>
      <c r="G180" s="206" t="s">
        <v>249</v>
      </c>
      <c r="H180" s="207">
        <v>0.029999999999999999</v>
      </c>
      <c r="I180" s="208"/>
      <c r="J180" s="209">
        <f>ROUND(I180*H180,0)</f>
        <v>0</v>
      </c>
      <c r="K180" s="205" t="s">
        <v>5</v>
      </c>
      <c r="L180" s="46"/>
      <c r="M180" s="210" t="s">
        <v>5</v>
      </c>
      <c r="N180" s="257" t="s">
        <v>45</v>
      </c>
      <c r="O180" s="254"/>
      <c r="P180" s="255">
        <f>O180*H180</f>
        <v>0</v>
      </c>
      <c r="Q180" s="255">
        <v>0</v>
      </c>
      <c r="R180" s="255">
        <f>Q180*H180</f>
        <v>0</v>
      </c>
      <c r="S180" s="255">
        <v>0</v>
      </c>
      <c r="T180" s="256">
        <f>S180*H180</f>
        <v>0</v>
      </c>
      <c r="AR180" s="24" t="s">
        <v>288</v>
      </c>
      <c r="AT180" s="24" t="s">
        <v>216</v>
      </c>
      <c r="AU180" s="24" t="s">
        <v>82</v>
      </c>
      <c r="AY180" s="24" t="s">
        <v>214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24" t="s">
        <v>11</v>
      </c>
      <c r="BK180" s="214">
        <f>ROUND(I180*H180,0)</f>
        <v>0</v>
      </c>
      <c r="BL180" s="24" t="s">
        <v>288</v>
      </c>
      <c r="BM180" s="24" t="s">
        <v>1294</v>
      </c>
    </row>
    <row r="181" s="1" customFormat="1" ht="6.96" customHeight="1">
      <c r="B181" s="67"/>
      <c r="C181" s="68"/>
      <c r="D181" s="68"/>
      <c r="E181" s="68"/>
      <c r="F181" s="68"/>
      <c r="G181" s="68"/>
      <c r="H181" s="68"/>
      <c r="I181" s="153"/>
      <c r="J181" s="68"/>
      <c r="K181" s="68"/>
      <c r="L181" s="46"/>
    </row>
  </sheetData>
  <autoFilter ref="C80:K180"/>
  <mergeCells count="10">
    <mergeCell ref="E7:H7"/>
    <mergeCell ref="E9:H9"/>
    <mergeCell ref="E24:H24"/>
    <mergeCell ref="E45:H45"/>
    <mergeCell ref="E47:H47"/>
    <mergeCell ref="J51:J52"/>
    <mergeCell ref="E71:H71"/>
    <mergeCell ref="E73:H73"/>
    <mergeCell ref="G1:H1"/>
    <mergeCell ref="L2:V2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23"/>
      <c r="C1" s="123"/>
      <c r="D1" s="124" t="s">
        <v>1</v>
      </c>
      <c r="E1" s="123"/>
      <c r="F1" s="125" t="s">
        <v>100</v>
      </c>
      <c r="G1" s="125" t="s">
        <v>101</v>
      </c>
      <c r="H1" s="125"/>
      <c r="I1" s="126"/>
      <c r="J1" s="125" t="s">
        <v>102</v>
      </c>
      <c r="K1" s="124" t="s">
        <v>103</v>
      </c>
      <c r="L1" s="125" t="s">
        <v>104</v>
      </c>
      <c r="M1" s="125"/>
      <c r="N1" s="125"/>
      <c r="O1" s="125"/>
      <c r="P1" s="125"/>
      <c r="Q1" s="125"/>
      <c r="R1" s="125"/>
      <c r="S1" s="125"/>
      <c r="T1" s="12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 s="23" t="s">
        <v>8</v>
      </c>
      <c r="AT2" s="24" t="s">
        <v>90</v>
      </c>
    </row>
    <row r="3" ht="6.96" customHeight="1">
      <c r="B3" s="25"/>
      <c r="C3" s="26"/>
      <c r="D3" s="26"/>
      <c r="E3" s="26"/>
      <c r="F3" s="26"/>
      <c r="G3" s="26"/>
      <c r="H3" s="26"/>
      <c r="I3" s="128"/>
      <c r="J3" s="26"/>
      <c r="K3" s="27"/>
      <c r="AT3" s="24" t="s">
        <v>82</v>
      </c>
    </row>
    <row r="4" ht="36.96" customHeight="1">
      <c r="B4" s="28"/>
      <c r="C4" s="29"/>
      <c r="D4" s="30" t="s">
        <v>111</v>
      </c>
      <c r="E4" s="29"/>
      <c r="F4" s="29"/>
      <c r="G4" s="29"/>
      <c r="H4" s="29"/>
      <c r="I4" s="129"/>
      <c r="J4" s="29"/>
      <c r="K4" s="31"/>
      <c r="M4" s="32" t="s">
        <v>14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29"/>
      <c r="J5" s="29"/>
      <c r="K5" s="31"/>
    </row>
    <row r="6">
      <c r="B6" s="28"/>
      <c r="C6" s="29"/>
      <c r="D6" s="40" t="s">
        <v>20</v>
      </c>
      <c r="E6" s="29"/>
      <c r="F6" s="29"/>
      <c r="G6" s="29"/>
      <c r="H6" s="29"/>
      <c r="I6" s="129"/>
      <c r="J6" s="29"/>
      <c r="K6" s="31"/>
    </row>
    <row r="7" ht="16.5" customHeight="1">
      <c r="B7" s="28"/>
      <c r="C7" s="29"/>
      <c r="D7" s="29"/>
      <c r="E7" s="130" t="str">
        <f>'Rekapitulace stavby'!K6</f>
        <v>Přístavba výtahu 2.ZŠ Husitská, pavilon U12</v>
      </c>
      <c r="F7" s="40"/>
      <c r="G7" s="40"/>
      <c r="H7" s="40"/>
      <c r="I7" s="129"/>
      <c r="J7" s="29"/>
      <c r="K7" s="31"/>
    </row>
    <row r="8" s="1" customFormat="1">
      <c r="B8" s="46"/>
      <c r="C8" s="47"/>
      <c r="D8" s="40" t="s">
        <v>123</v>
      </c>
      <c r="E8" s="47"/>
      <c r="F8" s="47"/>
      <c r="G8" s="47"/>
      <c r="H8" s="47"/>
      <c r="I8" s="131"/>
      <c r="J8" s="47"/>
      <c r="K8" s="51"/>
    </row>
    <row r="9" s="1" customFormat="1" ht="36.96" customHeight="1">
      <c r="B9" s="46"/>
      <c r="C9" s="47"/>
      <c r="D9" s="47"/>
      <c r="E9" s="132" t="s">
        <v>1295</v>
      </c>
      <c r="F9" s="47"/>
      <c r="G9" s="47"/>
      <c r="H9" s="47"/>
      <c r="I9" s="131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31"/>
      <c r="J10" s="47"/>
      <c r="K10" s="51"/>
    </row>
    <row r="11" s="1" customFormat="1" ht="14.4" customHeight="1">
      <c r="B11" s="46"/>
      <c r="C11" s="47"/>
      <c r="D11" s="40" t="s">
        <v>22</v>
      </c>
      <c r="E11" s="47"/>
      <c r="F11" s="35" t="s">
        <v>5</v>
      </c>
      <c r="G11" s="47"/>
      <c r="H11" s="47"/>
      <c r="I11" s="133" t="s">
        <v>23</v>
      </c>
      <c r="J11" s="35" t="s">
        <v>5</v>
      </c>
      <c r="K11" s="51"/>
    </row>
    <row r="12" s="1" customFormat="1" ht="14.4" customHeight="1">
      <c r="B12" s="46"/>
      <c r="C12" s="47"/>
      <c r="D12" s="40" t="s">
        <v>24</v>
      </c>
      <c r="E12" s="47"/>
      <c r="F12" s="35" t="s">
        <v>25</v>
      </c>
      <c r="G12" s="47"/>
      <c r="H12" s="47"/>
      <c r="I12" s="133" t="s">
        <v>26</v>
      </c>
      <c r="J12" s="134" t="str">
        <f>'Rekapitulace stavby'!AN8</f>
        <v>31. 1. 2017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31"/>
      <c r="J13" s="47"/>
      <c r="K13" s="51"/>
    </row>
    <row r="14" s="1" customFormat="1" ht="14.4" customHeight="1">
      <c r="B14" s="46"/>
      <c r="C14" s="47"/>
      <c r="D14" s="40" t="s">
        <v>30</v>
      </c>
      <c r="E14" s="47"/>
      <c r="F14" s="47"/>
      <c r="G14" s="47"/>
      <c r="H14" s="47"/>
      <c r="I14" s="133" t="s">
        <v>31</v>
      </c>
      <c r="J14" s="35" t="s">
        <v>5</v>
      </c>
      <c r="K14" s="51"/>
    </row>
    <row r="15" s="1" customFormat="1" ht="18" customHeight="1">
      <c r="B15" s="46"/>
      <c r="C15" s="47"/>
      <c r="D15" s="47"/>
      <c r="E15" s="35" t="s">
        <v>32</v>
      </c>
      <c r="F15" s="47"/>
      <c r="G15" s="47"/>
      <c r="H15" s="47"/>
      <c r="I15" s="133" t="s">
        <v>33</v>
      </c>
      <c r="J15" s="35" t="s">
        <v>5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31"/>
      <c r="J16" s="47"/>
      <c r="K16" s="51"/>
    </row>
    <row r="17" s="1" customFormat="1" ht="14.4" customHeight="1">
      <c r="B17" s="46"/>
      <c r="C17" s="47"/>
      <c r="D17" s="40" t="s">
        <v>34</v>
      </c>
      <c r="E17" s="47"/>
      <c r="F17" s="47"/>
      <c r="G17" s="47"/>
      <c r="H17" s="47"/>
      <c r="I17" s="133" t="s">
        <v>31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33" t="s">
        <v>33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31"/>
      <c r="J19" s="47"/>
      <c r="K19" s="51"/>
    </row>
    <row r="20" s="1" customFormat="1" ht="14.4" customHeight="1">
      <c r="B20" s="46"/>
      <c r="C20" s="47"/>
      <c r="D20" s="40" t="s">
        <v>36</v>
      </c>
      <c r="E20" s="47"/>
      <c r="F20" s="47"/>
      <c r="G20" s="47"/>
      <c r="H20" s="47"/>
      <c r="I20" s="133" t="s">
        <v>31</v>
      </c>
      <c r="J20" s="35" t="s">
        <v>5</v>
      </c>
      <c r="K20" s="51"/>
    </row>
    <row r="21" s="1" customFormat="1" ht="18" customHeight="1">
      <c r="B21" s="46"/>
      <c r="C21" s="47"/>
      <c r="D21" s="47"/>
      <c r="E21" s="35" t="s">
        <v>37</v>
      </c>
      <c r="F21" s="47"/>
      <c r="G21" s="47"/>
      <c r="H21" s="47"/>
      <c r="I21" s="133" t="s">
        <v>33</v>
      </c>
      <c r="J21" s="35" t="s">
        <v>5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31"/>
      <c r="J22" s="47"/>
      <c r="K22" s="51"/>
    </row>
    <row r="23" s="1" customFormat="1" ht="14.4" customHeight="1">
      <c r="B23" s="46"/>
      <c r="C23" s="47"/>
      <c r="D23" s="40" t="s">
        <v>39</v>
      </c>
      <c r="E23" s="47"/>
      <c r="F23" s="47"/>
      <c r="G23" s="47"/>
      <c r="H23" s="47"/>
      <c r="I23" s="131"/>
      <c r="J23" s="47"/>
      <c r="K23" s="51"/>
    </row>
    <row r="24" s="6" customFormat="1" ht="16.5" customHeight="1">
      <c r="B24" s="135"/>
      <c r="C24" s="136"/>
      <c r="D24" s="136"/>
      <c r="E24" s="44" t="s">
        <v>5</v>
      </c>
      <c r="F24" s="44"/>
      <c r="G24" s="44"/>
      <c r="H24" s="44"/>
      <c r="I24" s="137"/>
      <c r="J24" s="136"/>
      <c r="K24" s="13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31"/>
      <c r="J25" s="47"/>
      <c r="K25" s="51"/>
    </row>
    <row r="26" s="1" customFormat="1" ht="6.96" customHeight="1">
      <c r="B26" s="46"/>
      <c r="C26" s="47"/>
      <c r="D26" s="82"/>
      <c r="E26" s="82"/>
      <c r="F26" s="82"/>
      <c r="G26" s="82"/>
      <c r="H26" s="82"/>
      <c r="I26" s="139"/>
      <c r="J26" s="82"/>
      <c r="K26" s="140"/>
    </row>
    <row r="27" s="1" customFormat="1" ht="25.44" customHeight="1">
      <c r="B27" s="46"/>
      <c r="C27" s="47"/>
      <c r="D27" s="141" t="s">
        <v>40</v>
      </c>
      <c r="E27" s="47"/>
      <c r="F27" s="47"/>
      <c r="G27" s="47"/>
      <c r="H27" s="47"/>
      <c r="I27" s="131"/>
      <c r="J27" s="142">
        <f>ROUND(J80,0)</f>
        <v>0</v>
      </c>
      <c r="K27" s="51"/>
    </row>
    <row r="28" s="1" customFormat="1" ht="6.96" customHeight="1">
      <c r="B28" s="46"/>
      <c r="C28" s="47"/>
      <c r="D28" s="82"/>
      <c r="E28" s="82"/>
      <c r="F28" s="82"/>
      <c r="G28" s="82"/>
      <c r="H28" s="82"/>
      <c r="I28" s="139"/>
      <c r="J28" s="82"/>
      <c r="K28" s="140"/>
    </row>
    <row r="29" s="1" customFormat="1" ht="14.4" customHeight="1">
      <c r="B29" s="46"/>
      <c r="C29" s="47"/>
      <c r="D29" s="47"/>
      <c r="E29" s="47"/>
      <c r="F29" s="52" t="s">
        <v>42</v>
      </c>
      <c r="G29" s="47"/>
      <c r="H29" s="47"/>
      <c r="I29" s="143" t="s">
        <v>41</v>
      </c>
      <c r="J29" s="52" t="s">
        <v>43</v>
      </c>
      <c r="K29" s="51"/>
    </row>
    <row r="30" s="1" customFormat="1" ht="14.4" customHeight="1">
      <c r="B30" s="46"/>
      <c r="C30" s="47"/>
      <c r="D30" s="55" t="s">
        <v>44</v>
      </c>
      <c r="E30" s="55" t="s">
        <v>45</v>
      </c>
      <c r="F30" s="144">
        <f>ROUND(SUM(BE80:BE98), 0)</f>
        <v>0</v>
      </c>
      <c r="G30" s="47"/>
      <c r="H30" s="47"/>
      <c r="I30" s="145">
        <v>0.20999999999999999</v>
      </c>
      <c r="J30" s="144">
        <f>ROUND(ROUND((SUM(BE80:BE98)), 0)*I30, 0)</f>
        <v>0</v>
      </c>
      <c r="K30" s="51"/>
    </row>
    <row r="31" s="1" customFormat="1" ht="14.4" customHeight="1">
      <c r="B31" s="46"/>
      <c r="C31" s="47"/>
      <c r="D31" s="47"/>
      <c r="E31" s="55" t="s">
        <v>46</v>
      </c>
      <c r="F31" s="144">
        <f>ROUND(SUM(BF80:BF98), 0)</f>
        <v>0</v>
      </c>
      <c r="G31" s="47"/>
      <c r="H31" s="47"/>
      <c r="I31" s="145">
        <v>0.14999999999999999</v>
      </c>
      <c r="J31" s="144">
        <f>ROUND(ROUND((SUM(BF80:BF98)), 0)*I31, 0)</f>
        <v>0</v>
      </c>
      <c r="K31" s="51"/>
    </row>
    <row r="32" hidden="1" s="1" customFormat="1" ht="14.4" customHeight="1">
      <c r="B32" s="46"/>
      <c r="C32" s="47"/>
      <c r="D32" s="47"/>
      <c r="E32" s="55" t="s">
        <v>47</v>
      </c>
      <c r="F32" s="144">
        <f>ROUND(SUM(BG80:BG98), 0)</f>
        <v>0</v>
      </c>
      <c r="G32" s="47"/>
      <c r="H32" s="47"/>
      <c r="I32" s="145">
        <v>0.20999999999999999</v>
      </c>
      <c r="J32" s="144">
        <v>0</v>
      </c>
      <c r="K32" s="51"/>
    </row>
    <row r="33" hidden="1" s="1" customFormat="1" ht="14.4" customHeight="1">
      <c r="B33" s="46"/>
      <c r="C33" s="47"/>
      <c r="D33" s="47"/>
      <c r="E33" s="55" t="s">
        <v>48</v>
      </c>
      <c r="F33" s="144">
        <f>ROUND(SUM(BH80:BH98), 0)</f>
        <v>0</v>
      </c>
      <c r="G33" s="47"/>
      <c r="H33" s="47"/>
      <c r="I33" s="145">
        <v>0.14999999999999999</v>
      </c>
      <c r="J33" s="144">
        <v>0</v>
      </c>
      <c r="K33" s="51"/>
    </row>
    <row r="34" hidden="1" s="1" customFormat="1" ht="14.4" customHeight="1">
      <c r="B34" s="46"/>
      <c r="C34" s="47"/>
      <c r="D34" s="47"/>
      <c r="E34" s="55" t="s">
        <v>49</v>
      </c>
      <c r="F34" s="144">
        <f>ROUND(SUM(BI80:BI98), 0)</f>
        <v>0</v>
      </c>
      <c r="G34" s="47"/>
      <c r="H34" s="47"/>
      <c r="I34" s="145">
        <v>0</v>
      </c>
      <c r="J34" s="144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31"/>
      <c r="J35" s="47"/>
      <c r="K35" s="51"/>
    </row>
    <row r="36" s="1" customFormat="1" ht="25.44" customHeight="1">
      <c r="B36" s="46"/>
      <c r="C36" s="146"/>
      <c r="D36" s="147" t="s">
        <v>50</v>
      </c>
      <c r="E36" s="88"/>
      <c r="F36" s="88"/>
      <c r="G36" s="148" t="s">
        <v>51</v>
      </c>
      <c r="H36" s="149" t="s">
        <v>52</v>
      </c>
      <c r="I36" s="150"/>
      <c r="J36" s="151">
        <f>SUM(J27:J34)</f>
        <v>0</v>
      </c>
      <c r="K36" s="152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53"/>
      <c r="J37" s="68"/>
      <c r="K37" s="69"/>
    </row>
    <row r="41" s="1" customFormat="1" ht="6.96" customHeight="1">
      <c r="B41" s="70"/>
      <c r="C41" s="71"/>
      <c r="D41" s="71"/>
      <c r="E41" s="71"/>
      <c r="F41" s="71"/>
      <c r="G41" s="71"/>
      <c r="H41" s="71"/>
      <c r="I41" s="154"/>
      <c r="J41" s="71"/>
      <c r="K41" s="155"/>
    </row>
    <row r="42" s="1" customFormat="1" ht="36.96" customHeight="1">
      <c r="B42" s="46"/>
      <c r="C42" s="30" t="s">
        <v>170</v>
      </c>
      <c r="D42" s="47"/>
      <c r="E42" s="47"/>
      <c r="F42" s="47"/>
      <c r="G42" s="47"/>
      <c r="H42" s="47"/>
      <c r="I42" s="131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31"/>
      <c r="J43" s="47"/>
      <c r="K43" s="51"/>
    </row>
    <row r="44" s="1" customFormat="1" ht="14.4" customHeight="1">
      <c r="B44" s="46"/>
      <c r="C44" s="40" t="s">
        <v>20</v>
      </c>
      <c r="D44" s="47"/>
      <c r="E44" s="47"/>
      <c r="F44" s="47"/>
      <c r="G44" s="47"/>
      <c r="H44" s="47"/>
      <c r="I44" s="131"/>
      <c r="J44" s="47"/>
      <c r="K44" s="51"/>
    </row>
    <row r="45" s="1" customFormat="1" ht="16.5" customHeight="1">
      <c r="B45" s="46"/>
      <c r="C45" s="47"/>
      <c r="D45" s="47"/>
      <c r="E45" s="130" t="str">
        <f>E7</f>
        <v>Přístavba výtahu 2.ZŠ Husitská, pavilon U12</v>
      </c>
      <c r="F45" s="40"/>
      <c r="G45" s="40"/>
      <c r="H45" s="40"/>
      <c r="I45" s="131"/>
      <c r="J45" s="47"/>
      <c r="K45" s="51"/>
    </row>
    <row r="46" s="1" customFormat="1" ht="14.4" customHeight="1">
      <c r="B46" s="46"/>
      <c r="C46" s="40" t="s">
        <v>123</v>
      </c>
      <c r="D46" s="47"/>
      <c r="E46" s="47"/>
      <c r="F46" s="47"/>
      <c r="G46" s="47"/>
      <c r="H46" s="47"/>
      <c r="I46" s="131"/>
      <c r="J46" s="47"/>
      <c r="K46" s="51"/>
    </row>
    <row r="47" s="1" customFormat="1" ht="17.25" customHeight="1">
      <c r="B47" s="46"/>
      <c r="C47" s="47"/>
      <c r="D47" s="47"/>
      <c r="E47" s="132" t="str">
        <f>E9</f>
        <v>4 - ÚT</v>
      </c>
      <c r="F47" s="47"/>
      <c r="G47" s="47"/>
      <c r="H47" s="47"/>
      <c r="I47" s="131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31"/>
      <c r="J48" s="47"/>
      <c r="K48" s="51"/>
    </row>
    <row r="49" s="1" customFormat="1" ht="18" customHeight="1">
      <c r="B49" s="46"/>
      <c r="C49" s="40" t="s">
        <v>24</v>
      </c>
      <c r="D49" s="47"/>
      <c r="E49" s="47"/>
      <c r="F49" s="35" t="str">
        <f>F12</f>
        <v>Nová Paka</v>
      </c>
      <c r="G49" s="47"/>
      <c r="H49" s="47"/>
      <c r="I49" s="133" t="s">
        <v>26</v>
      </c>
      <c r="J49" s="134" t="str">
        <f>IF(J12="","",J12)</f>
        <v>31. 1. 2017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31"/>
      <c r="J50" s="47"/>
      <c r="K50" s="51"/>
    </row>
    <row r="51" s="1" customFormat="1">
      <c r="B51" s="46"/>
      <c r="C51" s="40" t="s">
        <v>30</v>
      </c>
      <c r="D51" s="47"/>
      <c r="E51" s="47"/>
      <c r="F51" s="35" t="str">
        <f>E15</f>
        <v>ZŠ Nová Paka, Husitská 1695</v>
      </c>
      <c r="G51" s="47"/>
      <c r="H51" s="47"/>
      <c r="I51" s="133" t="s">
        <v>36</v>
      </c>
      <c r="J51" s="44" t="str">
        <f>E21</f>
        <v>Ateliér ADIP, Střelecká 437, Hradec Králové</v>
      </c>
      <c r="K51" s="51"/>
    </row>
    <row r="52" s="1" customFormat="1" ht="14.4" customHeight="1">
      <c r="B52" s="46"/>
      <c r="C52" s="40" t="s">
        <v>34</v>
      </c>
      <c r="D52" s="47"/>
      <c r="E52" s="47"/>
      <c r="F52" s="35" t="str">
        <f>IF(E18="","",E18)</f>
        <v/>
      </c>
      <c r="G52" s="47"/>
      <c r="H52" s="47"/>
      <c r="I52" s="131"/>
      <c r="J52" s="156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31"/>
      <c r="J53" s="47"/>
      <c r="K53" s="51"/>
    </row>
    <row r="54" s="1" customFormat="1" ht="29.28" customHeight="1">
      <c r="B54" s="46"/>
      <c r="C54" s="157" t="s">
        <v>171</v>
      </c>
      <c r="D54" s="146"/>
      <c r="E54" s="146"/>
      <c r="F54" s="146"/>
      <c r="G54" s="146"/>
      <c r="H54" s="146"/>
      <c r="I54" s="158"/>
      <c r="J54" s="159" t="s">
        <v>172</v>
      </c>
      <c r="K54" s="160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31"/>
      <c r="J55" s="47"/>
      <c r="K55" s="51"/>
    </row>
    <row r="56" s="1" customFormat="1" ht="29.28" customHeight="1">
      <c r="B56" s="46"/>
      <c r="C56" s="161" t="s">
        <v>173</v>
      </c>
      <c r="D56" s="47"/>
      <c r="E56" s="47"/>
      <c r="F56" s="47"/>
      <c r="G56" s="47"/>
      <c r="H56" s="47"/>
      <c r="I56" s="131"/>
      <c r="J56" s="142">
        <f>J80</f>
        <v>0</v>
      </c>
      <c r="K56" s="51"/>
      <c r="AU56" s="24" t="s">
        <v>174</v>
      </c>
    </row>
    <row r="57" s="7" customFormat="1" ht="24.96" customHeight="1">
      <c r="B57" s="162"/>
      <c r="C57" s="163"/>
      <c r="D57" s="164" t="s">
        <v>185</v>
      </c>
      <c r="E57" s="165"/>
      <c r="F57" s="165"/>
      <c r="G57" s="165"/>
      <c r="H57" s="165"/>
      <c r="I57" s="166"/>
      <c r="J57" s="167">
        <f>J81</f>
        <v>0</v>
      </c>
      <c r="K57" s="168"/>
    </row>
    <row r="58" s="8" customFormat="1" ht="19.92" customHeight="1">
      <c r="B58" s="169"/>
      <c r="C58" s="170"/>
      <c r="D58" s="171" t="s">
        <v>1296</v>
      </c>
      <c r="E58" s="172"/>
      <c r="F58" s="172"/>
      <c r="G58" s="172"/>
      <c r="H58" s="172"/>
      <c r="I58" s="173"/>
      <c r="J58" s="174">
        <f>J82</f>
        <v>0</v>
      </c>
      <c r="K58" s="175"/>
    </row>
    <row r="59" s="8" customFormat="1" ht="14.88" customHeight="1">
      <c r="B59" s="169"/>
      <c r="C59" s="170"/>
      <c r="D59" s="171" t="s">
        <v>1297</v>
      </c>
      <c r="E59" s="172"/>
      <c r="F59" s="172"/>
      <c r="G59" s="172"/>
      <c r="H59" s="172"/>
      <c r="I59" s="173"/>
      <c r="J59" s="174">
        <f>J83</f>
        <v>0</v>
      </c>
      <c r="K59" s="175"/>
    </row>
    <row r="60" s="8" customFormat="1" ht="14.88" customHeight="1">
      <c r="B60" s="169"/>
      <c r="C60" s="170"/>
      <c r="D60" s="171" t="s">
        <v>1298</v>
      </c>
      <c r="E60" s="172"/>
      <c r="F60" s="172"/>
      <c r="G60" s="172"/>
      <c r="H60" s="172"/>
      <c r="I60" s="173"/>
      <c r="J60" s="174">
        <f>J93</f>
        <v>0</v>
      </c>
      <c r="K60" s="175"/>
    </row>
    <row r="61" s="1" customFormat="1" ht="21.84" customHeight="1">
      <c r="B61" s="46"/>
      <c r="C61" s="47"/>
      <c r="D61" s="47"/>
      <c r="E61" s="47"/>
      <c r="F61" s="47"/>
      <c r="G61" s="47"/>
      <c r="H61" s="47"/>
      <c r="I61" s="131"/>
      <c r="J61" s="47"/>
      <c r="K61" s="51"/>
    </row>
    <row r="62" s="1" customFormat="1" ht="6.96" customHeight="1">
      <c r="B62" s="67"/>
      <c r="C62" s="68"/>
      <c r="D62" s="68"/>
      <c r="E62" s="68"/>
      <c r="F62" s="68"/>
      <c r="G62" s="68"/>
      <c r="H62" s="68"/>
      <c r="I62" s="153"/>
      <c r="J62" s="68"/>
      <c r="K62" s="69"/>
    </row>
    <row r="66" s="1" customFormat="1" ht="6.96" customHeight="1">
      <c r="B66" s="70"/>
      <c r="C66" s="71"/>
      <c r="D66" s="71"/>
      <c r="E66" s="71"/>
      <c r="F66" s="71"/>
      <c r="G66" s="71"/>
      <c r="H66" s="71"/>
      <c r="I66" s="154"/>
      <c r="J66" s="71"/>
      <c r="K66" s="71"/>
      <c r="L66" s="46"/>
    </row>
    <row r="67" s="1" customFormat="1" ht="36.96" customHeight="1">
      <c r="B67" s="46"/>
      <c r="C67" s="72" t="s">
        <v>198</v>
      </c>
      <c r="I67" s="176"/>
      <c r="L67" s="46"/>
    </row>
    <row r="68" s="1" customFormat="1" ht="6.96" customHeight="1">
      <c r="B68" s="46"/>
      <c r="I68" s="176"/>
      <c r="L68" s="46"/>
    </row>
    <row r="69" s="1" customFormat="1" ht="14.4" customHeight="1">
      <c r="B69" s="46"/>
      <c r="C69" s="74" t="s">
        <v>20</v>
      </c>
      <c r="I69" s="176"/>
      <c r="L69" s="46"/>
    </row>
    <row r="70" s="1" customFormat="1" ht="16.5" customHeight="1">
      <c r="B70" s="46"/>
      <c r="E70" s="177" t="str">
        <f>E7</f>
        <v>Přístavba výtahu 2.ZŠ Husitská, pavilon U12</v>
      </c>
      <c r="F70" s="74"/>
      <c r="G70" s="74"/>
      <c r="H70" s="74"/>
      <c r="I70" s="176"/>
      <c r="L70" s="46"/>
    </row>
    <row r="71" s="1" customFormat="1" ht="14.4" customHeight="1">
      <c r="B71" s="46"/>
      <c r="C71" s="74" t="s">
        <v>123</v>
      </c>
      <c r="I71" s="176"/>
      <c r="L71" s="46"/>
    </row>
    <row r="72" s="1" customFormat="1" ht="17.25" customHeight="1">
      <c r="B72" s="46"/>
      <c r="E72" s="77" t="str">
        <f>E9</f>
        <v>4 - ÚT</v>
      </c>
      <c r="F72" s="1"/>
      <c r="G72" s="1"/>
      <c r="H72" s="1"/>
      <c r="I72" s="176"/>
      <c r="L72" s="46"/>
    </row>
    <row r="73" s="1" customFormat="1" ht="6.96" customHeight="1">
      <c r="B73" s="46"/>
      <c r="I73" s="176"/>
      <c r="L73" s="46"/>
    </row>
    <row r="74" s="1" customFormat="1" ht="18" customHeight="1">
      <c r="B74" s="46"/>
      <c r="C74" s="74" t="s">
        <v>24</v>
      </c>
      <c r="F74" s="178" t="str">
        <f>F12</f>
        <v>Nová Paka</v>
      </c>
      <c r="I74" s="179" t="s">
        <v>26</v>
      </c>
      <c r="J74" s="79" t="str">
        <f>IF(J12="","",J12)</f>
        <v>31. 1. 2017</v>
      </c>
      <c r="L74" s="46"/>
    </row>
    <row r="75" s="1" customFormat="1" ht="6.96" customHeight="1">
      <c r="B75" s="46"/>
      <c r="I75" s="176"/>
      <c r="L75" s="46"/>
    </row>
    <row r="76" s="1" customFormat="1">
      <c r="B76" s="46"/>
      <c r="C76" s="74" t="s">
        <v>30</v>
      </c>
      <c r="F76" s="178" t="str">
        <f>E15</f>
        <v>ZŠ Nová Paka, Husitská 1695</v>
      </c>
      <c r="I76" s="179" t="s">
        <v>36</v>
      </c>
      <c r="J76" s="178" t="str">
        <f>E21</f>
        <v>Ateliér ADIP, Střelecká 437, Hradec Králové</v>
      </c>
      <c r="L76" s="46"/>
    </row>
    <row r="77" s="1" customFormat="1" ht="14.4" customHeight="1">
      <c r="B77" s="46"/>
      <c r="C77" s="74" t="s">
        <v>34</v>
      </c>
      <c r="F77" s="178" t="str">
        <f>IF(E18="","",E18)</f>
        <v/>
      </c>
      <c r="I77" s="176"/>
      <c r="L77" s="46"/>
    </row>
    <row r="78" s="1" customFormat="1" ht="10.32" customHeight="1">
      <c r="B78" s="46"/>
      <c r="I78" s="176"/>
      <c r="L78" s="46"/>
    </row>
    <row r="79" s="9" customFormat="1" ht="29.28" customHeight="1">
      <c r="B79" s="180"/>
      <c r="C79" s="181" t="s">
        <v>199</v>
      </c>
      <c r="D79" s="182" t="s">
        <v>59</v>
      </c>
      <c r="E79" s="182" t="s">
        <v>55</v>
      </c>
      <c r="F79" s="182" t="s">
        <v>200</v>
      </c>
      <c r="G79" s="182" t="s">
        <v>201</v>
      </c>
      <c r="H79" s="182" t="s">
        <v>202</v>
      </c>
      <c r="I79" s="183" t="s">
        <v>203</v>
      </c>
      <c r="J79" s="182" t="s">
        <v>172</v>
      </c>
      <c r="K79" s="184" t="s">
        <v>204</v>
      </c>
      <c r="L79" s="180"/>
      <c r="M79" s="92" t="s">
        <v>205</v>
      </c>
      <c r="N79" s="93" t="s">
        <v>44</v>
      </c>
      <c r="O79" s="93" t="s">
        <v>206</v>
      </c>
      <c r="P79" s="93" t="s">
        <v>207</v>
      </c>
      <c r="Q79" s="93" t="s">
        <v>208</v>
      </c>
      <c r="R79" s="93" t="s">
        <v>209</v>
      </c>
      <c r="S79" s="93" t="s">
        <v>210</v>
      </c>
      <c r="T79" s="94" t="s">
        <v>211</v>
      </c>
    </row>
    <row r="80" s="1" customFormat="1" ht="29.28" customHeight="1">
      <c r="B80" s="46"/>
      <c r="C80" s="96" t="s">
        <v>173</v>
      </c>
      <c r="I80" s="176"/>
      <c r="J80" s="185">
        <f>BK80</f>
        <v>0</v>
      </c>
      <c r="L80" s="46"/>
      <c r="M80" s="95"/>
      <c r="N80" s="82"/>
      <c r="O80" s="82"/>
      <c r="P80" s="186">
        <f>P81</f>
        <v>0</v>
      </c>
      <c r="Q80" s="82"/>
      <c r="R80" s="186">
        <f>R81</f>
        <v>0</v>
      </c>
      <c r="S80" s="82"/>
      <c r="T80" s="187">
        <f>T81</f>
        <v>0</v>
      </c>
      <c r="AT80" s="24" t="s">
        <v>73</v>
      </c>
      <c r="AU80" s="24" t="s">
        <v>174</v>
      </c>
      <c r="BK80" s="188">
        <f>BK81</f>
        <v>0</v>
      </c>
    </row>
    <row r="81" s="10" customFormat="1" ht="37.44001" customHeight="1">
      <c r="B81" s="189"/>
      <c r="D81" s="190" t="s">
        <v>73</v>
      </c>
      <c r="E81" s="191" t="s">
        <v>748</v>
      </c>
      <c r="F81" s="191" t="s">
        <v>749</v>
      </c>
      <c r="I81" s="192"/>
      <c r="J81" s="193">
        <f>BK81</f>
        <v>0</v>
      </c>
      <c r="L81" s="189"/>
      <c r="M81" s="194"/>
      <c r="N81" s="195"/>
      <c r="O81" s="195"/>
      <c r="P81" s="196">
        <f>P82</f>
        <v>0</v>
      </c>
      <c r="Q81" s="195"/>
      <c r="R81" s="196">
        <f>R82</f>
        <v>0</v>
      </c>
      <c r="S81" s="195"/>
      <c r="T81" s="197">
        <f>T82</f>
        <v>0</v>
      </c>
      <c r="AR81" s="190" t="s">
        <v>82</v>
      </c>
      <c r="AT81" s="198" t="s">
        <v>73</v>
      </c>
      <c r="AU81" s="198" t="s">
        <v>74</v>
      </c>
      <c r="AY81" s="190" t="s">
        <v>214</v>
      </c>
      <c r="BK81" s="199">
        <f>BK82</f>
        <v>0</v>
      </c>
    </row>
    <row r="82" s="10" customFormat="1" ht="19.92" customHeight="1">
      <c r="B82" s="189"/>
      <c r="D82" s="190" t="s">
        <v>73</v>
      </c>
      <c r="E82" s="200" t="s">
        <v>619</v>
      </c>
      <c r="F82" s="200" t="s">
        <v>1299</v>
      </c>
      <c r="I82" s="192"/>
      <c r="J82" s="201">
        <f>BK82</f>
        <v>0</v>
      </c>
      <c r="L82" s="189"/>
      <c r="M82" s="194"/>
      <c r="N82" s="195"/>
      <c r="O82" s="195"/>
      <c r="P82" s="196">
        <f>P83+P93</f>
        <v>0</v>
      </c>
      <c r="Q82" s="195"/>
      <c r="R82" s="196">
        <f>R83+R93</f>
        <v>0</v>
      </c>
      <c r="S82" s="195"/>
      <c r="T82" s="197">
        <f>T83+T93</f>
        <v>0</v>
      </c>
      <c r="AR82" s="190" t="s">
        <v>82</v>
      </c>
      <c r="AT82" s="198" t="s">
        <v>73</v>
      </c>
      <c r="AU82" s="198" t="s">
        <v>11</v>
      </c>
      <c r="AY82" s="190" t="s">
        <v>214</v>
      </c>
      <c r="BK82" s="199">
        <f>BK83+BK93</f>
        <v>0</v>
      </c>
    </row>
    <row r="83" s="10" customFormat="1" ht="14.88" customHeight="1">
      <c r="B83" s="189"/>
      <c r="D83" s="190" t="s">
        <v>73</v>
      </c>
      <c r="E83" s="200" t="s">
        <v>11</v>
      </c>
      <c r="F83" s="200" t="s">
        <v>1300</v>
      </c>
      <c r="I83" s="192"/>
      <c r="J83" s="201">
        <f>BK83</f>
        <v>0</v>
      </c>
      <c r="L83" s="189"/>
      <c r="M83" s="194"/>
      <c r="N83" s="195"/>
      <c r="O83" s="195"/>
      <c r="P83" s="196">
        <f>SUM(P84:P92)</f>
        <v>0</v>
      </c>
      <c r="Q83" s="195"/>
      <c r="R83" s="196">
        <f>SUM(R84:R92)</f>
        <v>0</v>
      </c>
      <c r="S83" s="195"/>
      <c r="T83" s="197">
        <f>SUM(T84:T92)</f>
        <v>0</v>
      </c>
      <c r="AR83" s="190" t="s">
        <v>82</v>
      </c>
      <c r="AT83" s="198" t="s">
        <v>73</v>
      </c>
      <c r="AU83" s="198" t="s">
        <v>82</v>
      </c>
      <c r="AY83" s="190" t="s">
        <v>214</v>
      </c>
      <c r="BK83" s="199">
        <f>SUM(BK84:BK92)</f>
        <v>0</v>
      </c>
    </row>
    <row r="84" s="1" customFormat="1" ht="16.5" customHeight="1">
      <c r="B84" s="202"/>
      <c r="C84" s="203" t="s">
        <v>11</v>
      </c>
      <c r="D84" s="203" t="s">
        <v>216</v>
      </c>
      <c r="E84" s="204" t="s">
        <v>1301</v>
      </c>
      <c r="F84" s="205" t="s">
        <v>1302</v>
      </c>
      <c r="G84" s="206" t="s">
        <v>1071</v>
      </c>
      <c r="H84" s="207">
        <v>4</v>
      </c>
      <c r="I84" s="208"/>
      <c r="J84" s="209">
        <f>ROUND(I84*H84,0)</f>
        <v>0</v>
      </c>
      <c r="K84" s="205" t="s">
        <v>5</v>
      </c>
      <c r="L84" s="46"/>
      <c r="M84" s="210" t="s">
        <v>5</v>
      </c>
      <c r="N84" s="211" t="s">
        <v>45</v>
      </c>
      <c r="O84" s="47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AR84" s="24" t="s">
        <v>288</v>
      </c>
      <c r="AT84" s="24" t="s">
        <v>216</v>
      </c>
      <c r="AU84" s="24" t="s">
        <v>85</v>
      </c>
      <c r="AY84" s="24" t="s">
        <v>214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24" t="s">
        <v>11</v>
      </c>
      <c r="BK84" s="214">
        <f>ROUND(I84*H84,0)</f>
        <v>0</v>
      </c>
      <c r="BL84" s="24" t="s">
        <v>288</v>
      </c>
      <c r="BM84" s="24" t="s">
        <v>82</v>
      </c>
    </row>
    <row r="85" s="1" customFormat="1" ht="16.5" customHeight="1">
      <c r="B85" s="202"/>
      <c r="C85" s="203" t="s">
        <v>82</v>
      </c>
      <c r="D85" s="203" t="s">
        <v>216</v>
      </c>
      <c r="E85" s="204" t="s">
        <v>1303</v>
      </c>
      <c r="F85" s="205" t="s">
        <v>1304</v>
      </c>
      <c r="G85" s="206" t="s">
        <v>1071</v>
      </c>
      <c r="H85" s="207">
        <v>4</v>
      </c>
      <c r="I85" s="208"/>
      <c r="J85" s="209">
        <f>ROUND(I85*H85,0)</f>
        <v>0</v>
      </c>
      <c r="K85" s="205" t="s">
        <v>5</v>
      </c>
      <c r="L85" s="46"/>
      <c r="M85" s="210" t="s">
        <v>5</v>
      </c>
      <c r="N85" s="211" t="s">
        <v>45</v>
      </c>
      <c r="O85" s="47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AR85" s="24" t="s">
        <v>288</v>
      </c>
      <c r="AT85" s="24" t="s">
        <v>216</v>
      </c>
      <c r="AU85" s="24" t="s">
        <v>85</v>
      </c>
      <c r="AY85" s="24" t="s">
        <v>214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24" t="s">
        <v>11</v>
      </c>
      <c r="BK85" s="214">
        <f>ROUND(I85*H85,0)</f>
        <v>0</v>
      </c>
      <c r="BL85" s="24" t="s">
        <v>288</v>
      </c>
      <c r="BM85" s="24" t="s">
        <v>88</v>
      </c>
    </row>
    <row r="86" s="1" customFormat="1" ht="16.5" customHeight="1">
      <c r="B86" s="202"/>
      <c r="C86" s="203" t="s">
        <v>85</v>
      </c>
      <c r="D86" s="203" t="s">
        <v>216</v>
      </c>
      <c r="E86" s="204" t="s">
        <v>1305</v>
      </c>
      <c r="F86" s="205" t="s">
        <v>1306</v>
      </c>
      <c r="G86" s="206" t="s">
        <v>1071</v>
      </c>
      <c r="H86" s="207">
        <v>4</v>
      </c>
      <c r="I86" s="208"/>
      <c r="J86" s="209">
        <f>ROUND(I86*H86,0)</f>
        <v>0</v>
      </c>
      <c r="K86" s="205" t="s">
        <v>5</v>
      </c>
      <c r="L86" s="46"/>
      <c r="M86" s="210" t="s">
        <v>5</v>
      </c>
      <c r="N86" s="211" t="s">
        <v>45</v>
      </c>
      <c r="O86" s="47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AR86" s="24" t="s">
        <v>288</v>
      </c>
      <c r="AT86" s="24" t="s">
        <v>216</v>
      </c>
      <c r="AU86" s="24" t="s">
        <v>85</v>
      </c>
      <c r="AY86" s="24" t="s">
        <v>214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24" t="s">
        <v>11</v>
      </c>
      <c r="BK86" s="214">
        <f>ROUND(I86*H86,0)</f>
        <v>0</v>
      </c>
      <c r="BL86" s="24" t="s">
        <v>288</v>
      </c>
      <c r="BM86" s="24" t="s">
        <v>94</v>
      </c>
    </row>
    <row r="87" s="1" customFormat="1" ht="16.5" customHeight="1">
      <c r="B87" s="202"/>
      <c r="C87" s="203" t="s">
        <v>88</v>
      </c>
      <c r="D87" s="203" t="s">
        <v>216</v>
      </c>
      <c r="E87" s="204" t="s">
        <v>1307</v>
      </c>
      <c r="F87" s="205" t="s">
        <v>1308</v>
      </c>
      <c r="G87" s="206" t="s">
        <v>1071</v>
      </c>
      <c r="H87" s="207">
        <v>4</v>
      </c>
      <c r="I87" s="208"/>
      <c r="J87" s="209">
        <f>ROUND(I87*H87,0)</f>
        <v>0</v>
      </c>
      <c r="K87" s="205" t="s">
        <v>5</v>
      </c>
      <c r="L87" s="46"/>
      <c r="M87" s="210" t="s">
        <v>5</v>
      </c>
      <c r="N87" s="211" t="s">
        <v>45</v>
      </c>
      <c r="O87" s="47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AR87" s="24" t="s">
        <v>288</v>
      </c>
      <c r="AT87" s="24" t="s">
        <v>216</v>
      </c>
      <c r="AU87" s="24" t="s">
        <v>85</v>
      </c>
      <c r="AY87" s="24" t="s">
        <v>214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24" t="s">
        <v>11</v>
      </c>
      <c r="BK87" s="214">
        <f>ROUND(I87*H87,0)</f>
        <v>0</v>
      </c>
      <c r="BL87" s="24" t="s">
        <v>288</v>
      </c>
      <c r="BM87" s="24" t="s">
        <v>246</v>
      </c>
    </row>
    <row r="88" s="1" customFormat="1" ht="16.5" customHeight="1">
      <c r="B88" s="202"/>
      <c r="C88" s="203" t="s">
        <v>91</v>
      </c>
      <c r="D88" s="203" t="s">
        <v>216</v>
      </c>
      <c r="E88" s="204" t="s">
        <v>1309</v>
      </c>
      <c r="F88" s="205" t="s">
        <v>1310</v>
      </c>
      <c r="G88" s="206" t="s">
        <v>1071</v>
      </c>
      <c r="H88" s="207">
        <v>1</v>
      </c>
      <c r="I88" s="208"/>
      <c r="J88" s="209">
        <f>ROUND(I88*H88,0)</f>
        <v>0</v>
      </c>
      <c r="K88" s="205" t="s">
        <v>5</v>
      </c>
      <c r="L88" s="46"/>
      <c r="M88" s="210" t="s">
        <v>5</v>
      </c>
      <c r="N88" s="211" t="s">
        <v>45</v>
      </c>
      <c r="O88" s="47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AR88" s="24" t="s">
        <v>288</v>
      </c>
      <c r="AT88" s="24" t="s">
        <v>216</v>
      </c>
      <c r="AU88" s="24" t="s">
        <v>85</v>
      </c>
      <c r="AY88" s="24" t="s">
        <v>214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24" t="s">
        <v>11</v>
      </c>
      <c r="BK88" s="214">
        <f>ROUND(I88*H88,0)</f>
        <v>0</v>
      </c>
      <c r="BL88" s="24" t="s">
        <v>288</v>
      </c>
      <c r="BM88" s="24" t="s">
        <v>28</v>
      </c>
    </row>
    <row r="89" s="1" customFormat="1" ht="16.5" customHeight="1">
      <c r="B89" s="202"/>
      <c r="C89" s="203" t="s">
        <v>94</v>
      </c>
      <c r="D89" s="203" t="s">
        <v>216</v>
      </c>
      <c r="E89" s="204" t="s">
        <v>1311</v>
      </c>
      <c r="F89" s="205" t="s">
        <v>1312</v>
      </c>
      <c r="G89" s="206" t="s">
        <v>1071</v>
      </c>
      <c r="H89" s="207">
        <v>1</v>
      </c>
      <c r="I89" s="208"/>
      <c r="J89" s="209">
        <f>ROUND(I89*H89,0)</f>
        <v>0</v>
      </c>
      <c r="K89" s="205" t="s">
        <v>5</v>
      </c>
      <c r="L89" s="46"/>
      <c r="M89" s="210" t="s">
        <v>5</v>
      </c>
      <c r="N89" s="211" t="s">
        <v>45</v>
      </c>
      <c r="O89" s="47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AR89" s="24" t="s">
        <v>288</v>
      </c>
      <c r="AT89" s="24" t="s">
        <v>216</v>
      </c>
      <c r="AU89" s="24" t="s">
        <v>85</v>
      </c>
      <c r="AY89" s="24" t="s">
        <v>214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24" t="s">
        <v>11</v>
      </c>
      <c r="BK89" s="214">
        <f>ROUND(I89*H89,0)</f>
        <v>0</v>
      </c>
      <c r="BL89" s="24" t="s">
        <v>288</v>
      </c>
      <c r="BM89" s="24" t="s">
        <v>267</v>
      </c>
    </row>
    <row r="90" s="1" customFormat="1" ht="16.5" customHeight="1">
      <c r="B90" s="202"/>
      <c r="C90" s="203" t="s">
        <v>97</v>
      </c>
      <c r="D90" s="203" t="s">
        <v>216</v>
      </c>
      <c r="E90" s="204" t="s">
        <v>1313</v>
      </c>
      <c r="F90" s="205" t="s">
        <v>1314</v>
      </c>
      <c r="G90" s="206" t="s">
        <v>270</v>
      </c>
      <c r="H90" s="207">
        <v>4</v>
      </c>
      <c r="I90" s="208"/>
      <c r="J90" s="209">
        <f>ROUND(I90*H90,0)</f>
        <v>0</v>
      </c>
      <c r="K90" s="205" t="s">
        <v>5</v>
      </c>
      <c r="L90" s="46"/>
      <c r="M90" s="210" t="s">
        <v>5</v>
      </c>
      <c r="N90" s="211" t="s">
        <v>45</v>
      </c>
      <c r="O90" s="47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AR90" s="24" t="s">
        <v>288</v>
      </c>
      <c r="AT90" s="24" t="s">
        <v>216</v>
      </c>
      <c r="AU90" s="24" t="s">
        <v>85</v>
      </c>
      <c r="AY90" s="24" t="s">
        <v>214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24" t="s">
        <v>11</v>
      </c>
      <c r="BK90" s="214">
        <f>ROUND(I90*H90,0)</f>
        <v>0</v>
      </c>
      <c r="BL90" s="24" t="s">
        <v>288</v>
      </c>
      <c r="BM90" s="24" t="s">
        <v>278</v>
      </c>
    </row>
    <row r="91" s="1" customFormat="1" ht="16.5" customHeight="1">
      <c r="B91" s="202"/>
      <c r="C91" s="203" t="s">
        <v>246</v>
      </c>
      <c r="D91" s="203" t="s">
        <v>216</v>
      </c>
      <c r="E91" s="204" t="s">
        <v>1315</v>
      </c>
      <c r="F91" s="205" t="s">
        <v>1316</v>
      </c>
      <c r="G91" s="206" t="s">
        <v>270</v>
      </c>
      <c r="H91" s="207">
        <v>4</v>
      </c>
      <c r="I91" s="208"/>
      <c r="J91" s="209">
        <f>ROUND(I91*H91,0)</f>
        <v>0</v>
      </c>
      <c r="K91" s="205" t="s">
        <v>5</v>
      </c>
      <c r="L91" s="46"/>
      <c r="M91" s="210" t="s">
        <v>5</v>
      </c>
      <c r="N91" s="211" t="s">
        <v>45</v>
      </c>
      <c r="O91" s="47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AR91" s="24" t="s">
        <v>288</v>
      </c>
      <c r="AT91" s="24" t="s">
        <v>216</v>
      </c>
      <c r="AU91" s="24" t="s">
        <v>85</v>
      </c>
      <c r="AY91" s="24" t="s">
        <v>214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24" t="s">
        <v>11</v>
      </c>
      <c r="BK91" s="214">
        <f>ROUND(I91*H91,0)</f>
        <v>0</v>
      </c>
      <c r="BL91" s="24" t="s">
        <v>288</v>
      </c>
      <c r="BM91" s="24" t="s">
        <v>288</v>
      </c>
    </row>
    <row r="92" s="1" customFormat="1" ht="16.5" customHeight="1">
      <c r="B92" s="202"/>
      <c r="C92" s="203" t="s">
        <v>254</v>
      </c>
      <c r="D92" s="203" t="s">
        <v>216</v>
      </c>
      <c r="E92" s="204" t="s">
        <v>1317</v>
      </c>
      <c r="F92" s="205" t="s">
        <v>1318</v>
      </c>
      <c r="G92" s="206" t="s">
        <v>367</v>
      </c>
      <c r="H92" s="207">
        <v>20</v>
      </c>
      <c r="I92" s="208"/>
      <c r="J92" s="209">
        <f>ROUND(I92*H92,0)</f>
        <v>0</v>
      </c>
      <c r="K92" s="205" t="s">
        <v>5</v>
      </c>
      <c r="L92" s="46"/>
      <c r="M92" s="210" t="s">
        <v>5</v>
      </c>
      <c r="N92" s="211" t="s">
        <v>45</v>
      </c>
      <c r="O92" s="47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24" t="s">
        <v>288</v>
      </c>
      <c r="AT92" s="24" t="s">
        <v>216</v>
      </c>
      <c r="AU92" s="24" t="s">
        <v>85</v>
      </c>
      <c r="AY92" s="24" t="s">
        <v>214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24" t="s">
        <v>11</v>
      </c>
      <c r="BK92" s="214">
        <f>ROUND(I92*H92,0)</f>
        <v>0</v>
      </c>
      <c r="BL92" s="24" t="s">
        <v>288</v>
      </c>
      <c r="BM92" s="24" t="s">
        <v>298</v>
      </c>
    </row>
    <row r="93" s="10" customFormat="1" ht="22.32" customHeight="1">
      <c r="B93" s="189"/>
      <c r="D93" s="190" t="s">
        <v>73</v>
      </c>
      <c r="E93" s="200" t="s">
        <v>762</v>
      </c>
      <c r="F93" s="200" t="s">
        <v>1319</v>
      </c>
      <c r="I93" s="192"/>
      <c r="J93" s="201">
        <f>BK93</f>
        <v>0</v>
      </c>
      <c r="L93" s="189"/>
      <c r="M93" s="194"/>
      <c r="N93" s="195"/>
      <c r="O93" s="195"/>
      <c r="P93" s="196">
        <f>SUM(P94:P98)</f>
        <v>0</v>
      </c>
      <c r="Q93" s="195"/>
      <c r="R93" s="196">
        <f>SUM(R94:R98)</f>
        <v>0</v>
      </c>
      <c r="S93" s="195"/>
      <c r="T93" s="197">
        <f>SUM(T94:T98)</f>
        <v>0</v>
      </c>
      <c r="AR93" s="190" t="s">
        <v>82</v>
      </c>
      <c r="AT93" s="198" t="s">
        <v>73</v>
      </c>
      <c r="AU93" s="198" t="s">
        <v>82</v>
      </c>
      <c r="AY93" s="190" t="s">
        <v>214</v>
      </c>
      <c r="BK93" s="199">
        <f>SUM(BK94:BK98)</f>
        <v>0</v>
      </c>
    </row>
    <row r="94" s="1" customFormat="1" ht="16.5" customHeight="1">
      <c r="B94" s="202"/>
      <c r="C94" s="203" t="s">
        <v>28</v>
      </c>
      <c r="D94" s="203" t="s">
        <v>216</v>
      </c>
      <c r="E94" s="204" t="s">
        <v>1320</v>
      </c>
      <c r="F94" s="205" t="s">
        <v>1321</v>
      </c>
      <c r="G94" s="206" t="s">
        <v>1322</v>
      </c>
      <c r="H94" s="207">
        <v>4</v>
      </c>
      <c r="I94" s="208"/>
      <c r="J94" s="209">
        <f>ROUND(I94*H94,0)</f>
        <v>0</v>
      </c>
      <c r="K94" s="205" t="s">
        <v>5</v>
      </c>
      <c r="L94" s="46"/>
      <c r="M94" s="210" t="s">
        <v>5</v>
      </c>
      <c r="N94" s="211" t="s">
        <v>45</v>
      </c>
      <c r="O94" s="47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AR94" s="24" t="s">
        <v>288</v>
      </c>
      <c r="AT94" s="24" t="s">
        <v>216</v>
      </c>
      <c r="AU94" s="24" t="s">
        <v>85</v>
      </c>
      <c r="AY94" s="24" t="s">
        <v>214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24" t="s">
        <v>11</v>
      </c>
      <c r="BK94" s="214">
        <f>ROUND(I94*H94,0)</f>
        <v>0</v>
      </c>
      <c r="BL94" s="24" t="s">
        <v>288</v>
      </c>
      <c r="BM94" s="24" t="s">
        <v>310</v>
      </c>
    </row>
    <row r="95" s="1" customFormat="1" ht="16.5" customHeight="1">
      <c r="B95" s="202"/>
      <c r="C95" s="203" t="s">
        <v>259</v>
      </c>
      <c r="D95" s="203" t="s">
        <v>216</v>
      </c>
      <c r="E95" s="204" t="s">
        <v>1323</v>
      </c>
      <c r="F95" s="205" t="s">
        <v>1324</v>
      </c>
      <c r="G95" s="206" t="s">
        <v>1322</v>
      </c>
      <c r="H95" s="207">
        <v>1</v>
      </c>
      <c r="I95" s="208"/>
      <c r="J95" s="209">
        <f>ROUND(I95*H95,0)</f>
        <v>0</v>
      </c>
      <c r="K95" s="205" t="s">
        <v>5</v>
      </c>
      <c r="L95" s="46"/>
      <c r="M95" s="210" t="s">
        <v>5</v>
      </c>
      <c r="N95" s="211" t="s">
        <v>45</v>
      </c>
      <c r="O95" s="47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AR95" s="24" t="s">
        <v>288</v>
      </c>
      <c r="AT95" s="24" t="s">
        <v>216</v>
      </c>
      <c r="AU95" s="24" t="s">
        <v>85</v>
      </c>
      <c r="AY95" s="24" t="s">
        <v>214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24" t="s">
        <v>11</v>
      </c>
      <c r="BK95" s="214">
        <f>ROUND(I95*H95,0)</f>
        <v>0</v>
      </c>
      <c r="BL95" s="24" t="s">
        <v>288</v>
      </c>
      <c r="BM95" s="24" t="s">
        <v>320</v>
      </c>
    </row>
    <row r="96" s="1" customFormat="1" ht="16.5" customHeight="1">
      <c r="B96" s="202"/>
      <c r="C96" s="203" t="s">
        <v>267</v>
      </c>
      <c r="D96" s="203" t="s">
        <v>216</v>
      </c>
      <c r="E96" s="204" t="s">
        <v>1325</v>
      </c>
      <c r="F96" s="205" t="s">
        <v>1326</v>
      </c>
      <c r="G96" s="206" t="s">
        <v>1322</v>
      </c>
      <c r="H96" s="207">
        <v>4</v>
      </c>
      <c r="I96" s="208"/>
      <c r="J96" s="209">
        <f>ROUND(I96*H96,0)</f>
        <v>0</v>
      </c>
      <c r="K96" s="205" t="s">
        <v>5</v>
      </c>
      <c r="L96" s="46"/>
      <c r="M96" s="210" t="s">
        <v>5</v>
      </c>
      <c r="N96" s="211" t="s">
        <v>45</v>
      </c>
      <c r="O96" s="47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AR96" s="24" t="s">
        <v>288</v>
      </c>
      <c r="AT96" s="24" t="s">
        <v>216</v>
      </c>
      <c r="AU96" s="24" t="s">
        <v>85</v>
      </c>
      <c r="AY96" s="24" t="s">
        <v>214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24" t="s">
        <v>11</v>
      </c>
      <c r="BK96" s="214">
        <f>ROUND(I96*H96,0)</f>
        <v>0</v>
      </c>
      <c r="BL96" s="24" t="s">
        <v>288</v>
      </c>
      <c r="BM96" s="24" t="s">
        <v>334</v>
      </c>
    </row>
    <row r="97" s="1" customFormat="1" ht="38.25" customHeight="1">
      <c r="B97" s="202"/>
      <c r="C97" s="203" t="s">
        <v>273</v>
      </c>
      <c r="D97" s="203" t="s">
        <v>216</v>
      </c>
      <c r="E97" s="204" t="s">
        <v>1327</v>
      </c>
      <c r="F97" s="205" t="s">
        <v>1328</v>
      </c>
      <c r="G97" s="206" t="s">
        <v>1322</v>
      </c>
      <c r="H97" s="207">
        <v>4</v>
      </c>
      <c r="I97" s="208"/>
      <c r="J97" s="209">
        <f>ROUND(I97*H97,0)</f>
        <v>0</v>
      </c>
      <c r="K97" s="205" t="s">
        <v>5</v>
      </c>
      <c r="L97" s="46"/>
      <c r="M97" s="210" t="s">
        <v>5</v>
      </c>
      <c r="N97" s="211" t="s">
        <v>45</v>
      </c>
      <c r="O97" s="47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AR97" s="24" t="s">
        <v>288</v>
      </c>
      <c r="AT97" s="24" t="s">
        <v>216</v>
      </c>
      <c r="AU97" s="24" t="s">
        <v>85</v>
      </c>
      <c r="AY97" s="24" t="s">
        <v>214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24" t="s">
        <v>11</v>
      </c>
      <c r="BK97" s="214">
        <f>ROUND(I97*H97,0)</f>
        <v>0</v>
      </c>
      <c r="BL97" s="24" t="s">
        <v>288</v>
      </c>
      <c r="BM97" s="24" t="s">
        <v>345</v>
      </c>
    </row>
    <row r="98" s="1" customFormat="1" ht="16.5" customHeight="1">
      <c r="B98" s="202"/>
      <c r="C98" s="203" t="s">
        <v>278</v>
      </c>
      <c r="D98" s="203" t="s">
        <v>216</v>
      </c>
      <c r="E98" s="204" t="s">
        <v>1329</v>
      </c>
      <c r="F98" s="205" t="s">
        <v>1330</v>
      </c>
      <c r="G98" s="206" t="s">
        <v>1071</v>
      </c>
      <c r="H98" s="207">
        <v>1</v>
      </c>
      <c r="I98" s="208"/>
      <c r="J98" s="209">
        <f>ROUND(I98*H98,0)</f>
        <v>0</v>
      </c>
      <c r="K98" s="205" t="s">
        <v>5</v>
      </c>
      <c r="L98" s="46"/>
      <c r="M98" s="210" t="s">
        <v>5</v>
      </c>
      <c r="N98" s="257" t="s">
        <v>45</v>
      </c>
      <c r="O98" s="254"/>
      <c r="P98" s="255">
        <f>O98*H98</f>
        <v>0</v>
      </c>
      <c r="Q98" s="255">
        <v>0</v>
      </c>
      <c r="R98" s="255">
        <f>Q98*H98</f>
        <v>0</v>
      </c>
      <c r="S98" s="255">
        <v>0</v>
      </c>
      <c r="T98" s="256">
        <f>S98*H98</f>
        <v>0</v>
      </c>
      <c r="AR98" s="24" t="s">
        <v>288</v>
      </c>
      <c r="AT98" s="24" t="s">
        <v>216</v>
      </c>
      <c r="AU98" s="24" t="s">
        <v>85</v>
      </c>
      <c r="AY98" s="24" t="s">
        <v>214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24" t="s">
        <v>11</v>
      </c>
      <c r="BK98" s="214">
        <f>ROUND(I98*H98,0)</f>
        <v>0</v>
      </c>
      <c r="BL98" s="24" t="s">
        <v>288</v>
      </c>
      <c r="BM98" s="24" t="s">
        <v>354</v>
      </c>
    </row>
    <row r="99" s="1" customFormat="1" ht="6.96" customHeight="1">
      <c r="B99" s="67"/>
      <c r="C99" s="68"/>
      <c r="D99" s="68"/>
      <c r="E99" s="68"/>
      <c r="F99" s="68"/>
      <c r="G99" s="68"/>
      <c r="H99" s="68"/>
      <c r="I99" s="153"/>
      <c r="J99" s="68"/>
      <c r="K99" s="68"/>
      <c r="L99" s="46"/>
    </row>
  </sheetData>
  <autoFilter ref="C79:K98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23"/>
      <c r="C1" s="123"/>
      <c r="D1" s="124" t="s">
        <v>1</v>
      </c>
      <c r="E1" s="123"/>
      <c r="F1" s="125" t="s">
        <v>100</v>
      </c>
      <c r="G1" s="125" t="s">
        <v>101</v>
      </c>
      <c r="H1" s="125"/>
      <c r="I1" s="126"/>
      <c r="J1" s="125" t="s">
        <v>102</v>
      </c>
      <c r="K1" s="124" t="s">
        <v>103</v>
      </c>
      <c r="L1" s="125" t="s">
        <v>104</v>
      </c>
      <c r="M1" s="125"/>
      <c r="N1" s="125"/>
      <c r="O1" s="125"/>
      <c r="P1" s="125"/>
      <c r="Q1" s="125"/>
      <c r="R1" s="125"/>
      <c r="S1" s="125"/>
      <c r="T1" s="12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 s="23" t="s">
        <v>8</v>
      </c>
      <c r="AT2" s="24" t="s">
        <v>93</v>
      </c>
    </row>
    <row r="3" ht="6.96" customHeight="1">
      <c r="B3" s="25"/>
      <c r="C3" s="26"/>
      <c r="D3" s="26"/>
      <c r="E3" s="26"/>
      <c r="F3" s="26"/>
      <c r="G3" s="26"/>
      <c r="H3" s="26"/>
      <c r="I3" s="128"/>
      <c r="J3" s="26"/>
      <c r="K3" s="27"/>
      <c r="AT3" s="24" t="s">
        <v>82</v>
      </c>
    </row>
    <row r="4" ht="36.96" customHeight="1">
      <c r="B4" s="28"/>
      <c r="C4" s="29"/>
      <c r="D4" s="30" t="s">
        <v>111</v>
      </c>
      <c r="E4" s="29"/>
      <c r="F4" s="29"/>
      <c r="G4" s="29"/>
      <c r="H4" s="29"/>
      <c r="I4" s="129"/>
      <c r="J4" s="29"/>
      <c r="K4" s="31"/>
      <c r="M4" s="32" t="s">
        <v>14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29"/>
      <c r="J5" s="29"/>
      <c r="K5" s="31"/>
    </row>
    <row r="6">
      <c r="B6" s="28"/>
      <c r="C6" s="29"/>
      <c r="D6" s="40" t="s">
        <v>20</v>
      </c>
      <c r="E6" s="29"/>
      <c r="F6" s="29"/>
      <c r="G6" s="29"/>
      <c r="H6" s="29"/>
      <c r="I6" s="129"/>
      <c r="J6" s="29"/>
      <c r="K6" s="31"/>
    </row>
    <row r="7" ht="16.5" customHeight="1">
      <c r="B7" s="28"/>
      <c r="C7" s="29"/>
      <c r="D7" s="29"/>
      <c r="E7" s="130" t="str">
        <f>'Rekapitulace stavby'!K6</f>
        <v>Přístavba výtahu 2.ZŠ Husitská, pavilon U12</v>
      </c>
      <c r="F7" s="40"/>
      <c r="G7" s="40"/>
      <c r="H7" s="40"/>
      <c r="I7" s="129"/>
      <c r="J7" s="29"/>
      <c r="K7" s="31"/>
    </row>
    <row r="8" s="1" customFormat="1">
      <c r="B8" s="46"/>
      <c r="C8" s="47"/>
      <c r="D8" s="40" t="s">
        <v>123</v>
      </c>
      <c r="E8" s="47"/>
      <c r="F8" s="47"/>
      <c r="G8" s="47"/>
      <c r="H8" s="47"/>
      <c r="I8" s="131"/>
      <c r="J8" s="47"/>
      <c r="K8" s="51"/>
    </row>
    <row r="9" s="1" customFormat="1" ht="36.96" customHeight="1">
      <c r="B9" s="46"/>
      <c r="C9" s="47"/>
      <c r="D9" s="47"/>
      <c r="E9" s="132" t="s">
        <v>1331</v>
      </c>
      <c r="F9" s="47"/>
      <c r="G9" s="47"/>
      <c r="H9" s="47"/>
      <c r="I9" s="131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31"/>
      <c r="J10" s="47"/>
      <c r="K10" s="51"/>
    </row>
    <row r="11" s="1" customFormat="1" ht="14.4" customHeight="1">
      <c r="B11" s="46"/>
      <c r="C11" s="47"/>
      <c r="D11" s="40" t="s">
        <v>22</v>
      </c>
      <c r="E11" s="47"/>
      <c r="F11" s="35" t="s">
        <v>5</v>
      </c>
      <c r="G11" s="47"/>
      <c r="H11" s="47"/>
      <c r="I11" s="133" t="s">
        <v>23</v>
      </c>
      <c r="J11" s="35" t="s">
        <v>5</v>
      </c>
      <c r="K11" s="51"/>
    </row>
    <row r="12" s="1" customFormat="1" ht="14.4" customHeight="1">
      <c r="B12" s="46"/>
      <c r="C12" s="47"/>
      <c r="D12" s="40" t="s">
        <v>24</v>
      </c>
      <c r="E12" s="47"/>
      <c r="F12" s="35" t="s">
        <v>25</v>
      </c>
      <c r="G12" s="47"/>
      <c r="H12" s="47"/>
      <c r="I12" s="133" t="s">
        <v>26</v>
      </c>
      <c r="J12" s="134" t="str">
        <f>'Rekapitulace stavby'!AN8</f>
        <v>31. 1. 2017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31"/>
      <c r="J13" s="47"/>
      <c r="K13" s="51"/>
    </row>
    <row r="14" s="1" customFormat="1" ht="14.4" customHeight="1">
      <c r="B14" s="46"/>
      <c r="C14" s="47"/>
      <c r="D14" s="40" t="s">
        <v>30</v>
      </c>
      <c r="E14" s="47"/>
      <c r="F14" s="47"/>
      <c r="G14" s="47"/>
      <c r="H14" s="47"/>
      <c r="I14" s="133" t="s">
        <v>31</v>
      </c>
      <c r="J14" s="35" t="s">
        <v>5</v>
      </c>
      <c r="K14" s="51"/>
    </row>
    <row r="15" s="1" customFormat="1" ht="18" customHeight="1">
      <c r="B15" s="46"/>
      <c r="C15" s="47"/>
      <c r="D15" s="47"/>
      <c r="E15" s="35" t="s">
        <v>32</v>
      </c>
      <c r="F15" s="47"/>
      <c r="G15" s="47"/>
      <c r="H15" s="47"/>
      <c r="I15" s="133" t="s">
        <v>33</v>
      </c>
      <c r="J15" s="35" t="s">
        <v>5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31"/>
      <c r="J16" s="47"/>
      <c r="K16" s="51"/>
    </row>
    <row r="17" s="1" customFormat="1" ht="14.4" customHeight="1">
      <c r="B17" s="46"/>
      <c r="C17" s="47"/>
      <c r="D17" s="40" t="s">
        <v>34</v>
      </c>
      <c r="E17" s="47"/>
      <c r="F17" s="47"/>
      <c r="G17" s="47"/>
      <c r="H17" s="47"/>
      <c r="I17" s="133" t="s">
        <v>31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33" t="s">
        <v>33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31"/>
      <c r="J19" s="47"/>
      <c r="K19" s="51"/>
    </row>
    <row r="20" s="1" customFormat="1" ht="14.4" customHeight="1">
      <c r="B20" s="46"/>
      <c r="C20" s="47"/>
      <c r="D20" s="40" t="s">
        <v>36</v>
      </c>
      <c r="E20" s="47"/>
      <c r="F20" s="47"/>
      <c r="G20" s="47"/>
      <c r="H20" s="47"/>
      <c r="I20" s="133" t="s">
        <v>31</v>
      </c>
      <c r="J20" s="35" t="s">
        <v>5</v>
      </c>
      <c r="K20" s="51"/>
    </row>
    <row r="21" s="1" customFormat="1" ht="18" customHeight="1">
      <c r="B21" s="46"/>
      <c r="C21" s="47"/>
      <c r="D21" s="47"/>
      <c r="E21" s="35" t="s">
        <v>1332</v>
      </c>
      <c r="F21" s="47"/>
      <c r="G21" s="47"/>
      <c r="H21" s="47"/>
      <c r="I21" s="133" t="s">
        <v>33</v>
      </c>
      <c r="J21" s="35" t="s">
        <v>5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31"/>
      <c r="J22" s="47"/>
      <c r="K22" s="51"/>
    </row>
    <row r="23" s="1" customFormat="1" ht="14.4" customHeight="1">
      <c r="B23" s="46"/>
      <c r="C23" s="47"/>
      <c r="D23" s="40" t="s">
        <v>39</v>
      </c>
      <c r="E23" s="47"/>
      <c r="F23" s="47"/>
      <c r="G23" s="47"/>
      <c r="H23" s="47"/>
      <c r="I23" s="131"/>
      <c r="J23" s="47"/>
      <c r="K23" s="51"/>
    </row>
    <row r="24" s="6" customFormat="1" ht="16.5" customHeight="1">
      <c r="B24" s="135"/>
      <c r="C24" s="136"/>
      <c r="D24" s="136"/>
      <c r="E24" s="44" t="s">
        <v>5</v>
      </c>
      <c r="F24" s="44"/>
      <c r="G24" s="44"/>
      <c r="H24" s="44"/>
      <c r="I24" s="137"/>
      <c r="J24" s="136"/>
      <c r="K24" s="13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31"/>
      <c r="J25" s="47"/>
      <c r="K25" s="51"/>
    </row>
    <row r="26" s="1" customFormat="1" ht="6.96" customHeight="1">
      <c r="B26" s="46"/>
      <c r="C26" s="47"/>
      <c r="D26" s="82"/>
      <c r="E26" s="82"/>
      <c r="F26" s="82"/>
      <c r="G26" s="82"/>
      <c r="H26" s="82"/>
      <c r="I26" s="139"/>
      <c r="J26" s="82"/>
      <c r="K26" s="140"/>
    </row>
    <row r="27" s="1" customFormat="1" ht="25.44" customHeight="1">
      <c r="B27" s="46"/>
      <c r="C27" s="47"/>
      <c r="D27" s="141" t="s">
        <v>40</v>
      </c>
      <c r="E27" s="47"/>
      <c r="F27" s="47"/>
      <c r="G27" s="47"/>
      <c r="H27" s="47"/>
      <c r="I27" s="131"/>
      <c r="J27" s="142">
        <f>ROUND(J82,0)</f>
        <v>0</v>
      </c>
      <c r="K27" s="51"/>
    </row>
    <row r="28" s="1" customFormat="1" ht="6.96" customHeight="1">
      <c r="B28" s="46"/>
      <c r="C28" s="47"/>
      <c r="D28" s="82"/>
      <c r="E28" s="82"/>
      <c r="F28" s="82"/>
      <c r="G28" s="82"/>
      <c r="H28" s="82"/>
      <c r="I28" s="139"/>
      <c r="J28" s="82"/>
      <c r="K28" s="140"/>
    </row>
    <row r="29" s="1" customFormat="1" ht="14.4" customHeight="1">
      <c r="B29" s="46"/>
      <c r="C29" s="47"/>
      <c r="D29" s="47"/>
      <c r="E29" s="47"/>
      <c r="F29" s="52" t="s">
        <v>42</v>
      </c>
      <c r="G29" s="47"/>
      <c r="H29" s="47"/>
      <c r="I29" s="143" t="s">
        <v>41</v>
      </c>
      <c r="J29" s="52" t="s">
        <v>43</v>
      </c>
      <c r="K29" s="51"/>
    </row>
    <row r="30" s="1" customFormat="1" ht="14.4" customHeight="1">
      <c r="B30" s="46"/>
      <c r="C30" s="47"/>
      <c r="D30" s="55" t="s">
        <v>44</v>
      </c>
      <c r="E30" s="55" t="s">
        <v>45</v>
      </c>
      <c r="F30" s="144">
        <f>ROUND(SUM(BE82:BE142), 0)</f>
        <v>0</v>
      </c>
      <c r="G30" s="47"/>
      <c r="H30" s="47"/>
      <c r="I30" s="145">
        <v>0.20999999999999999</v>
      </c>
      <c r="J30" s="144">
        <f>ROUND(ROUND((SUM(BE82:BE142)), 0)*I30, 0)</f>
        <v>0</v>
      </c>
      <c r="K30" s="51"/>
    </row>
    <row r="31" s="1" customFormat="1" ht="14.4" customHeight="1">
      <c r="B31" s="46"/>
      <c r="C31" s="47"/>
      <c r="D31" s="47"/>
      <c r="E31" s="55" t="s">
        <v>46</v>
      </c>
      <c r="F31" s="144">
        <f>ROUND(SUM(BF82:BF142), 0)</f>
        <v>0</v>
      </c>
      <c r="G31" s="47"/>
      <c r="H31" s="47"/>
      <c r="I31" s="145">
        <v>0.14999999999999999</v>
      </c>
      <c r="J31" s="144">
        <f>ROUND(ROUND((SUM(BF82:BF142)), 0)*I31, 0)</f>
        <v>0</v>
      </c>
      <c r="K31" s="51"/>
    </row>
    <row r="32" hidden="1" s="1" customFormat="1" ht="14.4" customHeight="1">
      <c r="B32" s="46"/>
      <c r="C32" s="47"/>
      <c r="D32" s="47"/>
      <c r="E32" s="55" t="s">
        <v>47</v>
      </c>
      <c r="F32" s="144">
        <f>ROUND(SUM(BG82:BG142), 0)</f>
        <v>0</v>
      </c>
      <c r="G32" s="47"/>
      <c r="H32" s="47"/>
      <c r="I32" s="145">
        <v>0.20999999999999999</v>
      </c>
      <c r="J32" s="144">
        <v>0</v>
      </c>
      <c r="K32" s="51"/>
    </row>
    <row r="33" hidden="1" s="1" customFormat="1" ht="14.4" customHeight="1">
      <c r="B33" s="46"/>
      <c r="C33" s="47"/>
      <c r="D33" s="47"/>
      <c r="E33" s="55" t="s">
        <v>48</v>
      </c>
      <c r="F33" s="144">
        <f>ROUND(SUM(BH82:BH142), 0)</f>
        <v>0</v>
      </c>
      <c r="G33" s="47"/>
      <c r="H33" s="47"/>
      <c r="I33" s="145">
        <v>0.14999999999999999</v>
      </c>
      <c r="J33" s="144">
        <v>0</v>
      </c>
      <c r="K33" s="51"/>
    </row>
    <row r="34" hidden="1" s="1" customFormat="1" ht="14.4" customHeight="1">
      <c r="B34" s="46"/>
      <c r="C34" s="47"/>
      <c r="D34" s="47"/>
      <c r="E34" s="55" t="s">
        <v>49</v>
      </c>
      <c r="F34" s="144">
        <f>ROUND(SUM(BI82:BI142), 0)</f>
        <v>0</v>
      </c>
      <c r="G34" s="47"/>
      <c r="H34" s="47"/>
      <c r="I34" s="145">
        <v>0</v>
      </c>
      <c r="J34" s="144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31"/>
      <c r="J35" s="47"/>
      <c r="K35" s="51"/>
    </row>
    <row r="36" s="1" customFormat="1" ht="25.44" customHeight="1">
      <c r="B36" s="46"/>
      <c r="C36" s="146"/>
      <c r="D36" s="147" t="s">
        <v>50</v>
      </c>
      <c r="E36" s="88"/>
      <c r="F36" s="88"/>
      <c r="G36" s="148" t="s">
        <v>51</v>
      </c>
      <c r="H36" s="149" t="s">
        <v>52</v>
      </c>
      <c r="I36" s="150"/>
      <c r="J36" s="151">
        <f>SUM(J27:J34)</f>
        <v>0</v>
      </c>
      <c r="K36" s="152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53"/>
      <c r="J37" s="68"/>
      <c r="K37" s="69"/>
    </row>
    <row r="41" s="1" customFormat="1" ht="6.96" customHeight="1">
      <c r="B41" s="70"/>
      <c r="C41" s="71"/>
      <c r="D41" s="71"/>
      <c r="E41" s="71"/>
      <c r="F41" s="71"/>
      <c r="G41" s="71"/>
      <c r="H41" s="71"/>
      <c r="I41" s="154"/>
      <c r="J41" s="71"/>
      <c r="K41" s="155"/>
    </row>
    <row r="42" s="1" customFormat="1" ht="36.96" customHeight="1">
      <c r="B42" s="46"/>
      <c r="C42" s="30" t="s">
        <v>170</v>
      </c>
      <c r="D42" s="47"/>
      <c r="E42" s="47"/>
      <c r="F42" s="47"/>
      <c r="G42" s="47"/>
      <c r="H42" s="47"/>
      <c r="I42" s="131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31"/>
      <c r="J43" s="47"/>
      <c r="K43" s="51"/>
    </row>
    <row r="44" s="1" customFormat="1" ht="14.4" customHeight="1">
      <c r="B44" s="46"/>
      <c r="C44" s="40" t="s">
        <v>20</v>
      </c>
      <c r="D44" s="47"/>
      <c r="E44" s="47"/>
      <c r="F44" s="47"/>
      <c r="G44" s="47"/>
      <c r="H44" s="47"/>
      <c r="I44" s="131"/>
      <c r="J44" s="47"/>
      <c r="K44" s="51"/>
    </row>
    <row r="45" s="1" customFormat="1" ht="16.5" customHeight="1">
      <c r="B45" s="46"/>
      <c r="C45" s="47"/>
      <c r="D45" s="47"/>
      <c r="E45" s="130" t="str">
        <f>E7</f>
        <v>Přístavba výtahu 2.ZŠ Husitská, pavilon U12</v>
      </c>
      <c r="F45" s="40"/>
      <c r="G45" s="40"/>
      <c r="H45" s="40"/>
      <c r="I45" s="131"/>
      <c r="J45" s="47"/>
      <c r="K45" s="51"/>
    </row>
    <row r="46" s="1" customFormat="1" ht="14.4" customHeight="1">
      <c r="B46" s="46"/>
      <c r="C46" s="40" t="s">
        <v>123</v>
      </c>
      <c r="D46" s="47"/>
      <c r="E46" s="47"/>
      <c r="F46" s="47"/>
      <c r="G46" s="47"/>
      <c r="H46" s="47"/>
      <c r="I46" s="131"/>
      <c r="J46" s="47"/>
      <c r="K46" s="51"/>
    </row>
    <row r="47" s="1" customFormat="1" ht="17.25" customHeight="1">
      <c r="B47" s="46"/>
      <c r="C47" s="47"/>
      <c r="D47" s="47"/>
      <c r="E47" s="132" t="str">
        <f>E9</f>
        <v>5 - EL silnoproud</v>
      </c>
      <c r="F47" s="47"/>
      <c r="G47" s="47"/>
      <c r="H47" s="47"/>
      <c r="I47" s="131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31"/>
      <c r="J48" s="47"/>
      <c r="K48" s="51"/>
    </row>
    <row r="49" s="1" customFormat="1" ht="18" customHeight="1">
      <c r="B49" s="46"/>
      <c r="C49" s="40" t="s">
        <v>24</v>
      </c>
      <c r="D49" s="47"/>
      <c r="E49" s="47"/>
      <c r="F49" s="35" t="str">
        <f>F12</f>
        <v>Nová Paka</v>
      </c>
      <c r="G49" s="47"/>
      <c r="H49" s="47"/>
      <c r="I49" s="133" t="s">
        <v>26</v>
      </c>
      <c r="J49" s="134" t="str">
        <f>IF(J12="","",J12)</f>
        <v>31. 1. 2017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31"/>
      <c r="J50" s="47"/>
      <c r="K50" s="51"/>
    </row>
    <row r="51" s="1" customFormat="1">
      <c r="B51" s="46"/>
      <c r="C51" s="40" t="s">
        <v>30</v>
      </c>
      <c r="D51" s="47"/>
      <c r="E51" s="47"/>
      <c r="F51" s="35" t="str">
        <f>E15</f>
        <v>ZŠ Nová Paka, Husitská 1695</v>
      </c>
      <c r="G51" s="47"/>
      <c r="H51" s="47"/>
      <c r="I51" s="133" t="s">
        <v>36</v>
      </c>
      <c r="J51" s="44" t="str">
        <f>E21</f>
        <v xml:space="preserve">Ateliér ADIP, Střelecká 437, Hradec Králové </v>
      </c>
      <c r="K51" s="51"/>
    </row>
    <row r="52" s="1" customFormat="1" ht="14.4" customHeight="1">
      <c r="B52" s="46"/>
      <c r="C52" s="40" t="s">
        <v>34</v>
      </c>
      <c r="D52" s="47"/>
      <c r="E52" s="47"/>
      <c r="F52" s="35" t="str">
        <f>IF(E18="","",E18)</f>
        <v/>
      </c>
      <c r="G52" s="47"/>
      <c r="H52" s="47"/>
      <c r="I52" s="131"/>
      <c r="J52" s="156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31"/>
      <c r="J53" s="47"/>
      <c r="K53" s="51"/>
    </row>
    <row r="54" s="1" customFormat="1" ht="29.28" customHeight="1">
      <c r="B54" s="46"/>
      <c r="C54" s="157" t="s">
        <v>171</v>
      </c>
      <c r="D54" s="146"/>
      <c r="E54" s="146"/>
      <c r="F54" s="146"/>
      <c r="G54" s="146"/>
      <c r="H54" s="146"/>
      <c r="I54" s="158"/>
      <c r="J54" s="159" t="s">
        <v>172</v>
      </c>
      <c r="K54" s="160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31"/>
      <c r="J55" s="47"/>
      <c r="K55" s="51"/>
    </row>
    <row r="56" s="1" customFormat="1" ht="29.28" customHeight="1">
      <c r="B56" s="46"/>
      <c r="C56" s="161" t="s">
        <v>173</v>
      </c>
      <c r="D56" s="47"/>
      <c r="E56" s="47"/>
      <c r="F56" s="47"/>
      <c r="G56" s="47"/>
      <c r="H56" s="47"/>
      <c r="I56" s="131"/>
      <c r="J56" s="142">
        <f>J82</f>
        <v>0</v>
      </c>
      <c r="K56" s="51"/>
      <c r="AU56" s="24" t="s">
        <v>174</v>
      </c>
    </row>
    <row r="57" s="7" customFormat="1" ht="24.96" customHeight="1">
      <c r="B57" s="162"/>
      <c r="C57" s="163"/>
      <c r="D57" s="164" t="s">
        <v>196</v>
      </c>
      <c r="E57" s="165"/>
      <c r="F57" s="165"/>
      <c r="G57" s="165"/>
      <c r="H57" s="165"/>
      <c r="I57" s="166"/>
      <c r="J57" s="167">
        <f>J83</f>
        <v>0</v>
      </c>
      <c r="K57" s="168"/>
    </row>
    <row r="58" s="8" customFormat="1" ht="19.92" customHeight="1">
      <c r="B58" s="169"/>
      <c r="C58" s="170"/>
      <c r="D58" s="171" t="s">
        <v>1333</v>
      </c>
      <c r="E58" s="172"/>
      <c r="F58" s="172"/>
      <c r="G58" s="172"/>
      <c r="H58" s="172"/>
      <c r="I58" s="173"/>
      <c r="J58" s="174">
        <f>J84</f>
        <v>0</v>
      </c>
      <c r="K58" s="175"/>
    </row>
    <row r="59" s="8" customFormat="1" ht="14.88" customHeight="1">
      <c r="B59" s="169"/>
      <c r="C59" s="170"/>
      <c r="D59" s="171" t="s">
        <v>1334</v>
      </c>
      <c r="E59" s="172"/>
      <c r="F59" s="172"/>
      <c r="G59" s="172"/>
      <c r="H59" s="172"/>
      <c r="I59" s="173"/>
      <c r="J59" s="174">
        <f>J85</f>
        <v>0</v>
      </c>
      <c r="K59" s="175"/>
    </row>
    <row r="60" s="8" customFormat="1" ht="14.88" customHeight="1">
      <c r="B60" s="169"/>
      <c r="C60" s="170"/>
      <c r="D60" s="171" t="s">
        <v>1335</v>
      </c>
      <c r="E60" s="172"/>
      <c r="F60" s="172"/>
      <c r="G60" s="172"/>
      <c r="H60" s="172"/>
      <c r="I60" s="173"/>
      <c r="J60" s="174">
        <f>J88</f>
        <v>0</v>
      </c>
      <c r="K60" s="175"/>
    </row>
    <row r="61" s="8" customFormat="1" ht="14.88" customHeight="1">
      <c r="B61" s="169"/>
      <c r="C61" s="170"/>
      <c r="D61" s="171" t="s">
        <v>1336</v>
      </c>
      <c r="E61" s="172"/>
      <c r="F61" s="172"/>
      <c r="G61" s="172"/>
      <c r="H61" s="172"/>
      <c r="I61" s="173"/>
      <c r="J61" s="174">
        <f>J89</f>
        <v>0</v>
      </c>
      <c r="K61" s="175"/>
    </row>
    <row r="62" s="8" customFormat="1" ht="14.88" customHeight="1">
      <c r="B62" s="169"/>
      <c r="C62" s="170"/>
      <c r="D62" s="171" t="s">
        <v>1337</v>
      </c>
      <c r="E62" s="172"/>
      <c r="F62" s="172"/>
      <c r="G62" s="172"/>
      <c r="H62" s="172"/>
      <c r="I62" s="173"/>
      <c r="J62" s="174">
        <f>J99</f>
        <v>0</v>
      </c>
      <c r="K62" s="175"/>
    </row>
    <row r="63" s="1" customFormat="1" ht="21.84" customHeight="1">
      <c r="B63" s="46"/>
      <c r="C63" s="47"/>
      <c r="D63" s="47"/>
      <c r="E63" s="47"/>
      <c r="F63" s="47"/>
      <c r="G63" s="47"/>
      <c r="H63" s="47"/>
      <c r="I63" s="131"/>
      <c r="J63" s="47"/>
      <c r="K63" s="51"/>
    </row>
    <row r="64" s="1" customFormat="1" ht="6.96" customHeight="1">
      <c r="B64" s="67"/>
      <c r="C64" s="68"/>
      <c r="D64" s="68"/>
      <c r="E64" s="68"/>
      <c r="F64" s="68"/>
      <c r="G64" s="68"/>
      <c r="H64" s="68"/>
      <c r="I64" s="153"/>
      <c r="J64" s="68"/>
      <c r="K64" s="69"/>
    </row>
    <row r="68" s="1" customFormat="1" ht="6.96" customHeight="1">
      <c r="B68" s="70"/>
      <c r="C68" s="71"/>
      <c r="D68" s="71"/>
      <c r="E68" s="71"/>
      <c r="F68" s="71"/>
      <c r="G68" s="71"/>
      <c r="H68" s="71"/>
      <c r="I68" s="154"/>
      <c r="J68" s="71"/>
      <c r="K68" s="71"/>
      <c r="L68" s="46"/>
    </row>
    <row r="69" s="1" customFormat="1" ht="36.96" customHeight="1">
      <c r="B69" s="46"/>
      <c r="C69" s="72" t="s">
        <v>198</v>
      </c>
      <c r="I69" s="176"/>
      <c r="L69" s="46"/>
    </row>
    <row r="70" s="1" customFormat="1" ht="6.96" customHeight="1">
      <c r="B70" s="46"/>
      <c r="I70" s="176"/>
      <c r="L70" s="46"/>
    </row>
    <row r="71" s="1" customFormat="1" ht="14.4" customHeight="1">
      <c r="B71" s="46"/>
      <c r="C71" s="74" t="s">
        <v>20</v>
      </c>
      <c r="I71" s="176"/>
      <c r="L71" s="46"/>
    </row>
    <row r="72" s="1" customFormat="1" ht="16.5" customHeight="1">
      <c r="B72" s="46"/>
      <c r="E72" s="177" t="str">
        <f>E7</f>
        <v>Přístavba výtahu 2.ZŠ Husitská, pavilon U12</v>
      </c>
      <c r="F72" s="74"/>
      <c r="G72" s="74"/>
      <c r="H72" s="74"/>
      <c r="I72" s="176"/>
      <c r="L72" s="46"/>
    </row>
    <row r="73" s="1" customFormat="1" ht="14.4" customHeight="1">
      <c r="B73" s="46"/>
      <c r="C73" s="74" t="s">
        <v>123</v>
      </c>
      <c r="I73" s="176"/>
      <c r="L73" s="46"/>
    </row>
    <row r="74" s="1" customFormat="1" ht="17.25" customHeight="1">
      <c r="B74" s="46"/>
      <c r="E74" s="77" t="str">
        <f>E9</f>
        <v>5 - EL silnoproud</v>
      </c>
      <c r="F74" s="1"/>
      <c r="G74" s="1"/>
      <c r="H74" s="1"/>
      <c r="I74" s="176"/>
      <c r="L74" s="46"/>
    </row>
    <row r="75" s="1" customFormat="1" ht="6.96" customHeight="1">
      <c r="B75" s="46"/>
      <c r="I75" s="176"/>
      <c r="L75" s="46"/>
    </row>
    <row r="76" s="1" customFormat="1" ht="18" customHeight="1">
      <c r="B76" s="46"/>
      <c r="C76" s="74" t="s">
        <v>24</v>
      </c>
      <c r="F76" s="178" t="str">
        <f>F12</f>
        <v>Nová Paka</v>
      </c>
      <c r="I76" s="179" t="s">
        <v>26</v>
      </c>
      <c r="J76" s="79" t="str">
        <f>IF(J12="","",J12)</f>
        <v>31. 1. 2017</v>
      </c>
      <c r="L76" s="46"/>
    </row>
    <row r="77" s="1" customFormat="1" ht="6.96" customHeight="1">
      <c r="B77" s="46"/>
      <c r="I77" s="176"/>
      <c r="L77" s="46"/>
    </row>
    <row r="78" s="1" customFormat="1">
      <c r="B78" s="46"/>
      <c r="C78" s="74" t="s">
        <v>30</v>
      </c>
      <c r="F78" s="178" t="str">
        <f>E15</f>
        <v>ZŠ Nová Paka, Husitská 1695</v>
      </c>
      <c r="I78" s="179" t="s">
        <v>36</v>
      </c>
      <c r="J78" s="178" t="str">
        <f>E21</f>
        <v xml:space="preserve">Ateliér ADIP, Střelecká 437, Hradec Králové </v>
      </c>
      <c r="L78" s="46"/>
    </row>
    <row r="79" s="1" customFormat="1" ht="14.4" customHeight="1">
      <c r="B79" s="46"/>
      <c r="C79" s="74" t="s">
        <v>34</v>
      </c>
      <c r="F79" s="178" t="str">
        <f>IF(E18="","",E18)</f>
        <v/>
      </c>
      <c r="I79" s="176"/>
      <c r="L79" s="46"/>
    </row>
    <row r="80" s="1" customFormat="1" ht="10.32" customHeight="1">
      <c r="B80" s="46"/>
      <c r="I80" s="176"/>
      <c r="L80" s="46"/>
    </row>
    <row r="81" s="9" customFormat="1" ht="29.28" customHeight="1">
      <c r="B81" s="180"/>
      <c r="C81" s="181" t="s">
        <v>199</v>
      </c>
      <c r="D81" s="182" t="s">
        <v>59</v>
      </c>
      <c r="E81" s="182" t="s">
        <v>55</v>
      </c>
      <c r="F81" s="182" t="s">
        <v>200</v>
      </c>
      <c r="G81" s="182" t="s">
        <v>201</v>
      </c>
      <c r="H81" s="182" t="s">
        <v>202</v>
      </c>
      <c r="I81" s="183" t="s">
        <v>203</v>
      </c>
      <c r="J81" s="182" t="s">
        <v>172</v>
      </c>
      <c r="K81" s="184" t="s">
        <v>204</v>
      </c>
      <c r="L81" s="180"/>
      <c r="M81" s="92" t="s">
        <v>205</v>
      </c>
      <c r="N81" s="93" t="s">
        <v>44</v>
      </c>
      <c r="O81" s="93" t="s">
        <v>206</v>
      </c>
      <c r="P81" s="93" t="s">
        <v>207</v>
      </c>
      <c r="Q81" s="93" t="s">
        <v>208</v>
      </c>
      <c r="R81" s="93" t="s">
        <v>209</v>
      </c>
      <c r="S81" s="93" t="s">
        <v>210</v>
      </c>
      <c r="T81" s="94" t="s">
        <v>211</v>
      </c>
    </row>
    <row r="82" s="1" customFormat="1" ht="29.28" customHeight="1">
      <c r="B82" s="46"/>
      <c r="C82" s="96" t="s">
        <v>173</v>
      </c>
      <c r="I82" s="176"/>
      <c r="J82" s="185">
        <f>BK82</f>
        <v>0</v>
      </c>
      <c r="L82" s="46"/>
      <c r="M82" s="95"/>
      <c r="N82" s="82"/>
      <c r="O82" s="82"/>
      <c r="P82" s="186">
        <f>P83</f>
        <v>0</v>
      </c>
      <c r="Q82" s="82"/>
      <c r="R82" s="186">
        <f>R83</f>
        <v>0</v>
      </c>
      <c r="S82" s="82"/>
      <c r="T82" s="187">
        <f>T83</f>
        <v>0</v>
      </c>
      <c r="AT82" s="24" t="s">
        <v>73</v>
      </c>
      <c r="AU82" s="24" t="s">
        <v>174</v>
      </c>
      <c r="BK82" s="188">
        <f>BK83</f>
        <v>0</v>
      </c>
    </row>
    <row r="83" s="10" customFormat="1" ht="37.44001" customHeight="1">
      <c r="B83" s="189"/>
      <c r="D83" s="190" t="s">
        <v>73</v>
      </c>
      <c r="E83" s="191" t="s">
        <v>341</v>
      </c>
      <c r="F83" s="191" t="s">
        <v>1065</v>
      </c>
      <c r="I83" s="192"/>
      <c r="J83" s="193">
        <f>BK83</f>
        <v>0</v>
      </c>
      <c r="L83" s="189"/>
      <c r="M83" s="194"/>
      <c r="N83" s="195"/>
      <c r="O83" s="195"/>
      <c r="P83" s="196">
        <f>P84</f>
        <v>0</v>
      </c>
      <c r="Q83" s="195"/>
      <c r="R83" s="196">
        <f>R84</f>
        <v>0</v>
      </c>
      <c r="S83" s="195"/>
      <c r="T83" s="197">
        <f>T84</f>
        <v>0</v>
      </c>
      <c r="AR83" s="190" t="s">
        <v>85</v>
      </c>
      <c r="AT83" s="198" t="s">
        <v>73</v>
      </c>
      <c r="AU83" s="198" t="s">
        <v>74</v>
      </c>
      <c r="AY83" s="190" t="s">
        <v>214</v>
      </c>
      <c r="BK83" s="199">
        <f>BK84</f>
        <v>0</v>
      </c>
    </row>
    <row r="84" s="10" customFormat="1" ht="19.92" customHeight="1">
      <c r="B84" s="189"/>
      <c r="D84" s="190" t="s">
        <v>73</v>
      </c>
      <c r="E84" s="200" t="s">
        <v>1338</v>
      </c>
      <c r="F84" s="200" t="s">
        <v>1339</v>
      </c>
      <c r="I84" s="192"/>
      <c r="J84" s="201">
        <f>BK84</f>
        <v>0</v>
      </c>
      <c r="L84" s="189"/>
      <c r="M84" s="194"/>
      <c r="N84" s="195"/>
      <c r="O84" s="195"/>
      <c r="P84" s="196">
        <f>P85+P88+P89+P99</f>
        <v>0</v>
      </c>
      <c r="Q84" s="195"/>
      <c r="R84" s="196">
        <f>R85+R88+R89+R99</f>
        <v>0</v>
      </c>
      <c r="S84" s="195"/>
      <c r="T84" s="197">
        <f>T85+T88+T89+T99</f>
        <v>0</v>
      </c>
      <c r="AR84" s="190" t="s">
        <v>85</v>
      </c>
      <c r="AT84" s="198" t="s">
        <v>73</v>
      </c>
      <c r="AU84" s="198" t="s">
        <v>11</v>
      </c>
      <c r="AY84" s="190" t="s">
        <v>214</v>
      </c>
      <c r="BK84" s="199">
        <f>BK85+BK88+BK89+BK99</f>
        <v>0</v>
      </c>
    </row>
    <row r="85" s="10" customFormat="1" ht="14.88" customHeight="1">
      <c r="B85" s="189"/>
      <c r="D85" s="190" t="s">
        <v>73</v>
      </c>
      <c r="E85" s="200" t="s">
        <v>1340</v>
      </c>
      <c r="F85" s="200" t="s">
        <v>1341</v>
      </c>
      <c r="I85" s="192"/>
      <c r="J85" s="201">
        <f>BK85</f>
        <v>0</v>
      </c>
      <c r="L85" s="189"/>
      <c r="M85" s="194"/>
      <c r="N85" s="195"/>
      <c r="O85" s="195"/>
      <c r="P85" s="196">
        <f>SUM(P86:P87)</f>
        <v>0</v>
      </c>
      <c r="Q85" s="195"/>
      <c r="R85" s="196">
        <f>SUM(R86:R87)</f>
        <v>0</v>
      </c>
      <c r="S85" s="195"/>
      <c r="T85" s="197">
        <f>SUM(T86:T87)</f>
        <v>0</v>
      </c>
      <c r="AR85" s="190" t="s">
        <v>85</v>
      </c>
      <c r="AT85" s="198" t="s">
        <v>73</v>
      </c>
      <c r="AU85" s="198" t="s">
        <v>82</v>
      </c>
      <c r="AY85" s="190" t="s">
        <v>214</v>
      </c>
      <c r="BK85" s="199">
        <f>SUM(BK86:BK87)</f>
        <v>0</v>
      </c>
    </row>
    <row r="86" s="1" customFormat="1" ht="16.5" customHeight="1">
      <c r="B86" s="202"/>
      <c r="C86" s="232" t="s">
        <v>11</v>
      </c>
      <c r="D86" s="232" t="s">
        <v>341</v>
      </c>
      <c r="E86" s="233" t="s">
        <v>1342</v>
      </c>
      <c r="F86" s="234" t="s">
        <v>1343</v>
      </c>
      <c r="G86" s="235" t="s">
        <v>1090</v>
      </c>
      <c r="H86" s="236">
        <v>1</v>
      </c>
      <c r="I86" s="237"/>
      <c r="J86" s="238">
        <f>ROUND(I86*H86,0)</f>
        <v>0</v>
      </c>
      <c r="K86" s="234" t="s">
        <v>5</v>
      </c>
      <c r="L86" s="239"/>
      <c r="M86" s="240" t="s">
        <v>5</v>
      </c>
      <c r="N86" s="241" t="s">
        <v>45</v>
      </c>
      <c r="O86" s="47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AR86" s="24" t="s">
        <v>1072</v>
      </c>
      <c r="AT86" s="24" t="s">
        <v>341</v>
      </c>
      <c r="AU86" s="24" t="s">
        <v>85</v>
      </c>
      <c r="AY86" s="24" t="s">
        <v>214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24" t="s">
        <v>11</v>
      </c>
      <c r="BK86" s="214">
        <f>ROUND(I86*H86,0)</f>
        <v>0</v>
      </c>
      <c r="BL86" s="24" t="s">
        <v>571</v>
      </c>
      <c r="BM86" s="24" t="s">
        <v>82</v>
      </c>
    </row>
    <row r="87" s="1" customFormat="1" ht="16.5" customHeight="1">
      <c r="B87" s="202"/>
      <c r="C87" s="203" t="s">
        <v>82</v>
      </c>
      <c r="D87" s="203" t="s">
        <v>216</v>
      </c>
      <c r="E87" s="204" t="s">
        <v>1344</v>
      </c>
      <c r="F87" s="205" t="s">
        <v>1343</v>
      </c>
      <c r="G87" s="206" t="s">
        <v>1090</v>
      </c>
      <c r="H87" s="207">
        <v>1</v>
      </c>
      <c r="I87" s="208"/>
      <c r="J87" s="209">
        <f>ROUND(I87*H87,0)</f>
        <v>0</v>
      </c>
      <c r="K87" s="205" t="s">
        <v>5</v>
      </c>
      <c r="L87" s="46"/>
      <c r="M87" s="210" t="s">
        <v>5</v>
      </c>
      <c r="N87" s="211" t="s">
        <v>45</v>
      </c>
      <c r="O87" s="47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AR87" s="24" t="s">
        <v>571</v>
      </c>
      <c r="AT87" s="24" t="s">
        <v>216</v>
      </c>
      <c r="AU87" s="24" t="s">
        <v>85</v>
      </c>
      <c r="AY87" s="24" t="s">
        <v>214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24" t="s">
        <v>11</v>
      </c>
      <c r="BK87" s="214">
        <f>ROUND(I87*H87,0)</f>
        <v>0</v>
      </c>
      <c r="BL87" s="24" t="s">
        <v>571</v>
      </c>
      <c r="BM87" s="24" t="s">
        <v>1345</v>
      </c>
    </row>
    <row r="88" s="10" customFormat="1" ht="22.32" customHeight="1">
      <c r="B88" s="189"/>
      <c r="D88" s="190" t="s">
        <v>73</v>
      </c>
      <c r="E88" s="200" t="s">
        <v>1346</v>
      </c>
      <c r="F88" s="200" t="s">
        <v>1339</v>
      </c>
      <c r="I88" s="192"/>
      <c r="J88" s="201">
        <f>BK88</f>
        <v>0</v>
      </c>
      <c r="L88" s="189"/>
      <c r="M88" s="194"/>
      <c r="N88" s="195"/>
      <c r="O88" s="195"/>
      <c r="P88" s="196">
        <v>0</v>
      </c>
      <c r="Q88" s="195"/>
      <c r="R88" s="196">
        <v>0</v>
      </c>
      <c r="S88" s="195"/>
      <c r="T88" s="197">
        <v>0</v>
      </c>
      <c r="AR88" s="190" t="s">
        <v>85</v>
      </c>
      <c r="AT88" s="198" t="s">
        <v>73</v>
      </c>
      <c r="AU88" s="198" t="s">
        <v>82</v>
      </c>
      <c r="AY88" s="190" t="s">
        <v>214</v>
      </c>
      <c r="BK88" s="199">
        <v>0</v>
      </c>
    </row>
    <row r="89" s="10" customFormat="1" ht="14.88" customHeight="1">
      <c r="B89" s="189"/>
      <c r="D89" s="190" t="s">
        <v>73</v>
      </c>
      <c r="E89" s="200" t="s">
        <v>1347</v>
      </c>
      <c r="F89" s="200" t="s">
        <v>1348</v>
      </c>
      <c r="I89" s="192"/>
      <c r="J89" s="201">
        <f>BK89</f>
        <v>0</v>
      </c>
      <c r="L89" s="189"/>
      <c r="M89" s="194"/>
      <c r="N89" s="195"/>
      <c r="O89" s="195"/>
      <c r="P89" s="196">
        <f>SUM(P90:P98)</f>
        <v>0</v>
      </c>
      <c r="Q89" s="195"/>
      <c r="R89" s="196">
        <f>SUM(R90:R98)</f>
        <v>0</v>
      </c>
      <c r="S89" s="195"/>
      <c r="T89" s="197">
        <f>SUM(T90:T98)</f>
        <v>0</v>
      </c>
      <c r="AR89" s="190" t="s">
        <v>85</v>
      </c>
      <c r="AT89" s="198" t="s">
        <v>73</v>
      </c>
      <c r="AU89" s="198" t="s">
        <v>82</v>
      </c>
      <c r="AY89" s="190" t="s">
        <v>214</v>
      </c>
      <c r="BK89" s="199">
        <f>SUM(BK90:BK98)</f>
        <v>0</v>
      </c>
    </row>
    <row r="90" s="1" customFormat="1" ht="16.5" customHeight="1">
      <c r="B90" s="202"/>
      <c r="C90" s="232" t="s">
        <v>85</v>
      </c>
      <c r="D90" s="232" t="s">
        <v>341</v>
      </c>
      <c r="E90" s="233" t="s">
        <v>1349</v>
      </c>
      <c r="F90" s="234" t="s">
        <v>1350</v>
      </c>
      <c r="G90" s="235" t="s">
        <v>1090</v>
      </c>
      <c r="H90" s="236">
        <v>1</v>
      </c>
      <c r="I90" s="237"/>
      <c r="J90" s="238">
        <f>ROUND(I90*H90,0)</f>
        <v>0</v>
      </c>
      <c r="K90" s="234" t="s">
        <v>5</v>
      </c>
      <c r="L90" s="239"/>
      <c r="M90" s="240" t="s">
        <v>5</v>
      </c>
      <c r="N90" s="241" t="s">
        <v>45</v>
      </c>
      <c r="O90" s="47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AR90" s="24" t="s">
        <v>1072</v>
      </c>
      <c r="AT90" s="24" t="s">
        <v>341</v>
      </c>
      <c r="AU90" s="24" t="s">
        <v>85</v>
      </c>
      <c r="AY90" s="24" t="s">
        <v>214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24" t="s">
        <v>11</v>
      </c>
      <c r="BK90" s="214">
        <f>ROUND(I90*H90,0)</f>
        <v>0</v>
      </c>
      <c r="BL90" s="24" t="s">
        <v>571</v>
      </c>
      <c r="BM90" s="24" t="s">
        <v>88</v>
      </c>
    </row>
    <row r="91" s="1" customFormat="1" ht="25.5" customHeight="1">
      <c r="B91" s="202"/>
      <c r="C91" s="232" t="s">
        <v>88</v>
      </c>
      <c r="D91" s="232" t="s">
        <v>341</v>
      </c>
      <c r="E91" s="233" t="s">
        <v>1351</v>
      </c>
      <c r="F91" s="234" t="s">
        <v>1352</v>
      </c>
      <c r="G91" s="235" t="s">
        <v>1090</v>
      </c>
      <c r="H91" s="236">
        <v>1</v>
      </c>
      <c r="I91" s="237"/>
      <c r="J91" s="238">
        <f>ROUND(I91*H91,0)</f>
        <v>0</v>
      </c>
      <c r="K91" s="234" t="s">
        <v>5</v>
      </c>
      <c r="L91" s="239"/>
      <c r="M91" s="240" t="s">
        <v>5</v>
      </c>
      <c r="N91" s="241" t="s">
        <v>45</v>
      </c>
      <c r="O91" s="47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AR91" s="24" t="s">
        <v>1072</v>
      </c>
      <c r="AT91" s="24" t="s">
        <v>341</v>
      </c>
      <c r="AU91" s="24" t="s">
        <v>85</v>
      </c>
      <c r="AY91" s="24" t="s">
        <v>214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24" t="s">
        <v>11</v>
      </c>
      <c r="BK91" s="214">
        <f>ROUND(I91*H91,0)</f>
        <v>0</v>
      </c>
      <c r="BL91" s="24" t="s">
        <v>571</v>
      </c>
      <c r="BM91" s="24" t="s">
        <v>94</v>
      </c>
    </row>
    <row r="92" s="1" customFormat="1" ht="16.5" customHeight="1">
      <c r="B92" s="202"/>
      <c r="C92" s="232" t="s">
        <v>91</v>
      </c>
      <c r="D92" s="232" t="s">
        <v>341</v>
      </c>
      <c r="E92" s="233" t="s">
        <v>1353</v>
      </c>
      <c r="F92" s="234" t="s">
        <v>1354</v>
      </c>
      <c r="G92" s="235" t="s">
        <v>1090</v>
      </c>
      <c r="H92" s="236">
        <v>3</v>
      </c>
      <c r="I92" s="237"/>
      <c r="J92" s="238">
        <f>ROUND(I92*H92,0)</f>
        <v>0</v>
      </c>
      <c r="K92" s="234" t="s">
        <v>5</v>
      </c>
      <c r="L92" s="239"/>
      <c r="M92" s="240" t="s">
        <v>5</v>
      </c>
      <c r="N92" s="241" t="s">
        <v>45</v>
      </c>
      <c r="O92" s="47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24" t="s">
        <v>1072</v>
      </c>
      <c r="AT92" s="24" t="s">
        <v>341</v>
      </c>
      <c r="AU92" s="24" t="s">
        <v>85</v>
      </c>
      <c r="AY92" s="24" t="s">
        <v>214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24" t="s">
        <v>11</v>
      </c>
      <c r="BK92" s="214">
        <f>ROUND(I92*H92,0)</f>
        <v>0</v>
      </c>
      <c r="BL92" s="24" t="s">
        <v>571</v>
      </c>
      <c r="BM92" s="24" t="s">
        <v>246</v>
      </c>
    </row>
    <row r="93" s="1" customFormat="1" ht="16.5" customHeight="1">
      <c r="B93" s="202"/>
      <c r="C93" s="232" t="s">
        <v>94</v>
      </c>
      <c r="D93" s="232" t="s">
        <v>341</v>
      </c>
      <c r="E93" s="233" t="s">
        <v>1355</v>
      </c>
      <c r="F93" s="234" t="s">
        <v>1356</v>
      </c>
      <c r="G93" s="235" t="s">
        <v>1090</v>
      </c>
      <c r="H93" s="236">
        <v>2</v>
      </c>
      <c r="I93" s="237"/>
      <c r="J93" s="238">
        <f>ROUND(I93*H93,0)</f>
        <v>0</v>
      </c>
      <c r="K93" s="234" t="s">
        <v>5</v>
      </c>
      <c r="L93" s="239"/>
      <c r="M93" s="240" t="s">
        <v>5</v>
      </c>
      <c r="N93" s="241" t="s">
        <v>45</v>
      </c>
      <c r="O93" s="47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AR93" s="24" t="s">
        <v>1072</v>
      </c>
      <c r="AT93" s="24" t="s">
        <v>341</v>
      </c>
      <c r="AU93" s="24" t="s">
        <v>85</v>
      </c>
      <c r="AY93" s="24" t="s">
        <v>214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24" t="s">
        <v>11</v>
      </c>
      <c r="BK93" s="214">
        <f>ROUND(I93*H93,0)</f>
        <v>0</v>
      </c>
      <c r="BL93" s="24" t="s">
        <v>571</v>
      </c>
      <c r="BM93" s="24" t="s">
        <v>28</v>
      </c>
    </row>
    <row r="94" s="1" customFormat="1" ht="16.5" customHeight="1">
      <c r="B94" s="202"/>
      <c r="C94" s="203" t="s">
        <v>97</v>
      </c>
      <c r="D94" s="203" t="s">
        <v>216</v>
      </c>
      <c r="E94" s="204" t="s">
        <v>1357</v>
      </c>
      <c r="F94" s="205" t="s">
        <v>1350</v>
      </c>
      <c r="G94" s="206" t="s">
        <v>1090</v>
      </c>
      <c r="H94" s="207">
        <v>1</v>
      </c>
      <c r="I94" s="208"/>
      <c r="J94" s="209">
        <f>ROUND(I94*H94,0)</f>
        <v>0</v>
      </c>
      <c r="K94" s="205" t="s">
        <v>5</v>
      </c>
      <c r="L94" s="46"/>
      <c r="M94" s="210" t="s">
        <v>5</v>
      </c>
      <c r="N94" s="211" t="s">
        <v>45</v>
      </c>
      <c r="O94" s="47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AR94" s="24" t="s">
        <v>571</v>
      </c>
      <c r="AT94" s="24" t="s">
        <v>216</v>
      </c>
      <c r="AU94" s="24" t="s">
        <v>85</v>
      </c>
      <c r="AY94" s="24" t="s">
        <v>214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24" t="s">
        <v>11</v>
      </c>
      <c r="BK94" s="214">
        <f>ROUND(I94*H94,0)</f>
        <v>0</v>
      </c>
      <c r="BL94" s="24" t="s">
        <v>571</v>
      </c>
      <c r="BM94" s="24" t="s">
        <v>1358</v>
      </c>
    </row>
    <row r="95" s="1" customFormat="1" ht="25.5" customHeight="1">
      <c r="B95" s="202"/>
      <c r="C95" s="203" t="s">
        <v>246</v>
      </c>
      <c r="D95" s="203" t="s">
        <v>216</v>
      </c>
      <c r="E95" s="204" t="s">
        <v>1359</v>
      </c>
      <c r="F95" s="205" t="s">
        <v>1352</v>
      </c>
      <c r="G95" s="206" t="s">
        <v>1090</v>
      </c>
      <c r="H95" s="207">
        <v>1</v>
      </c>
      <c r="I95" s="208"/>
      <c r="J95" s="209">
        <f>ROUND(I95*H95,0)</f>
        <v>0</v>
      </c>
      <c r="K95" s="205" t="s">
        <v>5</v>
      </c>
      <c r="L95" s="46"/>
      <c r="M95" s="210" t="s">
        <v>5</v>
      </c>
      <c r="N95" s="211" t="s">
        <v>45</v>
      </c>
      <c r="O95" s="47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AR95" s="24" t="s">
        <v>571</v>
      </c>
      <c r="AT95" s="24" t="s">
        <v>216</v>
      </c>
      <c r="AU95" s="24" t="s">
        <v>85</v>
      </c>
      <c r="AY95" s="24" t="s">
        <v>214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24" t="s">
        <v>11</v>
      </c>
      <c r="BK95" s="214">
        <f>ROUND(I95*H95,0)</f>
        <v>0</v>
      </c>
      <c r="BL95" s="24" t="s">
        <v>571</v>
      </c>
      <c r="BM95" s="24" t="s">
        <v>1360</v>
      </c>
    </row>
    <row r="96" s="1" customFormat="1" ht="16.5" customHeight="1">
      <c r="B96" s="202"/>
      <c r="C96" s="203" t="s">
        <v>254</v>
      </c>
      <c r="D96" s="203" t="s">
        <v>216</v>
      </c>
      <c r="E96" s="204" t="s">
        <v>1361</v>
      </c>
      <c r="F96" s="205" t="s">
        <v>1354</v>
      </c>
      <c r="G96" s="206" t="s">
        <v>1090</v>
      </c>
      <c r="H96" s="207">
        <v>3</v>
      </c>
      <c r="I96" s="208"/>
      <c r="J96" s="209">
        <f>ROUND(I96*H96,0)</f>
        <v>0</v>
      </c>
      <c r="K96" s="205" t="s">
        <v>5</v>
      </c>
      <c r="L96" s="46"/>
      <c r="M96" s="210" t="s">
        <v>5</v>
      </c>
      <c r="N96" s="211" t="s">
        <v>45</v>
      </c>
      <c r="O96" s="47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AR96" s="24" t="s">
        <v>571</v>
      </c>
      <c r="AT96" s="24" t="s">
        <v>216</v>
      </c>
      <c r="AU96" s="24" t="s">
        <v>85</v>
      </c>
      <c r="AY96" s="24" t="s">
        <v>214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24" t="s">
        <v>11</v>
      </c>
      <c r="BK96" s="214">
        <f>ROUND(I96*H96,0)</f>
        <v>0</v>
      </c>
      <c r="BL96" s="24" t="s">
        <v>571</v>
      </c>
      <c r="BM96" s="24" t="s">
        <v>1362</v>
      </c>
    </row>
    <row r="97" s="1" customFormat="1" ht="16.5" customHeight="1">
      <c r="B97" s="202"/>
      <c r="C97" s="203" t="s">
        <v>28</v>
      </c>
      <c r="D97" s="203" t="s">
        <v>216</v>
      </c>
      <c r="E97" s="204" t="s">
        <v>1363</v>
      </c>
      <c r="F97" s="205" t="s">
        <v>1356</v>
      </c>
      <c r="G97" s="206" t="s">
        <v>1090</v>
      </c>
      <c r="H97" s="207">
        <v>2</v>
      </c>
      <c r="I97" s="208"/>
      <c r="J97" s="209">
        <f>ROUND(I97*H97,0)</f>
        <v>0</v>
      </c>
      <c r="K97" s="205" t="s">
        <v>5</v>
      </c>
      <c r="L97" s="46"/>
      <c r="M97" s="210" t="s">
        <v>5</v>
      </c>
      <c r="N97" s="211" t="s">
        <v>45</v>
      </c>
      <c r="O97" s="47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AR97" s="24" t="s">
        <v>571</v>
      </c>
      <c r="AT97" s="24" t="s">
        <v>216</v>
      </c>
      <c r="AU97" s="24" t="s">
        <v>85</v>
      </c>
      <c r="AY97" s="24" t="s">
        <v>214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24" t="s">
        <v>11</v>
      </c>
      <c r="BK97" s="214">
        <f>ROUND(I97*H97,0)</f>
        <v>0</v>
      </c>
      <c r="BL97" s="24" t="s">
        <v>571</v>
      </c>
      <c r="BM97" s="24" t="s">
        <v>1364</v>
      </c>
    </row>
    <row r="98" s="1" customFormat="1" ht="16.5" customHeight="1">
      <c r="B98" s="202"/>
      <c r="C98" s="203" t="s">
        <v>259</v>
      </c>
      <c r="D98" s="203" t="s">
        <v>216</v>
      </c>
      <c r="E98" s="204" t="s">
        <v>1365</v>
      </c>
      <c r="F98" s="205" t="s">
        <v>1366</v>
      </c>
      <c r="G98" s="206" t="s">
        <v>1322</v>
      </c>
      <c r="H98" s="207">
        <v>5</v>
      </c>
      <c r="I98" s="208"/>
      <c r="J98" s="209">
        <f>ROUND(I98*H98,0)</f>
        <v>0</v>
      </c>
      <c r="K98" s="205" t="s">
        <v>5</v>
      </c>
      <c r="L98" s="46"/>
      <c r="M98" s="210" t="s">
        <v>5</v>
      </c>
      <c r="N98" s="211" t="s">
        <v>45</v>
      </c>
      <c r="O98" s="47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AR98" s="24" t="s">
        <v>571</v>
      </c>
      <c r="AT98" s="24" t="s">
        <v>216</v>
      </c>
      <c r="AU98" s="24" t="s">
        <v>85</v>
      </c>
      <c r="AY98" s="24" t="s">
        <v>214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24" t="s">
        <v>11</v>
      </c>
      <c r="BK98" s="214">
        <f>ROUND(I98*H98,0)</f>
        <v>0</v>
      </c>
      <c r="BL98" s="24" t="s">
        <v>571</v>
      </c>
      <c r="BM98" s="24" t="s">
        <v>1367</v>
      </c>
    </row>
    <row r="99" s="10" customFormat="1" ht="22.32" customHeight="1">
      <c r="B99" s="189"/>
      <c r="D99" s="190" t="s">
        <v>73</v>
      </c>
      <c r="E99" s="200" t="s">
        <v>1368</v>
      </c>
      <c r="F99" s="200" t="s">
        <v>1369</v>
      </c>
      <c r="I99" s="192"/>
      <c r="J99" s="201">
        <f>BK99</f>
        <v>0</v>
      </c>
      <c r="L99" s="189"/>
      <c r="M99" s="194"/>
      <c r="N99" s="195"/>
      <c r="O99" s="195"/>
      <c r="P99" s="196">
        <f>SUM(P100:P142)</f>
        <v>0</v>
      </c>
      <c r="Q99" s="195"/>
      <c r="R99" s="196">
        <f>SUM(R100:R142)</f>
        <v>0</v>
      </c>
      <c r="S99" s="195"/>
      <c r="T99" s="197">
        <f>SUM(T100:T142)</f>
        <v>0</v>
      </c>
      <c r="AR99" s="190" t="s">
        <v>85</v>
      </c>
      <c r="AT99" s="198" t="s">
        <v>73</v>
      </c>
      <c r="AU99" s="198" t="s">
        <v>82</v>
      </c>
      <c r="AY99" s="190" t="s">
        <v>214</v>
      </c>
      <c r="BK99" s="199">
        <f>SUM(BK100:BK142)</f>
        <v>0</v>
      </c>
    </row>
    <row r="100" s="1" customFormat="1" ht="16.5" customHeight="1">
      <c r="B100" s="202"/>
      <c r="C100" s="232" t="s">
        <v>267</v>
      </c>
      <c r="D100" s="232" t="s">
        <v>341</v>
      </c>
      <c r="E100" s="233" t="s">
        <v>1370</v>
      </c>
      <c r="F100" s="234" t="s">
        <v>1371</v>
      </c>
      <c r="G100" s="235" t="s">
        <v>270</v>
      </c>
      <c r="H100" s="236">
        <v>12</v>
      </c>
      <c r="I100" s="237"/>
      <c r="J100" s="238">
        <f>ROUND(I100*H100,0)</f>
        <v>0</v>
      </c>
      <c r="K100" s="234" t="s">
        <v>5</v>
      </c>
      <c r="L100" s="239"/>
      <c r="M100" s="240" t="s">
        <v>5</v>
      </c>
      <c r="N100" s="241" t="s">
        <v>45</v>
      </c>
      <c r="O100" s="47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AR100" s="24" t="s">
        <v>1072</v>
      </c>
      <c r="AT100" s="24" t="s">
        <v>341</v>
      </c>
      <c r="AU100" s="24" t="s">
        <v>85</v>
      </c>
      <c r="AY100" s="24" t="s">
        <v>214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24" t="s">
        <v>11</v>
      </c>
      <c r="BK100" s="214">
        <f>ROUND(I100*H100,0)</f>
        <v>0</v>
      </c>
      <c r="BL100" s="24" t="s">
        <v>571</v>
      </c>
      <c r="BM100" s="24" t="s">
        <v>278</v>
      </c>
    </row>
    <row r="101" s="1" customFormat="1" ht="38.25" customHeight="1">
      <c r="B101" s="202"/>
      <c r="C101" s="232" t="s">
        <v>273</v>
      </c>
      <c r="D101" s="232" t="s">
        <v>341</v>
      </c>
      <c r="E101" s="233" t="s">
        <v>1372</v>
      </c>
      <c r="F101" s="234" t="s">
        <v>1373</v>
      </c>
      <c r="G101" s="235" t="s">
        <v>1090</v>
      </c>
      <c r="H101" s="236">
        <v>1</v>
      </c>
      <c r="I101" s="237"/>
      <c r="J101" s="238">
        <f>ROUND(I101*H101,0)</f>
        <v>0</v>
      </c>
      <c r="K101" s="234" t="s">
        <v>5</v>
      </c>
      <c r="L101" s="239"/>
      <c r="M101" s="240" t="s">
        <v>5</v>
      </c>
      <c r="N101" s="241" t="s">
        <v>45</v>
      </c>
      <c r="O101" s="47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AR101" s="24" t="s">
        <v>1072</v>
      </c>
      <c r="AT101" s="24" t="s">
        <v>341</v>
      </c>
      <c r="AU101" s="24" t="s">
        <v>85</v>
      </c>
      <c r="AY101" s="24" t="s">
        <v>214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24" t="s">
        <v>11</v>
      </c>
      <c r="BK101" s="214">
        <f>ROUND(I101*H101,0)</f>
        <v>0</v>
      </c>
      <c r="BL101" s="24" t="s">
        <v>571</v>
      </c>
      <c r="BM101" s="24" t="s">
        <v>288</v>
      </c>
    </row>
    <row r="102" s="1" customFormat="1" ht="16.5" customHeight="1">
      <c r="B102" s="202"/>
      <c r="C102" s="232" t="s">
        <v>278</v>
      </c>
      <c r="D102" s="232" t="s">
        <v>341</v>
      </c>
      <c r="E102" s="233" t="s">
        <v>1374</v>
      </c>
      <c r="F102" s="234" t="s">
        <v>1375</v>
      </c>
      <c r="G102" s="235" t="s">
        <v>1090</v>
      </c>
      <c r="H102" s="236">
        <v>1</v>
      </c>
      <c r="I102" s="237"/>
      <c r="J102" s="238">
        <f>ROUND(I102*H102,0)</f>
        <v>0</v>
      </c>
      <c r="K102" s="234" t="s">
        <v>5</v>
      </c>
      <c r="L102" s="239"/>
      <c r="M102" s="240" t="s">
        <v>5</v>
      </c>
      <c r="N102" s="241" t="s">
        <v>45</v>
      </c>
      <c r="O102" s="47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AR102" s="24" t="s">
        <v>1072</v>
      </c>
      <c r="AT102" s="24" t="s">
        <v>341</v>
      </c>
      <c r="AU102" s="24" t="s">
        <v>85</v>
      </c>
      <c r="AY102" s="24" t="s">
        <v>214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24" t="s">
        <v>11</v>
      </c>
      <c r="BK102" s="214">
        <f>ROUND(I102*H102,0)</f>
        <v>0</v>
      </c>
      <c r="BL102" s="24" t="s">
        <v>571</v>
      </c>
      <c r="BM102" s="24" t="s">
        <v>298</v>
      </c>
    </row>
    <row r="103" s="1" customFormat="1" ht="16.5" customHeight="1">
      <c r="B103" s="202"/>
      <c r="C103" s="232" t="s">
        <v>12</v>
      </c>
      <c r="D103" s="232" t="s">
        <v>341</v>
      </c>
      <c r="E103" s="233" t="s">
        <v>1376</v>
      </c>
      <c r="F103" s="234" t="s">
        <v>1377</v>
      </c>
      <c r="G103" s="235" t="s">
        <v>1090</v>
      </c>
      <c r="H103" s="236">
        <v>1</v>
      </c>
      <c r="I103" s="237"/>
      <c r="J103" s="238">
        <f>ROUND(I103*H103,0)</f>
        <v>0</v>
      </c>
      <c r="K103" s="234" t="s">
        <v>5</v>
      </c>
      <c r="L103" s="239"/>
      <c r="M103" s="240" t="s">
        <v>5</v>
      </c>
      <c r="N103" s="241" t="s">
        <v>45</v>
      </c>
      <c r="O103" s="47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AR103" s="24" t="s">
        <v>1072</v>
      </c>
      <c r="AT103" s="24" t="s">
        <v>341</v>
      </c>
      <c r="AU103" s="24" t="s">
        <v>85</v>
      </c>
      <c r="AY103" s="24" t="s">
        <v>214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24" t="s">
        <v>11</v>
      </c>
      <c r="BK103" s="214">
        <f>ROUND(I103*H103,0)</f>
        <v>0</v>
      </c>
      <c r="BL103" s="24" t="s">
        <v>571</v>
      </c>
      <c r="BM103" s="24" t="s">
        <v>310</v>
      </c>
    </row>
    <row r="104" s="1" customFormat="1" ht="16.5" customHeight="1">
      <c r="B104" s="202"/>
      <c r="C104" s="232" t="s">
        <v>288</v>
      </c>
      <c r="D104" s="232" t="s">
        <v>341</v>
      </c>
      <c r="E104" s="233" t="s">
        <v>1378</v>
      </c>
      <c r="F104" s="234" t="s">
        <v>1379</v>
      </c>
      <c r="G104" s="235" t="s">
        <v>1090</v>
      </c>
      <c r="H104" s="236">
        <v>5</v>
      </c>
      <c r="I104" s="237"/>
      <c r="J104" s="238">
        <f>ROUND(I104*H104,0)</f>
        <v>0</v>
      </c>
      <c r="K104" s="234" t="s">
        <v>5</v>
      </c>
      <c r="L104" s="239"/>
      <c r="M104" s="240" t="s">
        <v>5</v>
      </c>
      <c r="N104" s="241" t="s">
        <v>45</v>
      </c>
      <c r="O104" s="47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AR104" s="24" t="s">
        <v>1072</v>
      </c>
      <c r="AT104" s="24" t="s">
        <v>341</v>
      </c>
      <c r="AU104" s="24" t="s">
        <v>85</v>
      </c>
      <c r="AY104" s="24" t="s">
        <v>214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24" t="s">
        <v>11</v>
      </c>
      <c r="BK104" s="214">
        <f>ROUND(I104*H104,0)</f>
        <v>0</v>
      </c>
      <c r="BL104" s="24" t="s">
        <v>571</v>
      </c>
      <c r="BM104" s="24" t="s">
        <v>320</v>
      </c>
    </row>
    <row r="105" s="1" customFormat="1" ht="16.5" customHeight="1">
      <c r="B105" s="202"/>
      <c r="C105" s="232" t="s">
        <v>294</v>
      </c>
      <c r="D105" s="232" t="s">
        <v>341</v>
      </c>
      <c r="E105" s="233" t="s">
        <v>1380</v>
      </c>
      <c r="F105" s="234" t="s">
        <v>1381</v>
      </c>
      <c r="G105" s="235" t="s">
        <v>270</v>
      </c>
      <c r="H105" s="236">
        <v>50</v>
      </c>
      <c r="I105" s="237"/>
      <c r="J105" s="238">
        <f>ROUND(I105*H105,0)</f>
        <v>0</v>
      </c>
      <c r="K105" s="234" t="s">
        <v>5</v>
      </c>
      <c r="L105" s="239"/>
      <c r="M105" s="240" t="s">
        <v>5</v>
      </c>
      <c r="N105" s="241" t="s">
        <v>45</v>
      </c>
      <c r="O105" s="47"/>
      <c r="P105" s="212">
        <f>O105*H105</f>
        <v>0</v>
      </c>
      <c r="Q105" s="212">
        <v>0</v>
      </c>
      <c r="R105" s="212">
        <f>Q105*H105</f>
        <v>0</v>
      </c>
      <c r="S105" s="212">
        <v>0</v>
      </c>
      <c r="T105" s="213">
        <f>S105*H105</f>
        <v>0</v>
      </c>
      <c r="AR105" s="24" t="s">
        <v>1072</v>
      </c>
      <c r="AT105" s="24" t="s">
        <v>341</v>
      </c>
      <c r="AU105" s="24" t="s">
        <v>85</v>
      </c>
      <c r="AY105" s="24" t="s">
        <v>214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24" t="s">
        <v>11</v>
      </c>
      <c r="BK105" s="214">
        <f>ROUND(I105*H105,0)</f>
        <v>0</v>
      </c>
      <c r="BL105" s="24" t="s">
        <v>571</v>
      </c>
      <c r="BM105" s="24" t="s">
        <v>334</v>
      </c>
    </row>
    <row r="106" s="1" customFormat="1" ht="16.5" customHeight="1">
      <c r="B106" s="202"/>
      <c r="C106" s="232" t="s">
        <v>298</v>
      </c>
      <c r="D106" s="232" t="s">
        <v>341</v>
      </c>
      <c r="E106" s="233" t="s">
        <v>1382</v>
      </c>
      <c r="F106" s="234" t="s">
        <v>1383</v>
      </c>
      <c r="G106" s="235" t="s">
        <v>270</v>
      </c>
      <c r="H106" s="236">
        <v>20</v>
      </c>
      <c r="I106" s="237"/>
      <c r="J106" s="238">
        <f>ROUND(I106*H106,0)</f>
        <v>0</v>
      </c>
      <c r="K106" s="234" t="s">
        <v>5</v>
      </c>
      <c r="L106" s="239"/>
      <c r="M106" s="240" t="s">
        <v>5</v>
      </c>
      <c r="N106" s="241" t="s">
        <v>45</v>
      </c>
      <c r="O106" s="47"/>
      <c r="P106" s="212">
        <f>O106*H106</f>
        <v>0</v>
      </c>
      <c r="Q106" s="212">
        <v>0</v>
      </c>
      <c r="R106" s="212">
        <f>Q106*H106</f>
        <v>0</v>
      </c>
      <c r="S106" s="212">
        <v>0</v>
      </c>
      <c r="T106" s="213">
        <f>S106*H106</f>
        <v>0</v>
      </c>
      <c r="AR106" s="24" t="s">
        <v>1072</v>
      </c>
      <c r="AT106" s="24" t="s">
        <v>341</v>
      </c>
      <c r="AU106" s="24" t="s">
        <v>85</v>
      </c>
      <c r="AY106" s="24" t="s">
        <v>214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24" t="s">
        <v>11</v>
      </c>
      <c r="BK106" s="214">
        <f>ROUND(I106*H106,0)</f>
        <v>0</v>
      </c>
      <c r="BL106" s="24" t="s">
        <v>571</v>
      </c>
      <c r="BM106" s="24" t="s">
        <v>345</v>
      </c>
    </row>
    <row r="107" s="1" customFormat="1" ht="16.5" customHeight="1">
      <c r="B107" s="202"/>
      <c r="C107" s="232" t="s">
        <v>303</v>
      </c>
      <c r="D107" s="232" t="s">
        <v>341</v>
      </c>
      <c r="E107" s="233" t="s">
        <v>1384</v>
      </c>
      <c r="F107" s="234" t="s">
        <v>1385</v>
      </c>
      <c r="G107" s="235" t="s">
        <v>270</v>
      </c>
      <c r="H107" s="236">
        <v>5</v>
      </c>
      <c r="I107" s="237"/>
      <c r="J107" s="238">
        <f>ROUND(I107*H107,0)</f>
        <v>0</v>
      </c>
      <c r="K107" s="234" t="s">
        <v>5</v>
      </c>
      <c r="L107" s="239"/>
      <c r="M107" s="240" t="s">
        <v>5</v>
      </c>
      <c r="N107" s="241" t="s">
        <v>45</v>
      </c>
      <c r="O107" s="47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AR107" s="24" t="s">
        <v>1072</v>
      </c>
      <c r="AT107" s="24" t="s">
        <v>341</v>
      </c>
      <c r="AU107" s="24" t="s">
        <v>85</v>
      </c>
      <c r="AY107" s="24" t="s">
        <v>214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24" t="s">
        <v>11</v>
      </c>
      <c r="BK107" s="214">
        <f>ROUND(I107*H107,0)</f>
        <v>0</v>
      </c>
      <c r="BL107" s="24" t="s">
        <v>571</v>
      </c>
      <c r="BM107" s="24" t="s">
        <v>354</v>
      </c>
    </row>
    <row r="108" s="1" customFormat="1" ht="16.5" customHeight="1">
      <c r="B108" s="202"/>
      <c r="C108" s="232" t="s">
        <v>310</v>
      </c>
      <c r="D108" s="232" t="s">
        <v>341</v>
      </c>
      <c r="E108" s="233" t="s">
        <v>1386</v>
      </c>
      <c r="F108" s="234" t="s">
        <v>1387</v>
      </c>
      <c r="G108" s="235" t="s">
        <v>270</v>
      </c>
      <c r="H108" s="236">
        <v>8</v>
      </c>
      <c r="I108" s="237"/>
      <c r="J108" s="238">
        <f>ROUND(I108*H108,0)</f>
        <v>0</v>
      </c>
      <c r="K108" s="234" t="s">
        <v>5</v>
      </c>
      <c r="L108" s="239"/>
      <c r="M108" s="240" t="s">
        <v>5</v>
      </c>
      <c r="N108" s="241" t="s">
        <v>45</v>
      </c>
      <c r="O108" s="47"/>
      <c r="P108" s="212">
        <f>O108*H108</f>
        <v>0</v>
      </c>
      <c r="Q108" s="212">
        <v>0</v>
      </c>
      <c r="R108" s="212">
        <f>Q108*H108</f>
        <v>0</v>
      </c>
      <c r="S108" s="212">
        <v>0</v>
      </c>
      <c r="T108" s="213">
        <f>S108*H108</f>
        <v>0</v>
      </c>
      <c r="AR108" s="24" t="s">
        <v>1072</v>
      </c>
      <c r="AT108" s="24" t="s">
        <v>341</v>
      </c>
      <c r="AU108" s="24" t="s">
        <v>85</v>
      </c>
      <c r="AY108" s="24" t="s">
        <v>214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24" t="s">
        <v>11</v>
      </c>
      <c r="BK108" s="214">
        <f>ROUND(I108*H108,0)</f>
        <v>0</v>
      </c>
      <c r="BL108" s="24" t="s">
        <v>571</v>
      </c>
      <c r="BM108" s="24" t="s">
        <v>364</v>
      </c>
    </row>
    <row r="109" s="1" customFormat="1" ht="16.5" customHeight="1">
      <c r="B109" s="202"/>
      <c r="C109" s="232" t="s">
        <v>10</v>
      </c>
      <c r="D109" s="232" t="s">
        <v>341</v>
      </c>
      <c r="E109" s="233" t="s">
        <v>1388</v>
      </c>
      <c r="F109" s="234" t="s">
        <v>1389</v>
      </c>
      <c r="G109" s="235" t="s">
        <v>270</v>
      </c>
      <c r="H109" s="236">
        <v>35</v>
      </c>
      <c r="I109" s="237"/>
      <c r="J109" s="238">
        <f>ROUND(I109*H109,0)</f>
        <v>0</v>
      </c>
      <c r="K109" s="234" t="s">
        <v>5</v>
      </c>
      <c r="L109" s="239"/>
      <c r="M109" s="240" t="s">
        <v>5</v>
      </c>
      <c r="N109" s="241" t="s">
        <v>45</v>
      </c>
      <c r="O109" s="47"/>
      <c r="P109" s="212">
        <f>O109*H109</f>
        <v>0</v>
      </c>
      <c r="Q109" s="212">
        <v>0</v>
      </c>
      <c r="R109" s="212">
        <f>Q109*H109</f>
        <v>0</v>
      </c>
      <c r="S109" s="212">
        <v>0</v>
      </c>
      <c r="T109" s="213">
        <f>S109*H109</f>
        <v>0</v>
      </c>
      <c r="AR109" s="24" t="s">
        <v>1072</v>
      </c>
      <c r="AT109" s="24" t="s">
        <v>341</v>
      </c>
      <c r="AU109" s="24" t="s">
        <v>85</v>
      </c>
      <c r="AY109" s="24" t="s">
        <v>214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24" t="s">
        <v>11</v>
      </c>
      <c r="BK109" s="214">
        <f>ROUND(I109*H109,0)</f>
        <v>0</v>
      </c>
      <c r="BL109" s="24" t="s">
        <v>571</v>
      </c>
      <c r="BM109" s="24" t="s">
        <v>376</v>
      </c>
    </row>
    <row r="110" s="1" customFormat="1" ht="25.5" customHeight="1">
      <c r="B110" s="202"/>
      <c r="C110" s="232" t="s">
        <v>320</v>
      </c>
      <c r="D110" s="232" t="s">
        <v>341</v>
      </c>
      <c r="E110" s="233" t="s">
        <v>1390</v>
      </c>
      <c r="F110" s="234" t="s">
        <v>1391</v>
      </c>
      <c r="G110" s="235" t="s">
        <v>1090</v>
      </c>
      <c r="H110" s="236">
        <v>2</v>
      </c>
      <c r="I110" s="237"/>
      <c r="J110" s="238">
        <f>ROUND(I110*H110,0)</f>
        <v>0</v>
      </c>
      <c r="K110" s="234" t="s">
        <v>5</v>
      </c>
      <c r="L110" s="239"/>
      <c r="M110" s="240" t="s">
        <v>5</v>
      </c>
      <c r="N110" s="241" t="s">
        <v>45</v>
      </c>
      <c r="O110" s="47"/>
      <c r="P110" s="212">
        <f>O110*H110</f>
        <v>0</v>
      </c>
      <c r="Q110" s="212">
        <v>0</v>
      </c>
      <c r="R110" s="212">
        <f>Q110*H110</f>
        <v>0</v>
      </c>
      <c r="S110" s="212">
        <v>0</v>
      </c>
      <c r="T110" s="213">
        <f>S110*H110</f>
        <v>0</v>
      </c>
      <c r="AR110" s="24" t="s">
        <v>1072</v>
      </c>
      <c r="AT110" s="24" t="s">
        <v>341</v>
      </c>
      <c r="AU110" s="24" t="s">
        <v>85</v>
      </c>
      <c r="AY110" s="24" t="s">
        <v>214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24" t="s">
        <v>11</v>
      </c>
      <c r="BK110" s="214">
        <f>ROUND(I110*H110,0)</f>
        <v>0</v>
      </c>
      <c r="BL110" s="24" t="s">
        <v>571</v>
      </c>
      <c r="BM110" s="24" t="s">
        <v>428</v>
      </c>
    </row>
    <row r="111" s="1" customFormat="1" ht="16.5" customHeight="1">
      <c r="B111" s="202"/>
      <c r="C111" s="232" t="s">
        <v>326</v>
      </c>
      <c r="D111" s="232" t="s">
        <v>341</v>
      </c>
      <c r="E111" s="233" t="s">
        <v>1392</v>
      </c>
      <c r="F111" s="234" t="s">
        <v>1393</v>
      </c>
      <c r="G111" s="235" t="s">
        <v>1071</v>
      </c>
      <c r="H111" s="236">
        <v>1</v>
      </c>
      <c r="I111" s="237"/>
      <c r="J111" s="238">
        <f>ROUND(I111*H111,0)</f>
        <v>0</v>
      </c>
      <c r="K111" s="234" t="s">
        <v>5</v>
      </c>
      <c r="L111" s="239"/>
      <c r="M111" s="240" t="s">
        <v>5</v>
      </c>
      <c r="N111" s="241" t="s">
        <v>45</v>
      </c>
      <c r="O111" s="47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AR111" s="24" t="s">
        <v>1072</v>
      </c>
      <c r="AT111" s="24" t="s">
        <v>341</v>
      </c>
      <c r="AU111" s="24" t="s">
        <v>85</v>
      </c>
      <c r="AY111" s="24" t="s">
        <v>214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24" t="s">
        <v>11</v>
      </c>
      <c r="BK111" s="214">
        <f>ROUND(I111*H111,0)</f>
        <v>0</v>
      </c>
      <c r="BL111" s="24" t="s">
        <v>571</v>
      </c>
      <c r="BM111" s="24" t="s">
        <v>605</v>
      </c>
    </row>
    <row r="112" s="1" customFormat="1" ht="16.5" customHeight="1">
      <c r="B112" s="202"/>
      <c r="C112" s="232" t="s">
        <v>334</v>
      </c>
      <c r="D112" s="232" t="s">
        <v>341</v>
      </c>
      <c r="E112" s="233" t="s">
        <v>1394</v>
      </c>
      <c r="F112" s="234" t="s">
        <v>1395</v>
      </c>
      <c r="G112" s="235" t="s">
        <v>1071</v>
      </c>
      <c r="H112" s="236">
        <v>0.035999999999999997</v>
      </c>
      <c r="I112" s="237"/>
      <c r="J112" s="238">
        <f>ROUND(I112*H112,0)</f>
        <v>0</v>
      </c>
      <c r="K112" s="234" t="s">
        <v>5</v>
      </c>
      <c r="L112" s="239"/>
      <c r="M112" s="240" t="s">
        <v>5</v>
      </c>
      <c r="N112" s="241" t="s">
        <v>45</v>
      </c>
      <c r="O112" s="47"/>
      <c r="P112" s="212">
        <f>O112*H112</f>
        <v>0</v>
      </c>
      <c r="Q112" s="212">
        <v>0</v>
      </c>
      <c r="R112" s="212">
        <f>Q112*H112</f>
        <v>0</v>
      </c>
      <c r="S112" s="212">
        <v>0</v>
      </c>
      <c r="T112" s="213">
        <f>S112*H112</f>
        <v>0</v>
      </c>
      <c r="AR112" s="24" t="s">
        <v>1072</v>
      </c>
      <c r="AT112" s="24" t="s">
        <v>341</v>
      </c>
      <c r="AU112" s="24" t="s">
        <v>85</v>
      </c>
      <c r="AY112" s="24" t="s">
        <v>214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24" t="s">
        <v>11</v>
      </c>
      <c r="BK112" s="214">
        <f>ROUND(I112*H112,0)</f>
        <v>0</v>
      </c>
      <c r="BL112" s="24" t="s">
        <v>571</v>
      </c>
      <c r="BM112" s="24" t="s">
        <v>614</v>
      </c>
    </row>
    <row r="113" s="1" customFormat="1" ht="16.5" customHeight="1">
      <c r="B113" s="202"/>
      <c r="C113" s="232" t="s">
        <v>340</v>
      </c>
      <c r="D113" s="232" t="s">
        <v>341</v>
      </c>
      <c r="E113" s="233" t="s">
        <v>1396</v>
      </c>
      <c r="F113" s="234" t="s">
        <v>1397</v>
      </c>
      <c r="G113" s="235" t="s">
        <v>1071</v>
      </c>
      <c r="H113" s="236">
        <v>0.01</v>
      </c>
      <c r="I113" s="237"/>
      <c r="J113" s="238">
        <f>ROUND(I113*H113,0)</f>
        <v>0</v>
      </c>
      <c r="K113" s="234" t="s">
        <v>5</v>
      </c>
      <c r="L113" s="239"/>
      <c r="M113" s="240" t="s">
        <v>5</v>
      </c>
      <c r="N113" s="241" t="s">
        <v>45</v>
      </c>
      <c r="O113" s="47"/>
      <c r="P113" s="212">
        <f>O113*H113</f>
        <v>0</v>
      </c>
      <c r="Q113" s="212">
        <v>0</v>
      </c>
      <c r="R113" s="212">
        <f>Q113*H113</f>
        <v>0</v>
      </c>
      <c r="S113" s="212">
        <v>0</v>
      </c>
      <c r="T113" s="213">
        <f>S113*H113</f>
        <v>0</v>
      </c>
      <c r="AR113" s="24" t="s">
        <v>1072</v>
      </c>
      <c r="AT113" s="24" t="s">
        <v>341</v>
      </c>
      <c r="AU113" s="24" t="s">
        <v>85</v>
      </c>
      <c r="AY113" s="24" t="s">
        <v>214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24" t="s">
        <v>11</v>
      </c>
      <c r="BK113" s="214">
        <f>ROUND(I113*H113,0)</f>
        <v>0</v>
      </c>
      <c r="BL113" s="24" t="s">
        <v>571</v>
      </c>
      <c r="BM113" s="24" t="s">
        <v>624</v>
      </c>
    </row>
    <row r="114" s="1" customFormat="1" ht="16.5" customHeight="1">
      <c r="B114" s="202"/>
      <c r="C114" s="232" t="s">
        <v>345</v>
      </c>
      <c r="D114" s="232" t="s">
        <v>341</v>
      </c>
      <c r="E114" s="233" t="s">
        <v>1398</v>
      </c>
      <c r="F114" s="234" t="s">
        <v>1399</v>
      </c>
      <c r="G114" s="235" t="s">
        <v>1071</v>
      </c>
      <c r="H114" s="236">
        <v>0.059999999999999998</v>
      </c>
      <c r="I114" s="237"/>
      <c r="J114" s="238">
        <f>ROUND(I114*H114,0)</f>
        <v>0</v>
      </c>
      <c r="K114" s="234" t="s">
        <v>5</v>
      </c>
      <c r="L114" s="239"/>
      <c r="M114" s="240" t="s">
        <v>5</v>
      </c>
      <c r="N114" s="241" t="s">
        <v>45</v>
      </c>
      <c r="O114" s="47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AR114" s="24" t="s">
        <v>1072</v>
      </c>
      <c r="AT114" s="24" t="s">
        <v>341</v>
      </c>
      <c r="AU114" s="24" t="s">
        <v>85</v>
      </c>
      <c r="AY114" s="24" t="s">
        <v>214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24" t="s">
        <v>11</v>
      </c>
      <c r="BK114" s="214">
        <f>ROUND(I114*H114,0)</f>
        <v>0</v>
      </c>
      <c r="BL114" s="24" t="s">
        <v>571</v>
      </c>
      <c r="BM114" s="24" t="s">
        <v>633</v>
      </c>
    </row>
    <row r="115" s="1" customFormat="1" ht="16.5" customHeight="1">
      <c r="B115" s="202"/>
      <c r="C115" s="203" t="s">
        <v>349</v>
      </c>
      <c r="D115" s="203" t="s">
        <v>216</v>
      </c>
      <c r="E115" s="204" t="s">
        <v>1365</v>
      </c>
      <c r="F115" s="205" t="s">
        <v>1366</v>
      </c>
      <c r="G115" s="206" t="s">
        <v>1322</v>
      </c>
      <c r="H115" s="207">
        <v>5</v>
      </c>
      <c r="I115" s="208"/>
      <c r="J115" s="209">
        <f>ROUND(I115*H115,0)</f>
        <v>0</v>
      </c>
      <c r="K115" s="205" t="s">
        <v>5</v>
      </c>
      <c r="L115" s="46"/>
      <c r="M115" s="210" t="s">
        <v>5</v>
      </c>
      <c r="N115" s="211" t="s">
        <v>45</v>
      </c>
      <c r="O115" s="47"/>
      <c r="P115" s="212">
        <f>O115*H115</f>
        <v>0</v>
      </c>
      <c r="Q115" s="212">
        <v>0</v>
      </c>
      <c r="R115" s="212">
        <f>Q115*H115</f>
        <v>0</v>
      </c>
      <c r="S115" s="212">
        <v>0</v>
      </c>
      <c r="T115" s="213">
        <f>S115*H115</f>
        <v>0</v>
      </c>
      <c r="AR115" s="24" t="s">
        <v>571</v>
      </c>
      <c r="AT115" s="24" t="s">
        <v>216</v>
      </c>
      <c r="AU115" s="24" t="s">
        <v>85</v>
      </c>
      <c r="AY115" s="24" t="s">
        <v>214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24" t="s">
        <v>11</v>
      </c>
      <c r="BK115" s="214">
        <f>ROUND(I115*H115,0)</f>
        <v>0</v>
      </c>
      <c r="BL115" s="24" t="s">
        <v>571</v>
      </c>
      <c r="BM115" s="24" t="s">
        <v>1400</v>
      </c>
    </row>
    <row r="116" s="1" customFormat="1" ht="16.5" customHeight="1">
      <c r="B116" s="202"/>
      <c r="C116" s="203" t="s">
        <v>354</v>
      </c>
      <c r="D116" s="203" t="s">
        <v>216</v>
      </c>
      <c r="E116" s="204" t="s">
        <v>1401</v>
      </c>
      <c r="F116" s="205" t="s">
        <v>1371</v>
      </c>
      <c r="G116" s="206" t="s">
        <v>270</v>
      </c>
      <c r="H116" s="207">
        <v>12</v>
      </c>
      <c r="I116" s="208"/>
      <c r="J116" s="209">
        <f>ROUND(I116*H116,0)</f>
        <v>0</v>
      </c>
      <c r="K116" s="205" t="s">
        <v>5</v>
      </c>
      <c r="L116" s="46"/>
      <c r="M116" s="210" t="s">
        <v>5</v>
      </c>
      <c r="N116" s="211" t="s">
        <v>45</v>
      </c>
      <c r="O116" s="47"/>
      <c r="P116" s="212">
        <f>O116*H116</f>
        <v>0</v>
      </c>
      <c r="Q116" s="212">
        <v>0</v>
      </c>
      <c r="R116" s="212">
        <f>Q116*H116</f>
        <v>0</v>
      </c>
      <c r="S116" s="212">
        <v>0</v>
      </c>
      <c r="T116" s="213">
        <f>S116*H116</f>
        <v>0</v>
      </c>
      <c r="AR116" s="24" t="s">
        <v>571</v>
      </c>
      <c r="AT116" s="24" t="s">
        <v>216</v>
      </c>
      <c r="AU116" s="24" t="s">
        <v>85</v>
      </c>
      <c r="AY116" s="24" t="s">
        <v>214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24" t="s">
        <v>11</v>
      </c>
      <c r="BK116" s="214">
        <f>ROUND(I116*H116,0)</f>
        <v>0</v>
      </c>
      <c r="BL116" s="24" t="s">
        <v>571</v>
      </c>
      <c r="BM116" s="24" t="s">
        <v>1402</v>
      </c>
    </row>
    <row r="117" s="1" customFormat="1" ht="38.25" customHeight="1">
      <c r="B117" s="202"/>
      <c r="C117" s="203" t="s">
        <v>359</v>
      </c>
      <c r="D117" s="203" t="s">
        <v>216</v>
      </c>
      <c r="E117" s="204" t="s">
        <v>1403</v>
      </c>
      <c r="F117" s="205" t="s">
        <v>1373</v>
      </c>
      <c r="G117" s="206" t="s">
        <v>1090</v>
      </c>
      <c r="H117" s="207">
        <v>1</v>
      </c>
      <c r="I117" s="208"/>
      <c r="J117" s="209">
        <f>ROUND(I117*H117,0)</f>
        <v>0</v>
      </c>
      <c r="K117" s="205" t="s">
        <v>5</v>
      </c>
      <c r="L117" s="46"/>
      <c r="M117" s="210" t="s">
        <v>5</v>
      </c>
      <c r="N117" s="211" t="s">
        <v>45</v>
      </c>
      <c r="O117" s="47"/>
      <c r="P117" s="212">
        <f>O117*H117</f>
        <v>0</v>
      </c>
      <c r="Q117" s="212">
        <v>0</v>
      </c>
      <c r="R117" s="212">
        <f>Q117*H117</f>
        <v>0</v>
      </c>
      <c r="S117" s="212">
        <v>0</v>
      </c>
      <c r="T117" s="213">
        <f>S117*H117</f>
        <v>0</v>
      </c>
      <c r="AR117" s="24" t="s">
        <v>571</v>
      </c>
      <c r="AT117" s="24" t="s">
        <v>216</v>
      </c>
      <c r="AU117" s="24" t="s">
        <v>85</v>
      </c>
      <c r="AY117" s="24" t="s">
        <v>214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24" t="s">
        <v>11</v>
      </c>
      <c r="BK117" s="214">
        <f>ROUND(I117*H117,0)</f>
        <v>0</v>
      </c>
      <c r="BL117" s="24" t="s">
        <v>571</v>
      </c>
      <c r="BM117" s="24" t="s">
        <v>1404</v>
      </c>
    </row>
    <row r="118" s="1" customFormat="1" ht="16.5" customHeight="1">
      <c r="B118" s="202"/>
      <c r="C118" s="203" t="s">
        <v>364</v>
      </c>
      <c r="D118" s="203" t="s">
        <v>216</v>
      </c>
      <c r="E118" s="204" t="s">
        <v>1405</v>
      </c>
      <c r="F118" s="205" t="s">
        <v>1375</v>
      </c>
      <c r="G118" s="206" t="s">
        <v>1090</v>
      </c>
      <c r="H118" s="207">
        <v>1</v>
      </c>
      <c r="I118" s="208"/>
      <c r="J118" s="209">
        <f>ROUND(I118*H118,0)</f>
        <v>0</v>
      </c>
      <c r="K118" s="205" t="s">
        <v>5</v>
      </c>
      <c r="L118" s="46"/>
      <c r="M118" s="210" t="s">
        <v>5</v>
      </c>
      <c r="N118" s="211" t="s">
        <v>45</v>
      </c>
      <c r="O118" s="47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AR118" s="24" t="s">
        <v>571</v>
      </c>
      <c r="AT118" s="24" t="s">
        <v>216</v>
      </c>
      <c r="AU118" s="24" t="s">
        <v>85</v>
      </c>
      <c r="AY118" s="24" t="s">
        <v>214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24" t="s">
        <v>11</v>
      </c>
      <c r="BK118" s="214">
        <f>ROUND(I118*H118,0)</f>
        <v>0</v>
      </c>
      <c r="BL118" s="24" t="s">
        <v>571</v>
      </c>
      <c r="BM118" s="24" t="s">
        <v>1406</v>
      </c>
    </row>
    <row r="119" s="1" customFormat="1" ht="16.5" customHeight="1">
      <c r="B119" s="202"/>
      <c r="C119" s="203" t="s">
        <v>371</v>
      </c>
      <c r="D119" s="203" t="s">
        <v>216</v>
      </c>
      <c r="E119" s="204" t="s">
        <v>1407</v>
      </c>
      <c r="F119" s="205" t="s">
        <v>1377</v>
      </c>
      <c r="G119" s="206" t="s">
        <v>1090</v>
      </c>
      <c r="H119" s="207">
        <v>1</v>
      </c>
      <c r="I119" s="208"/>
      <c r="J119" s="209">
        <f>ROUND(I119*H119,0)</f>
        <v>0</v>
      </c>
      <c r="K119" s="205" t="s">
        <v>5</v>
      </c>
      <c r="L119" s="46"/>
      <c r="M119" s="210" t="s">
        <v>5</v>
      </c>
      <c r="N119" s="211" t="s">
        <v>45</v>
      </c>
      <c r="O119" s="47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AR119" s="24" t="s">
        <v>571</v>
      </c>
      <c r="AT119" s="24" t="s">
        <v>216</v>
      </c>
      <c r="AU119" s="24" t="s">
        <v>85</v>
      </c>
      <c r="AY119" s="24" t="s">
        <v>214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24" t="s">
        <v>11</v>
      </c>
      <c r="BK119" s="214">
        <f>ROUND(I119*H119,0)</f>
        <v>0</v>
      </c>
      <c r="BL119" s="24" t="s">
        <v>571</v>
      </c>
      <c r="BM119" s="24" t="s">
        <v>1408</v>
      </c>
    </row>
    <row r="120" s="1" customFormat="1" ht="16.5" customHeight="1">
      <c r="B120" s="202"/>
      <c r="C120" s="203" t="s">
        <v>376</v>
      </c>
      <c r="D120" s="203" t="s">
        <v>216</v>
      </c>
      <c r="E120" s="204" t="s">
        <v>1409</v>
      </c>
      <c r="F120" s="205" t="s">
        <v>1379</v>
      </c>
      <c r="G120" s="206" t="s">
        <v>1090</v>
      </c>
      <c r="H120" s="207">
        <v>5</v>
      </c>
      <c r="I120" s="208"/>
      <c r="J120" s="209">
        <f>ROUND(I120*H120,0)</f>
        <v>0</v>
      </c>
      <c r="K120" s="205" t="s">
        <v>5</v>
      </c>
      <c r="L120" s="46"/>
      <c r="M120" s="210" t="s">
        <v>5</v>
      </c>
      <c r="N120" s="211" t="s">
        <v>45</v>
      </c>
      <c r="O120" s="47"/>
      <c r="P120" s="212">
        <f>O120*H120</f>
        <v>0</v>
      </c>
      <c r="Q120" s="212">
        <v>0</v>
      </c>
      <c r="R120" s="212">
        <f>Q120*H120</f>
        <v>0</v>
      </c>
      <c r="S120" s="212">
        <v>0</v>
      </c>
      <c r="T120" s="213">
        <f>S120*H120</f>
        <v>0</v>
      </c>
      <c r="AR120" s="24" t="s">
        <v>571</v>
      </c>
      <c r="AT120" s="24" t="s">
        <v>216</v>
      </c>
      <c r="AU120" s="24" t="s">
        <v>85</v>
      </c>
      <c r="AY120" s="24" t="s">
        <v>214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24" t="s">
        <v>11</v>
      </c>
      <c r="BK120" s="214">
        <f>ROUND(I120*H120,0)</f>
        <v>0</v>
      </c>
      <c r="BL120" s="24" t="s">
        <v>571</v>
      </c>
      <c r="BM120" s="24" t="s">
        <v>1410</v>
      </c>
    </row>
    <row r="121" s="1" customFormat="1" ht="16.5" customHeight="1">
      <c r="B121" s="202"/>
      <c r="C121" s="203" t="s">
        <v>381</v>
      </c>
      <c r="D121" s="203" t="s">
        <v>216</v>
      </c>
      <c r="E121" s="204" t="s">
        <v>1411</v>
      </c>
      <c r="F121" s="205" t="s">
        <v>1381</v>
      </c>
      <c r="G121" s="206" t="s">
        <v>270</v>
      </c>
      <c r="H121" s="207">
        <v>50</v>
      </c>
      <c r="I121" s="208"/>
      <c r="J121" s="209">
        <f>ROUND(I121*H121,0)</f>
        <v>0</v>
      </c>
      <c r="K121" s="205" t="s">
        <v>5</v>
      </c>
      <c r="L121" s="46"/>
      <c r="M121" s="210" t="s">
        <v>5</v>
      </c>
      <c r="N121" s="211" t="s">
        <v>45</v>
      </c>
      <c r="O121" s="47"/>
      <c r="P121" s="212">
        <f>O121*H121</f>
        <v>0</v>
      </c>
      <c r="Q121" s="212">
        <v>0</v>
      </c>
      <c r="R121" s="212">
        <f>Q121*H121</f>
        <v>0</v>
      </c>
      <c r="S121" s="212">
        <v>0</v>
      </c>
      <c r="T121" s="213">
        <f>S121*H121</f>
        <v>0</v>
      </c>
      <c r="AR121" s="24" t="s">
        <v>571</v>
      </c>
      <c r="AT121" s="24" t="s">
        <v>216</v>
      </c>
      <c r="AU121" s="24" t="s">
        <v>85</v>
      </c>
      <c r="AY121" s="24" t="s">
        <v>214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24" t="s">
        <v>11</v>
      </c>
      <c r="BK121" s="214">
        <f>ROUND(I121*H121,0)</f>
        <v>0</v>
      </c>
      <c r="BL121" s="24" t="s">
        <v>571</v>
      </c>
      <c r="BM121" s="24" t="s">
        <v>1412</v>
      </c>
    </row>
    <row r="122" s="1" customFormat="1" ht="16.5" customHeight="1">
      <c r="B122" s="202"/>
      <c r="C122" s="203" t="s">
        <v>130</v>
      </c>
      <c r="D122" s="203" t="s">
        <v>216</v>
      </c>
      <c r="E122" s="204" t="s">
        <v>1413</v>
      </c>
      <c r="F122" s="205" t="s">
        <v>1383</v>
      </c>
      <c r="G122" s="206" t="s">
        <v>270</v>
      </c>
      <c r="H122" s="207">
        <v>20</v>
      </c>
      <c r="I122" s="208"/>
      <c r="J122" s="209">
        <f>ROUND(I122*H122,0)</f>
        <v>0</v>
      </c>
      <c r="K122" s="205" t="s">
        <v>5</v>
      </c>
      <c r="L122" s="46"/>
      <c r="M122" s="210" t="s">
        <v>5</v>
      </c>
      <c r="N122" s="211" t="s">
        <v>45</v>
      </c>
      <c r="O122" s="47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AR122" s="24" t="s">
        <v>571</v>
      </c>
      <c r="AT122" s="24" t="s">
        <v>216</v>
      </c>
      <c r="AU122" s="24" t="s">
        <v>85</v>
      </c>
      <c r="AY122" s="24" t="s">
        <v>214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24" t="s">
        <v>11</v>
      </c>
      <c r="BK122" s="214">
        <f>ROUND(I122*H122,0)</f>
        <v>0</v>
      </c>
      <c r="BL122" s="24" t="s">
        <v>571</v>
      </c>
      <c r="BM122" s="24" t="s">
        <v>1414</v>
      </c>
    </row>
    <row r="123" s="1" customFormat="1" ht="16.5" customHeight="1">
      <c r="B123" s="202"/>
      <c r="C123" s="203" t="s">
        <v>390</v>
      </c>
      <c r="D123" s="203" t="s">
        <v>216</v>
      </c>
      <c r="E123" s="204" t="s">
        <v>1415</v>
      </c>
      <c r="F123" s="205" t="s">
        <v>1385</v>
      </c>
      <c r="G123" s="206" t="s">
        <v>270</v>
      </c>
      <c r="H123" s="207">
        <v>5</v>
      </c>
      <c r="I123" s="208"/>
      <c r="J123" s="209">
        <f>ROUND(I123*H123,0)</f>
        <v>0</v>
      </c>
      <c r="K123" s="205" t="s">
        <v>5</v>
      </c>
      <c r="L123" s="46"/>
      <c r="M123" s="210" t="s">
        <v>5</v>
      </c>
      <c r="N123" s="211" t="s">
        <v>45</v>
      </c>
      <c r="O123" s="47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AR123" s="24" t="s">
        <v>571</v>
      </c>
      <c r="AT123" s="24" t="s">
        <v>216</v>
      </c>
      <c r="AU123" s="24" t="s">
        <v>85</v>
      </c>
      <c r="AY123" s="24" t="s">
        <v>214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24" t="s">
        <v>11</v>
      </c>
      <c r="BK123" s="214">
        <f>ROUND(I123*H123,0)</f>
        <v>0</v>
      </c>
      <c r="BL123" s="24" t="s">
        <v>571</v>
      </c>
      <c r="BM123" s="24" t="s">
        <v>1416</v>
      </c>
    </row>
    <row r="124" s="1" customFormat="1" ht="16.5" customHeight="1">
      <c r="B124" s="202"/>
      <c r="C124" s="203" t="s">
        <v>394</v>
      </c>
      <c r="D124" s="203" t="s">
        <v>216</v>
      </c>
      <c r="E124" s="204" t="s">
        <v>1417</v>
      </c>
      <c r="F124" s="205" t="s">
        <v>1387</v>
      </c>
      <c r="G124" s="206" t="s">
        <v>270</v>
      </c>
      <c r="H124" s="207">
        <v>8</v>
      </c>
      <c r="I124" s="208"/>
      <c r="J124" s="209">
        <f>ROUND(I124*H124,0)</f>
        <v>0</v>
      </c>
      <c r="K124" s="205" t="s">
        <v>5</v>
      </c>
      <c r="L124" s="46"/>
      <c r="M124" s="210" t="s">
        <v>5</v>
      </c>
      <c r="N124" s="211" t="s">
        <v>45</v>
      </c>
      <c r="O124" s="47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AR124" s="24" t="s">
        <v>571</v>
      </c>
      <c r="AT124" s="24" t="s">
        <v>216</v>
      </c>
      <c r="AU124" s="24" t="s">
        <v>85</v>
      </c>
      <c r="AY124" s="24" t="s">
        <v>214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24" t="s">
        <v>11</v>
      </c>
      <c r="BK124" s="214">
        <f>ROUND(I124*H124,0)</f>
        <v>0</v>
      </c>
      <c r="BL124" s="24" t="s">
        <v>571</v>
      </c>
      <c r="BM124" s="24" t="s">
        <v>1418</v>
      </c>
    </row>
    <row r="125" s="1" customFormat="1" ht="16.5" customHeight="1">
      <c r="B125" s="202"/>
      <c r="C125" s="203" t="s">
        <v>398</v>
      </c>
      <c r="D125" s="203" t="s">
        <v>216</v>
      </c>
      <c r="E125" s="204" t="s">
        <v>1419</v>
      </c>
      <c r="F125" s="205" t="s">
        <v>1389</v>
      </c>
      <c r="G125" s="206" t="s">
        <v>270</v>
      </c>
      <c r="H125" s="207">
        <v>35</v>
      </c>
      <c r="I125" s="208"/>
      <c r="J125" s="209">
        <f>ROUND(I125*H125,0)</f>
        <v>0</v>
      </c>
      <c r="K125" s="205" t="s">
        <v>5</v>
      </c>
      <c r="L125" s="46"/>
      <c r="M125" s="210" t="s">
        <v>5</v>
      </c>
      <c r="N125" s="211" t="s">
        <v>45</v>
      </c>
      <c r="O125" s="47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3">
        <f>S125*H125</f>
        <v>0</v>
      </c>
      <c r="AR125" s="24" t="s">
        <v>571</v>
      </c>
      <c r="AT125" s="24" t="s">
        <v>216</v>
      </c>
      <c r="AU125" s="24" t="s">
        <v>85</v>
      </c>
      <c r="AY125" s="24" t="s">
        <v>214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24" t="s">
        <v>11</v>
      </c>
      <c r="BK125" s="214">
        <f>ROUND(I125*H125,0)</f>
        <v>0</v>
      </c>
      <c r="BL125" s="24" t="s">
        <v>571</v>
      </c>
      <c r="BM125" s="24" t="s">
        <v>1420</v>
      </c>
    </row>
    <row r="126" s="1" customFormat="1" ht="16.5" customHeight="1">
      <c r="B126" s="202"/>
      <c r="C126" s="203" t="s">
        <v>411</v>
      </c>
      <c r="D126" s="203" t="s">
        <v>216</v>
      </c>
      <c r="E126" s="204" t="s">
        <v>1421</v>
      </c>
      <c r="F126" s="205" t="s">
        <v>1422</v>
      </c>
      <c r="G126" s="206" t="s">
        <v>1090</v>
      </c>
      <c r="H126" s="207">
        <v>1</v>
      </c>
      <c r="I126" s="208"/>
      <c r="J126" s="209">
        <f>ROUND(I126*H126,0)</f>
        <v>0</v>
      </c>
      <c r="K126" s="205" t="s">
        <v>5</v>
      </c>
      <c r="L126" s="46"/>
      <c r="M126" s="210" t="s">
        <v>5</v>
      </c>
      <c r="N126" s="211" t="s">
        <v>45</v>
      </c>
      <c r="O126" s="47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3">
        <f>S126*H126</f>
        <v>0</v>
      </c>
      <c r="AR126" s="24" t="s">
        <v>571</v>
      </c>
      <c r="AT126" s="24" t="s">
        <v>216</v>
      </c>
      <c r="AU126" s="24" t="s">
        <v>85</v>
      </c>
      <c r="AY126" s="24" t="s">
        <v>214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24" t="s">
        <v>11</v>
      </c>
      <c r="BK126" s="214">
        <f>ROUND(I126*H126,0)</f>
        <v>0</v>
      </c>
      <c r="BL126" s="24" t="s">
        <v>571</v>
      </c>
      <c r="BM126" s="24" t="s">
        <v>1423</v>
      </c>
    </row>
    <row r="127" s="1" customFormat="1" ht="16.5" customHeight="1">
      <c r="B127" s="202"/>
      <c r="C127" s="203" t="s">
        <v>424</v>
      </c>
      <c r="D127" s="203" t="s">
        <v>216</v>
      </c>
      <c r="E127" s="204" t="s">
        <v>1424</v>
      </c>
      <c r="F127" s="205" t="s">
        <v>1425</v>
      </c>
      <c r="G127" s="206" t="s">
        <v>1090</v>
      </c>
      <c r="H127" s="207">
        <v>9</v>
      </c>
      <c r="I127" s="208"/>
      <c r="J127" s="209">
        <f>ROUND(I127*H127,0)</f>
        <v>0</v>
      </c>
      <c r="K127" s="205" t="s">
        <v>5</v>
      </c>
      <c r="L127" s="46"/>
      <c r="M127" s="210" t="s">
        <v>5</v>
      </c>
      <c r="N127" s="211" t="s">
        <v>45</v>
      </c>
      <c r="O127" s="47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AR127" s="24" t="s">
        <v>571</v>
      </c>
      <c r="AT127" s="24" t="s">
        <v>216</v>
      </c>
      <c r="AU127" s="24" t="s">
        <v>85</v>
      </c>
      <c r="AY127" s="24" t="s">
        <v>214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24" t="s">
        <v>11</v>
      </c>
      <c r="BK127" s="214">
        <f>ROUND(I127*H127,0)</f>
        <v>0</v>
      </c>
      <c r="BL127" s="24" t="s">
        <v>571</v>
      </c>
      <c r="BM127" s="24" t="s">
        <v>1426</v>
      </c>
    </row>
    <row r="128" s="1" customFormat="1" ht="16.5" customHeight="1">
      <c r="B128" s="202"/>
      <c r="C128" s="203" t="s">
        <v>428</v>
      </c>
      <c r="D128" s="203" t="s">
        <v>216</v>
      </c>
      <c r="E128" s="204" t="s">
        <v>1427</v>
      </c>
      <c r="F128" s="205" t="s">
        <v>1428</v>
      </c>
      <c r="G128" s="206" t="s">
        <v>1090</v>
      </c>
      <c r="H128" s="207">
        <v>7</v>
      </c>
      <c r="I128" s="208"/>
      <c r="J128" s="209">
        <f>ROUND(I128*H128,0)</f>
        <v>0</v>
      </c>
      <c r="K128" s="205" t="s">
        <v>5</v>
      </c>
      <c r="L128" s="46"/>
      <c r="M128" s="210" t="s">
        <v>5</v>
      </c>
      <c r="N128" s="211" t="s">
        <v>45</v>
      </c>
      <c r="O128" s="47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3">
        <f>S128*H128</f>
        <v>0</v>
      </c>
      <c r="AR128" s="24" t="s">
        <v>571</v>
      </c>
      <c r="AT128" s="24" t="s">
        <v>216</v>
      </c>
      <c r="AU128" s="24" t="s">
        <v>85</v>
      </c>
      <c r="AY128" s="24" t="s">
        <v>214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24" t="s">
        <v>11</v>
      </c>
      <c r="BK128" s="214">
        <f>ROUND(I128*H128,0)</f>
        <v>0</v>
      </c>
      <c r="BL128" s="24" t="s">
        <v>571</v>
      </c>
      <c r="BM128" s="24" t="s">
        <v>1429</v>
      </c>
    </row>
    <row r="129" s="1" customFormat="1" ht="25.5" customHeight="1">
      <c r="B129" s="202"/>
      <c r="C129" s="203" t="s">
        <v>433</v>
      </c>
      <c r="D129" s="203" t="s">
        <v>216</v>
      </c>
      <c r="E129" s="204" t="s">
        <v>1430</v>
      </c>
      <c r="F129" s="205" t="s">
        <v>1391</v>
      </c>
      <c r="G129" s="206" t="s">
        <v>1090</v>
      </c>
      <c r="H129" s="207">
        <v>2</v>
      </c>
      <c r="I129" s="208"/>
      <c r="J129" s="209">
        <f>ROUND(I129*H129,0)</f>
        <v>0</v>
      </c>
      <c r="K129" s="205" t="s">
        <v>5</v>
      </c>
      <c r="L129" s="46"/>
      <c r="M129" s="210" t="s">
        <v>5</v>
      </c>
      <c r="N129" s="211" t="s">
        <v>45</v>
      </c>
      <c r="O129" s="47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3">
        <f>S129*H129</f>
        <v>0</v>
      </c>
      <c r="AR129" s="24" t="s">
        <v>571</v>
      </c>
      <c r="AT129" s="24" t="s">
        <v>216</v>
      </c>
      <c r="AU129" s="24" t="s">
        <v>85</v>
      </c>
      <c r="AY129" s="24" t="s">
        <v>214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24" t="s">
        <v>11</v>
      </c>
      <c r="BK129" s="214">
        <f>ROUND(I129*H129,0)</f>
        <v>0</v>
      </c>
      <c r="BL129" s="24" t="s">
        <v>571</v>
      </c>
      <c r="BM129" s="24" t="s">
        <v>1431</v>
      </c>
    </row>
    <row r="130" s="1" customFormat="1" ht="16.5" customHeight="1">
      <c r="B130" s="202"/>
      <c r="C130" s="203" t="s">
        <v>438</v>
      </c>
      <c r="D130" s="203" t="s">
        <v>216</v>
      </c>
      <c r="E130" s="204" t="s">
        <v>1432</v>
      </c>
      <c r="F130" s="205" t="s">
        <v>1433</v>
      </c>
      <c r="G130" s="206" t="s">
        <v>1090</v>
      </c>
      <c r="H130" s="207">
        <v>1</v>
      </c>
      <c r="I130" s="208"/>
      <c r="J130" s="209">
        <f>ROUND(I130*H130,0)</f>
        <v>0</v>
      </c>
      <c r="K130" s="205" t="s">
        <v>5</v>
      </c>
      <c r="L130" s="46"/>
      <c r="M130" s="210" t="s">
        <v>5</v>
      </c>
      <c r="N130" s="211" t="s">
        <v>45</v>
      </c>
      <c r="O130" s="47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3">
        <f>S130*H130</f>
        <v>0</v>
      </c>
      <c r="AR130" s="24" t="s">
        <v>571</v>
      </c>
      <c r="AT130" s="24" t="s">
        <v>216</v>
      </c>
      <c r="AU130" s="24" t="s">
        <v>85</v>
      </c>
      <c r="AY130" s="24" t="s">
        <v>214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24" t="s">
        <v>11</v>
      </c>
      <c r="BK130" s="214">
        <f>ROUND(I130*H130,0)</f>
        <v>0</v>
      </c>
      <c r="BL130" s="24" t="s">
        <v>571</v>
      </c>
      <c r="BM130" s="24" t="s">
        <v>1434</v>
      </c>
    </row>
    <row r="131" s="1" customFormat="1" ht="16.5" customHeight="1">
      <c r="B131" s="202"/>
      <c r="C131" s="203" t="s">
        <v>443</v>
      </c>
      <c r="D131" s="203" t="s">
        <v>216</v>
      </c>
      <c r="E131" s="204" t="s">
        <v>1435</v>
      </c>
      <c r="F131" s="205" t="s">
        <v>1436</v>
      </c>
      <c r="G131" s="206" t="s">
        <v>1090</v>
      </c>
      <c r="H131" s="207">
        <v>1</v>
      </c>
      <c r="I131" s="208"/>
      <c r="J131" s="209">
        <f>ROUND(I131*H131,0)</f>
        <v>0</v>
      </c>
      <c r="K131" s="205" t="s">
        <v>5</v>
      </c>
      <c r="L131" s="46"/>
      <c r="M131" s="210" t="s">
        <v>5</v>
      </c>
      <c r="N131" s="211" t="s">
        <v>45</v>
      </c>
      <c r="O131" s="47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3">
        <f>S131*H131</f>
        <v>0</v>
      </c>
      <c r="AR131" s="24" t="s">
        <v>571</v>
      </c>
      <c r="AT131" s="24" t="s">
        <v>216</v>
      </c>
      <c r="AU131" s="24" t="s">
        <v>85</v>
      </c>
      <c r="AY131" s="24" t="s">
        <v>214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24" t="s">
        <v>11</v>
      </c>
      <c r="BK131" s="214">
        <f>ROUND(I131*H131,0)</f>
        <v>0</v>
      </c>
      <c r="BL131" s="24" t="s">
        <v>571</v>
      </c>
      <c r="BM131" s="24" t="s">
        <v>1437</v>
      </c>
    </row>
    <row r="132" s="1" customFormat="1" ht="16.5" customHeight="1">
      <c r="B132" s="202"/>
      <c r="C132" s="203" t="s">
        <v>457</v>
      </c>
      <c r="D132" s="203" t="s">
        <v>216</v>
      </c>
      <c r="E132" s="204" t="s">
        <v>1438</v>
      </c>
      <c r="F132" s="205" t="s">
        <v>1439</v>
      </c>
      <c r="G132" s="206" t="s">
        <v>1090</v>
      </c>
      <c r="H132" s="207">
        <v>1</v>
      </c>
      <c r="I132" s="208"/>
      <c r="J132" s="209">
        <f>ROUND(I132*H132,0)</f>
        <v>0</v>
      </c>
      <c r="K132" s="205" t="s">
        <v>5</v>
      </c>
      <c r="L132" s="46"/>
      <c r="M132" s="210" t="s">
        <v>5</v>
      </c>
      <c r="N132" s="211" t="s">
        <v>45</v>
      </c>
      <c r="O132" s="47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3">
        <f>S132*H132</f>
        <v>0</v>
      </c>
      <c r="AR132" s="24" t="s">
        <v>571</v>
      </c>
      <c r="AT132" s="24" t="s">
        <v>216</v>
      </c>
      <c r="AU132" s="24" t="s">
        <v>85</v>
      </c>
      <c r="AY132" s="24" t="s">
        <v>214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24" t="s">
        <v>11</v>
      </c>
      <c r="BK132" s="214">
        <f>ROUND(I132*H132,0)</f>
        <v>0</v>
      </c>
      <c r="BL132" s="24" t="s">
        <v>571</v>
      </c>
      <c r="BM132" s="24" t="s">
        <v>1440</v>
      </c>
    </row>
    <row r="133" s="1" customFormat="1" ht="16.5" customHeight="1">
      <c r="B133" s="202"/>
      <c r="C133" s="203" t="s">
        <v>461</v>
      </c>
      <c r="D133" s="203" t="s">
        <v>216</v>
      </c>
      <c r="E133" s="204" t="s">
        <v>1441</v>
      </c>
      <c r="F133" s="205" t="s">
        <v>1442</v>
      </c>
      <c r="G133" s="206" t="s">
        <v>1090</v>
      </c>
      <c r="H133" s="207">
        <v>1</v>
      </c>
      <c r="I133" s="208"/>
      <c r="J133" s="209">
        <f>ROUND(I133*H133,0)</f>
        <v>0</v>
      </c>
      <c r="K133" s="205" t="s">
        <v>5</v>
      </c>
      <c r="L133" s="46"/>
      <c r="M133" s="210" t="s">
        <v>5</v>
      </c>
      <c r="N133" s="211" t="s">
        <v>45</v>
      </c>
      <c r="O133" s="47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AR133" s="24" t="s">
        <v>571</v>
      </c>
      <c r="AT133" s="24" t="s">
        <v>216</v>
      </c>
      <c r="AU133" s="24" t="s">
        <v>85</v>
      </c>
      <c r="AY133" s="24" t="s">
        <v>214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24" t="s">
        <v>11</v>
      </c>
      <c r="BK133" s="214">
        <f>ROUND(I133*H133,0)</f>
        <v>0</v>
      </c>
      <c r="BL133" s="24" t="s">
        <v>571</v>
      </c>
      <c r="BM133" s="24" t="s">
        <v>1443</v>
      </c>
    </row>
    <row r="134" s="1" customFormat="1" ht="16.5" customHeight="1">
      <c r="B134" s="202"/>
      <c r="C134" s="203" t="s">
        <v>468</v>
      </c>
      <c r="D134" s="203" t="s">
        <v>216</v>
      </c>
      <c r="E134" s="204" t="s">
        <v>1444</v>
      </c>
      <c r="F134" s="205" t="s">
        <v>1445</v>
      </c>
      <c r="G134" s="206" t="s">
        <v>1322</v>
      </c>
      <c r="H134" s="207">
        <v>5</v>
      </c>
      <c r="I134" s="208"/>
      <c r="J134" s="209">
        <f>ROUND(I134*H134,0)</f>
        <v>0</v>
      </c>
      <c r="K134" s="205" t="s">
        <v>5</v>
      </c>
      <c r="L134" s="46"/>
      <c r="M134" s="210" t="s">
        <v>5</v>
      </c>
      <c r="N134" s="211" t="s">
        <v>45</v>
      </c>
      <c r="O134" s="47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3">
        <f>S134*H134</f>
        <v>0</v>
      </c>
      <c r="AR134" s="24" t="s">
        <v>571</v>
      </c>
      <c r="AT134" s="24" t="s">
        <v>216</v>
      </c>
      <c r="AU134" s="24" t="s">
        <v>85</v>
      </c>
      <c r="AY134" s="24" t="s">
        <v>214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24" t="s">
        <v>11</v>
      </c>
      <c r="BK134" s="214">
        <f>ROUND(I134*H134,0)</f>
        <v>0</v>
      </c>
      <c r="BL134" s="24" t="s">
        <v>571</v>
      </c>
      <c r="BM134" s="24" t="s">
        <v>1446</v>
      </c>
    </row>
    <row r="135" s="1" customFormat="1" ht="16.5" customHeight="1">
      <c r="B135" s="202"/>
      <c r="C135" s="203" t="s">
        <v>472</v>
      </c>
      <c r="D135" s="203" t="s">
        <v>216</v>
      </c>
      <c r="E135" s="204" t="s">
        <v>1447</v>
      </c>
      <c r="F135" s="205" t="s">
        <v>1448</v>
      </c>
      <c r="G135" s="206" t="s">
        <v>1322</v>
      </c>
      <c r="H135" s="207">
        <v>1</v>
      </c>
      <c r="I135" s="208"/>
      <c r="J135" s="209">
        <f>ROUND(I135*H135,0)</f>
        <v>0</v>
      </c>
      <c r="K135" s="205" t="s">
        <v>5</v>
      </c>
      <c r="L135" s="46"/>
      <c r="M135" s="210" t="s">
        <v>5</v>
      </c>
      <c r="N135" s="211" t="s">
        <v>45</v>
      </c>
      <c r="O135" s="47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3">
        <f>S135*H135</f>
        <v>0</v>
      </c>
      <c r="AR135" s="24" t="s">
        <v>571</v>
      </c>
      <c r="AT135" s="24" t="s">
        <v>216</v>
      </c>
      <c r="AU135" s="24" t="s">
        <v>85</v>
      </c>
      <c r="AY135" s="24" t="s">
        <v>214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24" t="s">
        <v>11</v>
      </c>
      <c r="BK135" s="214">
        <f>ROUND(I135*H135,0)</f>
        <v>0</v>
      </c>
      <c r="BL135" s="24" t="s">
        <v>571</v>
      </c>
      <c r="BM135" s="24" t="s">
        <v>1449</v>
      </c>
    </row>
    <row r="136" s="1" customFormat="1" ht="16.5" customHeight="1">
      <c r="B136" s="202"/>
      <c r="C136" s="203" t="s">
        <v>483</v>
      </c>
      <c r="D136" s="203" t="s">
        <v>216</v>
      </c>
      <c r="E136" s="204" t="s">
        <v>1450</v>
      </c>
      <c r="F136" s="205" t="s">
        <v>1451</v>
      </c>
      <c r="G136" s="206" t="s">
        <v>1322</v>
      </c>
      <c r="H136" s="207">
        <v>1</v>
      </c>
      <c r="I136" s="208"/>
      <c r="J136" s="209">
        <f>ROUND(I136*H136,0)</f>
        <v>0</v>
      </c>
      <c r="K136" s="205" t="s">
        <v>5</v>
      </c>
      <c r="L136" s="46"/>
      <c r="M136" s="210" t="s">
        <v>5</v>
      </c>
      <c r="N136" s="211" t="s">
        <v>45</v>
      </c>
      <c r="O136" s="47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3">
        <f>S136*H136</f>
        <v>0</v>
      </c>
      <c r="AR136" s="24" t="s">
        <v>571</v>
      </c>
      <c r="AT136" s="24" t="s">
        <v>216</v>
      </c>
      <c r="AU136" s="24" t="s">
        <v>85</v>
      </c>
      <c r="AY136" s="24" t="s">
        <v>214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24" t="s">
        <v>11</v>
      </c>
      <c r="BK136" s="214">
        <f>ROUND(I136*H136,0)</f>
        <v>0</v>
      </c>
      <c r="BL136" s="24" t="s">
        <v>571</v>
      </c>
      <c r="BM136" s="24" t="s">
        <v>1452</v>
      </c>
    </row>
    <row r="137" s="1" customFormat="1" ht="16.5" customHeight="1">
      <c r="B137" s="202"/>
      <c r="C137" s="203" t="s">
        <v>489</v>
      </c>
      <c r="D137" s="203" t="s">
        <v>216</v>
      </c>
      <c r="E137" s="204" t="s">
        <v>1453</v>
      </c>
      <c r="F137" s="205" t="s">
        <v>1454</v>
      </c>
      <c r="G137" s="206" t="s">
        <v>1322</v>
      </c>
      <c r="H137" s="207">
        <v>1</v>
      </c>
      <c r="I137" s="208"/>
      <c r="J137" s="209">
        <f>ROUND(I137*H137,0)</f>
        <v>0</v>
      </c>
      <c r="K137" s="205" t="s">
        <v>5</v>
      </c>
      <c r="L137" s="46"/>
      <c r="M137" s="210" t="s">
        <v>5</v>
      </c>
      <c r="N137" s="211" t="s">
        <v>45</v>
      </c>
      <c r="O137" s="47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3">
        <f>S137*H137</f>
        <v>0</v>
      </c>
      <c r="AR137" s="24" t="s">
        <v>571</v>
      </c>
      <c r="AT137" s="24" t="s">
        <v>216</v>
      </c>
      <c r="AU137" s="24" t="s">
        <v>85</v>
      </c>
      <c r="AY137" s="24" t="s">
        <v>214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24" t="s">
        <v>11</v>
      </c>
      <c r="BK137" s="214">
        <f>ROUND(I137*H137,0)</f>
        <v>0</v>
      </c>
      <c r="BL137" s="24" t="s">
        <v>571</v>
      </c>
      <c r="BM137" s="24" t="s">
        <v>1455</v>
      </c>
    </row>
    <row r="138" s="1" customFormat="1" ht="16.5" customHeight="1">
      <c r="B138" s="202"/>
      <c r="C138" s="203" t="s">
        <v>494</v>
      </c>
      <c r="D138" s="203" t="s">
        <v>216</v>
      </c>
      <c r="E138" s="204" t="s">
        <v>1456</v>
      </c>
      <c r="F138" s="205" t="s">
        <v>1457</v>
      </c>
      <c r="G138" s="206" t="s">
        <v>1322</v>
      </c>
      <c r="H138" s="207">
        <v>2</v>
      </c>
      <c r="I138" s="208"/>
      <c r="J138" s="209">
        <f>ROUND(I138*H138,0)</f>
        <v>0</v>
      </c>
      <c r="K138" s="205" t="s">
        <v>5</v>
      </c>
      <c r="L138" s="46"/>
      <c r="M138" s="210" t="s">
        <v>5</v>
      </c>
      <c r="N138" s="211" t="s">
        <v>45</v>
      </c>
      <c r="O138" s="47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AR138" s="24" t="s">
        <v>571</v>
      </c>
      <c r="AT138" s="24" t="s">
        <v>216</v>
      </c>
      <c r="AU138" s="24" t="s">
        <v>85</v>
      </c>
      <c r="AY138" s="24" t="s">
        <v>214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24" t="s">
        <v>11</v>
      </c>
      <c r="BK138" s="214">
        <f>ROUND(I138*H138,0)</f>
        <v>0</v>
      </c>
      <c r="BL138" s="24" t="s">
        <v>571</v>
      </c>
      <c r="BM138" s="24" t="s">
        <v>1458</v>
      </c>
    </row>
    <row r="139" s="1" customFormat="1" ht="16.5" customHeight="1">
      <c r="B139" s="202"/>
      <c r="C139" s="203" t="s">
        <v>500</v>
      </c>
      <c r="D139" s="203" t="s">
        <v>216</v>
      </c>
      <c r="E139" s="204" t="s">
        <v>1459</v>
      </c>
      <c r="F139" s="205" t="s">
        <v>1460</v>
      </c>
      <c r="G139" s="206" t="s">
        <v>1322</v>
      </c>
      <c r="H139" s="207">
        <v>5</v>
      </c>
      <c r="I139" s="208"/>
      <c r="J139" s="209">
        <f>ROUND(I139*H139,0)</f>
        <v>0</v>
      </c>
      <c r="K139" s="205" t="s">
        <v>5</v>
      </c>
      <c r="L139" s="46"/>
      <c r="M139" s="210" t="s">
        <v>5</v>
      </c>
      <c r="N139" s="211" t="s">
        <v>45</v>
      </c>
      <c r="O139" s="47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3">
        <f>S139*H139</f>
        <v>0</v>
      </c>
      <c r="AR139" s="24" t="s">
        <v>571</v>
      </c>
      <c r="AT139" s="24" t="s">
        <v>216</v>
      </c>
      <c r="AU139" s="24" t="s">
        <v>85</v>
      </c>
      <c r="AY139" s="24" t="s">
        <v>214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24" t="s">
        <v>11</v>
      </c>
      <c r="BK139" s="214">
        <f>ROUND(I139*H139,0)</f>
        <v>0</v>
      </c>
      <c r="BL139" s="24" t="s">
        <v>571</v>
      </c>
      <c r="BM139" s="24" t="s">
        <v>1461</v>
      </c>
    </row>
    <row r="140" s="1" customFormat="1" ht="16.5" customHeight="1">
      <c r="B140" s="202"/>
      <c r="C140" s="203" t="s">
        <v>505</v>
      </c>
      <c r="D140" s="203" t="s">
        <v>216</v>
      </c>
      <c r="E140" s="204" t="s">
        <v>1462</v>
      </c>
      <c r="F140" s="205" t="s">
        <v>1463</v>
      </c>
      <c r="G140" s="206" t="s">
        <v>1322</v>
      </c>
      <c r="H140" s="207">
        <v>1</v>
      </c>
      <c r="I140" s="208"/>
      <c r="J140" s="209">
        <f>ROUND(I140*H140,0)</f>
        <v>0</v>
      </c>
      <c r="K140" s="205" t="s">
        <v>5</v>
      </c>
      <c r="L140" s="46"/>
      <c r="M140" s="210" t="s">
        <v>5</v>
      </c>
      <c r="N140" s="211" t="s">
        <v>45</v>
      </c>
      <c r="O140" s="47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3">
        <f>S140*H140</f>
        <v>0</v>
      </c>
      <c r="AR140" s="24" t="s">
        <v>571</v>
      </c>
      <c r="AT140" s="24" t="s">
        <v>216</v>
      </c>
      <c r="AU140" s="24" t="s">
        <v>85</v>
      </c>
      <c r="AY140" s="24" t="s">
        <v>214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24" t="s">
        <v>11</v>
      </c>
      <c r="BK140" s="214">
        <f>ROUND(I140*H140,0)</f>
        <v>0</v>
      </c>
      <c r="BL140" s="24" t="s">
        <v>571</v>
      </c>
      <c r="BM140" s="24" t="s">
        <v>1464</v>
      </c>
    </row>
    <row r="141" s="1" customFormat="1" ht="16.5" customHeight="1">
      <c r="B141" s="202"/>
      <c r="C141" s="203" t="s">
        <v>509</v>
      </c>
      <c r="D141" s="203" t="s">
        <v>216</v>
      </c>
      <c r="E141" s="204" t="s">
        <v>1465</v>
      </c>
      <c r="F141" s="205" t="s">
        <v>1466</v>
      </c>
      <c r="G141" s="206" t="s">
        <v>1322</v>
      </c>
      <c r="H141" s="207">
        <v>1</v>
      </c>
      <c r="I141" s="208"/>
      <c r="J141" s="209">
        <f>ROUND(I141*H141,0)</f>
        <v>0</v>
      </c>
      <c r="K141" s="205" t="s">
        <v>5</v>
      </c>
      <c r="L141" s="46"/>
      <c r="M141" s="210" t="s">
        <v>5</v>
      </c>
      <c r="N141" s="211" t="s">
        <v>45</v>
      </c>
      <c r="O141" s="47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3">
        <f>S141*H141</f>
        <v>0</v>
      </c>
      <c r="AR141" s="24" t="s">
        <v>571</v>
      </c>
      <c r="AT141" s="24" t="s">
        <v>216</v>
      </c>
      <c r="AU141" s="24" t="s">
        <v>85</v>
      </c>
      <c r="AY141" s="24" t="s">
        <v>214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24" t="s">
        <v>11</v>
      </c>
      <c r="BK141" s="214">
        <f>ROUND(I141*H141,0)</f>
        <v>0</v>
      </c>
      <c r="BL141" s="24" t="s">
        <v>571</v>
      </c>
      <c r="BM141" s="24" t="s">
        <v>1467</v>
      </c>
    </row>
    <row r="142" s="1" customFormat="1" ht="16.5" customHeight="1">
      <c r="B142" s="202"/>
      <c r="C142" s="203" t="s">
        <v>514</v>
      </c>
      <c r="D142" s="203" t="s">
        <v>216</v>
      </c>
      <c r="E142" s="204" t="s">
        <v>1468</v>
      </c>
      <c r="F142" s="205" t="s">
        <v>1469</v>
      </c>
      <c r="G142" s="206" t="s">
        <v>1322</v>
      </c>
      <c r="H142" s="207">
        <v>8</v>
      </c>
      <c r="I142" s="208"/>
      <c r="J142" s="209">
        <f>ROUND(I142*H142,0)</f>
        <v>0</v>
      </c>
      <c r="K142" s="205" t="s">
        <v>5</v>
      </c>
      <c r="L142" s="46"/>
      <c r="M142" s="210" t="s">
        <v>5</v>
      </c>
      <c r="N142" s="257" t="s">
        <v>45</v>
      </c>
      <c r="O142" s="254"/>
      <c r="P142" s="255">
        <f>O142*H142</f>
        <v>0</v>
      </c>
      <c r="Q142" s="255">
        <v>0</v>
      </c>
      <c r="R142" s="255">
        <f>Q142*H142</f>
        <v>0</v>
      </c>
      <c r="S142" s="255">
        <v>0</v>
      </c>
      <c r="T142" s="256">
        <f>S142*H142</f>
        <v>0</v>
      </c>
      <c r="AR142" s="24" t="s">
        <v>571</v>
      </c>
      <c r="AT142" s="24" t="s">
        <v>216</v>
      </c>
      <c r="AU142" s="24" t="s">
        <v>85</v>
      </c>
      <c r="AY142" s="24" t="s">
        <v>214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24" t="s">
        <v>11</v>
      </c>
      <c r="BK142" s="214">
        <f>ROUND(I142*H142,0)</f>
        <v>0</v>
      </c>
      <c r="BL142" s="24" t="s">
        <v>571</v>
      </c>
      <c r="BM142" s="24" t="s">
        <v>1470</v>
      </c>
    </row>
    <row r="143" s="1" customFormat="1" ht="6.96" customHeight="1">
      <c r="B143" s="67"/>
      <c r="C143" s="68"/>
      <c r="D143" s="68"/>
      <c r="E143" s="68"/>
      <c r="F143" s="68"/>
      <c r="G143" s="68"/>
      <c r="H143" s="68"/>
      <c r="I143" s="153"/>
      <c r="J143" s="68"/>
      <c r="K143" s="68"/>
      <c r="L143" s="46"/>
    </row>
  </sheetData>
  <autoFilter ref="C81:K142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23"/>
      <c r="C1" s="123"/>
      <c r="D1" s="124" t="s">
        <v>1</v>
      </c>
      <c r="E1" s="123"/>
      <c r="F1" s="125" t="s">
        <v>100</v>
      </c>
      <c r="G1" s="125" t="s">
        <v>101</v>
      </c>
      <c r="H1" s="125"/>
      <c r="I1" s="126"/>
      <c r="J1" s="125" t="s">
        <v>102</v>
      </c>
      <c r="K1" s="124" t="s">
        <v>103</v>
      </c>
      <c r="L1" s="125" t="s">
        <v>104</v>
      </c>
      <c r="M1" s="125"/>
      <c r="N1" s="125"/>
      <c r="O1" s="125"/>
      <c r="P1" s="125"/>
      <c r="Q1" s="125"/>
      <c r="R1" s="125"/>
      <c r="S1" s="125"/>
      <c r="T1" s="12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 s="23" t="s">
        <v>8</v>
      </c>
      <c r="AT2" s="24" t="s">
        <v>96</v>
      </c>
    </row>
    <row r="3" ht="6.96" customHeight="1">
      <c r="B3" s="25"/>
      <c r="C3" s="26"/>
      <c r="D3" s="26"/>
      <c r="E3" s="26"/>
      <c r="F3" s="26"/>
      <c r="G3" s="26"/>
      <c r="H3" s="26"/>
      <c r="I3" s="128"/>
      <c r="J3" s="26"/>
      <c r="K3" s="27"/>
      <c r="AT3" s="24" t="s">
        <v>82</v>
      </c>
    </row>
    <row r="4" ht="36.96" customHeight="1">
      <c r="B4" s="28"/>
      <c r="C4" s="29"/>
      <c r="D4" s="30" t="s">
        <v>111</v>
      </c>
      <c r="E4" s="29"/>
      <c r="F4" s="29"/>
      <c r="G4" s="29"/>
      <c r="H4" s="29"/>
      <c r="I4" s="129"/>
      <c r="J4" s="29"/>
      <c r="K4" s="31"/>
      <c r="M4" s="32" t="s">
        <v>14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29"/>
      <c r="J5" s="29"/>
      <c r="K5" s="31"/>
    </row>
    <row r="6">
      <c r="B6" s="28"/>
      <c r="C6" s="29"/>
      <c r="D6" s="40" t="s">
        <v>20</v>
      </c>
      <c r="E6" s="29"/>
      <c r="F6" s="29"/>
      <c r="G6" s="29"/>
      <c r="H6" s="29"/>
      <c r="I6" s="129"/>
      <c r="J6" s="29"/>
      <c r="K6" s="31"/>
    </row>
    <row r="7" ht="16.5" customHeight="1">
      <c r="B7" s="28"/>
      <c r="C7" s="29"/>
      <c r="D7" s="29"/>
      <c r="E7" s="130" t="str">
        <f>'Rekapitulace stavby'!K6</f>
        <v>Přístavba výtahu 2.ZŠ Husitská, pavilon U12</v>
      </c>
      <c r="F7" s="40"/>
      <c r="G7" s="40"/>
      <c r="H7" s="40"/>
      <c r="I7" s="129"/>
      <c r="J7" s="29"/>
      <c r="K7" s="31"/>
    </row>
    <row r="8" s="1" customFormat="1">
      <c r="B8" s="46"/>
      <c r="C8" s="47"/>
      <c r="D8" s="40" t="s">
        <v>123</v>
      </c>
      <c r="E8" s="47"/>
      <c r="F8" s="47"/>
      <c r="G8" s="47"/>
      <c r="H8" s="47"/>
      <c r="I8" s="131"/>
      <c r="J8" s="47"/>
      <c r="K8" s="51"/>
    </row>
    <row r="9" s="1" customFormat="1" ht="36.96" customHeight="1">
      <c r="B9" s="46"/>
      <c r="C9" s="47"/>
      <c r="D9" s="47"/>
      <c r="E9" s="132" t="s">
        <v>1471</v>
      </c>
      <c r="F9" s="47"/>
      <c r="G9" s="47"/>
      <c r="H9" s="47"/>
      <c r="I9" s="131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31"/>
      <c r="J10" s="47"/>
      <c r="K10" s="51"/>
    </row>
    <row r="11" s="1" customFormat="1" ht="14.4" customHeight="1">
      <c r="B11" s="46"/>
      <c r="C11" s="47"/>
      <c r="D11" s="40" t="s">
        <v>22</v>
      </c>
      <c r="E11" s="47"/>
      <c r="F11" s="35" t="s">
        <v>5</v>
      </c>
      <c r="G11" s="47"/>
      <c r="H11" s="47"/>
      <c r="I11" s="133" t="s">
        <v>23</v>
      </c>
      <c r="J11" s="35" t="s">
        <v>5</v>
      </c>
      <c r="K11" s="51"/>
    </row>
    <row r="12" s="1" customFormat="1" ht="14.4" customHeight="1">
      <c r="B12" s="46"/>
      <c r="C12" s="47"/>
      <c r="D12" s="40" t="s">
        <v>24</v>
      </c>
      <c r="E12" s="47"/>
      <c r="F12" s="35" t="s">
        <v>25</v>
      </c>
      <c r="G12" s="47"/>
      <c r="H12" s="47"/>
      <c r="I12" s="133" t="s">
        <v>26</v>
      </c>
      <c r="J12" s="134" t="str">
        <f>'Rekapitulace stavby'!AN8</f>
        <v>31. 1. 2017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31"/>
      <c r="J13" s="47"/>
      <c r="K13" s="51"/>
    </row>
    <row r="14" s="1" customFormat="1" ht="14.4" customHeight="1">
      <c r="B14" s="46"/>
      <c r="C14" s="47"/>
      <c r="D14" s="40" t="s">
        <v>30</v>
      </c>
      <c r="E14" s="47"/>
      <c r="F14" s="47"/>
      <c r="G14" s="47"/>
      <c r="H14" s="47"/>
      <c r="I14" s="133" t="s">
        <v>31</v>
      </c>
      <c r="J14" s="35" t="s">
        <v>5</v>
      </c>
      <c r="K14" s="51"/>
    </row>
    <row r="15" s="1" customFormat="1" ht="18" customHeight="1">
      <c r="B15" s="46"/>
      <c r="C15" s="47"/>
      <c r="D15" s="47"/>
      <c r="E15" s="35" t="s">
        <v>32</v>
      </c>
      <c r="F15" s="47"/>
      <c r="G15" s="47"/>
      <c r="H15" s="47"/>
      <c r="I15" s="133" t="s">
        <v>33</v>
      </c>
      <c r="J15" s="35" t="s">
        <v>5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31"/>
      <c r="J16" s="47"/>
      <c r="K16" s="51"/>
    </row>
    <row r="17" s="1" customFormat="1" ht="14.4" customHeight="1">
      <c r="B17" s="46"/>
      <c r="C17" s="47"/>
      <c r="D17" s="40" t="s">
        <v>34</v>
      </c>
      <c r="E17" s="47"/>
      <c r="F17" s="47"/>
      <c r="G17" s="47"/>
      <c r="H17" s="47"/>
      <c r="I17" s="133" t="s">
        <v>31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33" t="s">
        <v>33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31"/>
      <c r="J19" s="47"/>
      <c r="K19" s="51"/>
    </row>
    <row r="20" s="1" customFormat="1" ht="14.4" customHeight="1">
      <c r="B20" s="46"/>
      <c r="C20" s="47"/>
      <c r="D20" s="40" t="s">
        <v>36</v>
      </c>
      <c r="E20" s="47"/>
      <c r="F20" s="47"/>
      <c r="G20" s="47"/>
      <c r="H20" s="47"/>
      <c r="I20" s="133" t="s">
        <v>31</v>
      </c>
      <c r="J20" s="35" t="s">
        <v>5</v>
      </c>
      <c r="K20" s="51"/>
    </row>
    <row r="21" s="1" customFormat="1" ht="18" customHeight="1">
      <c r="B21" s="46"/>
      <c r="C21" s="47"/>
      <c r="D21" s="47"/>
      <c r="E21" s="35" t="s">
        <v>37</v>
      </c>
      <c r="F21" s="47"/>
      <c r="G21" s="47"/>
      <c r="H21" s="47"/>
      <c r="I21" s="133" t="s">
        <v>33</v>
      </c>
      <c r="J21" s="35" t="s">
        <v>5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31"/>
      <c r="J22" s="47"/>
      <c r="K22" s="51"/>
    </row>
    <row r="23" s="1" customFormat="1" ht="14.4" customHeight="1">
      <c r="B23" s="46"/>
      <c r="C23" s="47"/>
      <c r="D23" s="40" t="s">
        <v>39</v>
      </c>
      <c r="E23" s="47"/>
      <c r="F23" s="47"/>
      <c r="G23" s="47"/>
      <c r="H23" s="47"/>
      <c r="I23" s="131"/>
      <c r="J23" s="47"/>
      <c r="K23" s="51"/>
    </row>
    <row r="24" s="6" customFormat="1" ht="16.5" customHeight="1">
      <c r="B24" s="135"/>
      <c r="C24" s="136"/>
      <c r="D24" s="136"/>
      <c r="E24" s="44" t="s">
        <v>5</v>
      </c>
      <c r="F24" s="44"/>
      <c r="G24" s="44"/>
      <c r="H24" s="44"/>
      <c r="I24" s="137"/>
      <c r="J24" s="136"/>
      <c r="K24" s="13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31"/>
      <c r="J25" s="47"/>
      <c r="K25" s="51"/>
    </row>
    <row r="26" s="1" customFormat="1" ht="6.96" customHeight="1">
      <c r="B26" s="46"/>
      <c r="C26" s="47"/>
      <c r="D26" s="82"/>
      <c r="E26" s="82"/>
      <c r="F26" s="82"/>
      <c r="G26" s="82"/>
      <c r="H26" s="82"/>
      <c r="I26" s="139"/>
      <c r="J26" s="82"/>
      <c r="K26" s="140"/>
    </row>
    <row r="27" s="1" customFormat="1" ht="25.44" customHeight="1">
      <c r="B27" s="46"/>
      <c r="C27" s="47"/>
      <c r="D27" s="141" t="s">
        <v>40</v>
      </c>
      <c r="E27" s="47"/>
      <c r="F27" s="47"/>
      <c r="G27" s="47"/>
      <c r="H27" s="47"/>
      <c r="I27" s="131"/>
      <c r="J27" s="142">
        <f>ROUND(J80,0)</f>
        <v>0</v>
      </c>
      <c r="K27" s="51"/>
    </row>
    <row r="28" s="1" customFormat="1" ht="6.96" customHeight="1">
      <c r="B28" s="46"/>
      <c r="C28" s="47"/>
      <c r="D28" s="82"/>
      <c r="E28" s="82"/>
      <c r="F28" s="82"/>
      <c r="G28" s="82"/>
      <c r="H28" s="82"/>
      <c r="I28" s="139"/>
      <c r="J28" s="82"/>
      <c r="K28" s="140"/>
    </row>
    <row r="29" s="1" customFormat="1" ht="14.4" customHeight="1">
      <c r="B29" s="46"/>
      <c r="C29" s="47"/>
      <c r="D29" s="47"/>
      <c r="E29" s="47"/>
      <c r="F29" s="52" t="s">
        <v>42</v>
      </c>
      <c r="G29" s="47"/>
      <c r="H29" s="47"/>
      <c r="I29" s="143" t="s">
        <v>41</v>
      </c>
      <c r="J29" s="52" t="s">
        <v>43</v>
      </c>
      <c r="K29" s="51"/>
    </row>
    <row r="30" s="1" customFormat="1" ht="14.4" customHeight="1">
      <c r="B30" s="46"/>
      <c r="C30" s="47"/>
      <c r="D30" s="55" t="s">
        <v>44</v>
      </c>
      <c r="E30" s="55" t="s">
        <v>45</v>
      </c>
      <c r="F30" s="144">
        <f>ROUND(SUM(BE80:BE103), 0)</f>
        <v>0</v>
      </c>
      <c r="G30" s="47"/>
      <c r="H30" s="47"/>
      <c r="I30" s="145">
        <v>0.20999999999999999</v>
      </c>
      <c r="J30" s="144">
        <f>ROUND(ROUND((SUM(BE80:BE103)), 0)*I30, 0)</f>
        <v>0</v>
      </c>
      <c r="K30" s="51"/>
    </row>
    <row r="31" s="1" customFormat="1" ht="14.4" customHeight="1">
      <c r="B31" s="46"/>
      <c r="C31" s="47"/>
      <c r="D31" s="47"/>
      <c r="E31" s="55" t="s">
        <v>46</v>
      </c>
      <c r="F31" s="144">
        <f>ROUND(SUM(BF80:BF103), 0)</f>
        <v>0</v>
      </c>
      <c r="G31" s="47"/>
      <c r="H31" s="47"/>
      <c r="I31" s="145">
        <v>0.14999999999999999</v>
      </c>
      <c r="J31" s="144">
        <f>ROUND(ROUND((SUM(BF80:BF103)), 0)*I31, 0)</f>
        <v>0</v>
      </c>
      <c r="K31" s="51"/>
    </row>
    <row r="32" hidden="1" s="1" customFormat="1" ht="14.4" customHeight="1">
      <c r="B32" s="46"/>
      <c r="C32" s="47"/>
      <c r="D32" s="47"/>
      <c r="E32" s="55" t="s">
        <v>47</v>
      </c>
      <c r="F32" s="144">
        <f>ROUND(SUM(BG80:BG103), 0)</f>
        <v>0</v>
      </c>
      <c r="G32" s="47"/>
      <c r="H32" s="47"/>
      <c r="I32" s="145">
        <v>0.20999999999999999</v>
      </c>
      <c r="J32" s="144">
        <v>0</v>
      </c>
      <c r="K32" s="51"/>
    </row>
    <row r="33" hidden="1" s="1" customFormat="1" ht="14.4" customHeight="1">
      <c r="B33" s="46"/>
      <c r="C33" s="47"/>
      <c r="D33" s="47"/>
      <c r="E33" s="55" t="s">
        <v>48</v>
      </c>
      <c r="F33" s="144">
        <f>ROUND(SUM(BH80:BH103), 0)</f>
        <v>0</v>
      </c>
      <c r="G33" s="47"/>
      <c r="H33" s="47"/>
      <c r="I33" s="145">
        <v>0.14999999999999999</v>
      </c>
      <c r="J33" s="144">
        <v>0</v>
      </c>
      <c r="K33" s="51"/>
    </row>
    <row r="34" hidden="1" s="1" customFormat="1" ht="14.4" customHeight="1">
      <c r="B34" s="46"/>
      <c r="C34" s="47"/>
      <c r="D34" s="47"/>
      <c r="E34" s="55" t="s">
        <v>49</v>
      </c>
      <c r="F34" s="144">
        <f>ROUND(SUM(BI80:BI103), 0)</f>
        <v>0</v>
      </c>
      <c r="G34" s="47"/>
      <c r="H34" s="47"/>
      <c r="I34" s="145">
        <v>0</v>
      </c>
      <c r="J34" s="144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31"/>
      <c r="J35" s="47"/>
      <c r="K35" s="51"/>
    </row>
    <row r="36" s="1" customFormat="1" ht="25.44" customHeight="1">
      <c r="B36" s="46"/>
      <c r="C36" s="146"/>
      <c r="D36" s="147" t="s">
        <v>50</v>
      </c>
      <c r="E36" s="88"/>
      <c r="F36" s="88"/>
      <c r="G36" s="148" t="s">
        <v>51</v>
      </c>
      <c r="H36" s="149" t="s">
        <v>52</v>
      </c>
      <c r="I36" s="150"/>
      <c r="J36" s="151">
        <f>SUM(J27:J34)</f>
        <v>0</v>
      </c>
      <c r="K36" s="152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53"/>
      <c r="J37" s="68"/>
      <c r="K37" s="69"/>
    </row>
    <row r="41" s="1" customFormat="1" ht="6.96" customHeight="1">
      <c r="B41" s="70"/>
      <c r="C41" s="71"/>
      <c r="D41" s="71"/>
      <c r="E41" s="71"/>
      <c r="F41" s="71"/>
      <c r="G41" s="71"/>
      <c r="H41" s="71"/>
      <c r="I41" s="154"/>
      <c r="J41" s="71"/>
      <c r="K41" s="155"/>
    </row>
    <row r="42" s="1" customFormat="1" ht="36.96" customHeight="1">
      <c r="B42" s="46"/>
      <c r="C42" s="30" t="s">
        <v>170</v>
      </c>
      <c r="D42" s="47"/>
      <c r="E42" s="47"/>
      <c r="F42" s="47"/>
      <c r="G42" s="47"/>
      <c r="H42" s="47"/>
      <c r="I42" s="131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31"/>
      <c r="J43" s="47"/>
      <c r="K43" s="51"/>
    </row>
    <row r="44" s="1" customFormat="1" ht="14.4" customHeight="1">
      <c r="B44" s="46"/>
      <c r="C44" s="40" t="s">
        <v>20</v>
      </c>
      <c r="D44" s="47"/>
      <c r="E44" s="47"/>
      <c r="F44" s="47"/>
      <c r="G44" s="47"/>
      <c r="H44" s="47"/>
      <c r="I44" s="131"/>
      <c r="J44" s="47"/>
      <c r="K44" s="51"/>
    </row>
    <row r="45" s="1" customFormat="1" ht="16.5" customHeight="1">
      <c r="B45" s="46"/>
      <c r="C45" s="47"/>
      <c r="D45" s="47"/>
      <c r="E45" s="130" t="str">
        <f>E7</f>
        <v>Přístavba výtahu 2.ZŠ Husitská, pavilon U12</v>
      </c>
      <c r="F45" s="40"/>
      <c r="G45" s="40"/>
      <c r="H45" s="40"/>
      <c r="I45" s="131"/>
      <c r="J45" s="47"/>
      <c r="K45" s="51"/>
    </row>
    <row r="46" s="1" customFormat="1" ht="14.4" customHeight="1">
      <c r="B46" s="46"/>
      <c r="C46" s="40" t="s">
        <v>123</v>
      </c>
      <c r="D46" s="47"/>
      <c r="E46" s="47"/>
      <c r="F46" s="47"/>
      <c r="G46" s="47"/>
      <c r="H46" s="47"/>
      <c r="I46" s="131"/>
      <c r="J46" s="47"/>
      <c r="K46" s="51"/>
    </row>
    <row r="47" s="1" customFormat="1" ht="17.25" customHeight="1">
      <c r="B47" s="46"/>
      <c r="C47" s="47"/>
      <c r="D47" s="47"/>
      <c r="E47" s="132" t="str">
        <f>E9</f>
        <v>6 - EL slaboproud</v>
      </c>
      <c r="F47" s="47"/>
      <c r="G47" s="47"/>
      <c r="H47" s="47"/>
      <c r="I47" s="131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31"/>
      <c r="J48" s="47"/>
      <c r="K48" s="51"/>
    </row>
    <row r="49" s="1" customFormat="1" ht="18" customHeight="1">
      <c r="B49" s="46"/>
      <c r="C49" s="40" t="s">
        <v>24</v>
      </c>
      <c r="D49" s="47"/>
      <c r="E49" s="47"/>
      <c r="F49" s="35" t="str">
        <f>F12</f>
        <v>Nová Paka</v>
      </c>
      <c r="G49" s="47"/>
      <c r="H49" s="47"/>
      <c r="I49" s="133" t="s">
        <v>26</v>
      </c>
      <c r="J49" s="134" t="str">
        <f>IF(J12="","",J12)</f>
        <v>31. 1. 2017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31"/>
      <c r="J50" s="47"/>
      <c r="K50" s="51"/>
    </row>
    <row r="51" s="1" customFormat="1">
      <c r="B51" s="46"/>
      <c r="C51" s="40" t="s">
        <v>30</v>
      </c>
      <c r="D51" s="47"/>
      <c r="E51" s="47"/>
      <c r="F51" s="35" t="str">
        <f>E15</f>
        <v>ZŠ Nová Paka, Husitská 1695</v>
      </c>
      <c r="G51" s="47"/>
      <c r="H51" s="47"/>
      <c r="I51" s="133" t="s">
        <v>36</v>
      </c>
      <c r="J51" s="44" t="str">
        <f>E21</f>
        <v>Ateliér ADIP, Střelecká 437, Hradec Králové</v>
      </c>
      <c r="K51" s="51"/>
    </row>
    <row r="52" s="1" customFormat="1" ht="14.4" customHeight="1">
      <c r="B52" s="46"/>
      <c r="C52" s="40" t="s">
        <v>34</v>
      </c>
      <c r="D52" s="47"/>
      <c r="E52" s="47"/>
      <c r="F52" s="35" t="str">
        <f>IF(E18="","",E18)</f>
        <v/>
      </c>
      <c r="G52" s="47"/>
      <c r="H52" s="47"/>
      <c r="I52" s="131"/>
      <c r="J52" s="156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31"/>
      <c r="J53" s="47"/>
      <c r="K53" s="51"/>
    </row>
    <row r="54" s="1" customFormat="1" ht="29.28" customHeight="1">
      <c r="B54" s="46"/>
      <c r="C54" s="157" t="s">
        <v>171</v>
      </c>
      <c r="D54" s="146"/>
      <c r="E54" s="146"/>
      <c r="F54" s="146"/>
      <c r="G54" s="146"/>
      <c r="H54" s="146"/>
      <c r="I54" s="158"/>
      <c r="J54" s="159" t="s">
        <v>172</v>
      </c>
      <c r="K54" s="160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31"/>
      <c r="J55" s="47"/>
      <c r="K55" s="51"/>
    </row>
    <row r="56" s="1" customFormat="1" ht="29.28" customHeight="1">
      <c r="B56" s="46"/>
      <c r="C56" s="161" t="s">
        <v>173</v>
      </c>
      <c r="D56" s="47"/>
      <c r="E56" s="47"/>
      <c r="F56" s="47"/>
      <c r="G56" s="47"/>
      <c r="H56" s="47"/>
      <c r="I56" s="131"/>
      <c r="J56" s="142">
        <f>J80</f>
        <v>0</v>
      </c>
      <c r="K56" s="51"/>
      <c r="AU56" s="24" t="s">
        <v>174</v>
      </c>
    </row>
    <row r="57" s="7" customFormat="1" ht="24.96" customHeight="1">
      <c r="B57" s="162"/>
      <c r="C57" s="163"/>
      <c r="D57" s="164" t="s">
        <v>196</v>
      </c>
      <c r="E57" s="165"/>
      <c r="F57" s="165"/>
      <c r="G57" s="165"/>
      <c r="H57" s="165"/>
      <c r="I57" s="166"/>
      <c r="J57" s="167">
        <f>J81</f>
        <v>0</v>
      </c>
      <c r="K57" s="168"/>
    </row>
    <row r="58" s="8" customFormat="1" ht="19.92" customHeight="1">
      <c r="B58" s="169"/>
      <c r="C58" s="170"/>
      <c r="D58" s="171" t="s">
        <v>1472</v>
      </c>
      <c r="E58" s="172"/>
      <c r="F58" s="172"/>
      <c r="G58" s="172"/>
      <c r="H58" s="172"/>
      <c r="I58" s="173"/>
      <c r="J58" s="174">
        <f>J82</f>
        <v>0</v>
      </c>
      <c r="K58" s="175"/>
    </row>
    <row r="59" s="8" customFormat="1" ht="14.88" customHeight="1">
      <c r="B59" s="169"/>
      <c r="C59" s="170"/>
      <c r="D59" s="171" t="s">
        <v>1473</v>
      </c>
      <c r="E59" s="172"/>
      <c r="F59" s="172"/>
      <c r="G59" s="172"/>
      <c r="H59" s="172"/>
      <c r="I59" s="173"/>
      <c r="J59" s="174">
        <f>J83</f>
        <v>0</v>
      </c>
      <c r="K59" s="175"/>
    </row>
    <row r="60" s="8" customFormat="1" ht="14.88" customHeight="1">
      <c r="B60" s="169"/>
      <c r="C60" s="170"/>
      <c r="D60" s="171" t="s">
        <v>1474</v>
      </c>
      <c r="E60" s="172"/>
      <c r="F60" s="172"/>
      <c r="G60" s="172"/>
      <c r="H60" s="172"/>
      <c r="I60" s="173"/>
      <c r="J60" s="174">
        <f>J94</f>
        <v>0</v>
      </c>
      <c r="K60" s="175"/>
    </row>
    <row r="61" s="1" customFormat="1" ht="21.84" customHeight="1">
      <c r="B61" s="46"/>
      <c r="C61" s="47"/>
      <c r="D61" s="47"/>
      <c r="E61" s="47"/>
      <c r="F61" s="47"/>
      <c r="G61" s="47"/>
      <c r="H61" s="47"/>
      <c r="I61" s="131"/>
      <c r="J61" s="47"/>
      <c r="K61" s="51"/>
    </row>
    <row r="62" s="1" customFormat="1" ht="6.96" customHeight="1">
      <c r="B62" s="67"/>
      <c r="C62" s="68"/>
      <c r="D62" s="68"/>
      <c r="E62" s="68"/>
      <c r="F62" s="68"/>
      <c r="G62" s="68"/>
      <c r="H62" s="68"/>
      <c r="I62" s="153"/>
      <c r="J62" s="68"/>
      <c r="K62" s="69"/>
    </row>
    <row r="66" s="1" customFormat="1" ht="6.96" customHeight="1">
      <c r="B66" s="70"/>
      <c r="C66" s="71"/>
      <c r="D66" s="71"/>
      <c r="E66" s="71"/>
      <c r="F66" s="71"/>
      <c r="G66" s="71"/>
      <c r="H66" s="71"/>
      <c r="I66" s="154"/>
      <c r="J66" s="71"/>
      <c r="K66" s="71"/>
      <c r="L66" s="46"/>
    </row>
    <row r="67" s="1" customFormat="1" ht="36.96" customHeight="1">
      <c r="B67" s="46"/>
      <c r="C67" s="72" t="s">
        <v>198</v>
      </c>
      <c r="I67" s="176"/>
      <c r="L67" s="46"/>
    </row>
    <row r="68" s="1" customFormat="1" ht="6.96" customHeight="1">
      <c r="B68" s="46"/>
      <c r="I68" s="176"/>
      <c r="L68" s="46"/>
    </row>
    <row r="69" s="1" customFormat="1" ht="14.4" customHeight="1">
      <c r="B69" s="46"/>
      <c r="C69" s="74" t="s">
        <v>20</v>
      </c>
      <c r="I69" s="176"/>
      <c r="L69" s="46"/>
    </row>
    <row r="70" s="1" customFormat="1" ht="16.5" customHeight="1">
      <c r="B70" s="46"/>
      <c r="E70" s="177" t="str">
        <f>E7</f>
        <v>Přístavba výtahu 2.ZŠ Husitská, pavilon U12</v>
      </c>
      <c r="F70" s="74"/>
      <c r="G70" s="74"/>
      <c r="H70" s="74"/>
      <c r="I70" s="176"/>
      <c r="L70" s="46"/>
    </row>
    <row r="71" s="1" customFormat="1" ht="14.4" customHeight="1">
      <c r="B71" s="46"/>
      <c r="C71" s="74" t="s">
        <v>123</v>
      </c>
      <c r="I71" s="176"/>
      <c r="L71" s="46"/>
    </row>
    <row r="72" s="1" customFormat="1" ht="17.25" customHeight="1">
      <c r="B72" s="46"/>
      <c r="E72" s="77" t="str">
        <f>E9</f>
        <v>6 - EL slaboproud</v>
      </c>
      <c r="F72" s="1"/>
      <c r="G72" s="1"/>
      <c r="H72" s="1"/>
      <c r="I72" s="176"/>
      <c r="L72" s="46"/>
    </row>
    <row r="73" s="1" customFormat="1" ht="6.96" customHeight="1">
      <c r="B73" s="46"/>
      <c r="I73" s="176"/>
      <c r="L73" s="46"/>
    </row>
    <row r="74" s="1" customFormat="1" ht="18" customHeight="1">
      <c r="B74" s="46"/>
      <c r="C74" s="74" t="s">
        <v>24</v>
      </c>
      <c r="F74" s="178" t="str">
        <f>F12</f>
        <v>Nová Paka</v>
      </c>
      <c r="I74" s="179" t="s">
        <v>26</v>
      </c>
      <c r="J74" s="79" t="str">
        <f>IF(J12="","",J12)</f>
        <v>31. 1. 2017</v>
      </c>
      <c r="L74" s="46"/>
    </row>
    <row r="75" s="1" customFormat="1" ht="6.96" customHeight="1">
      <c r="B75" s="46"/>
      <c r="I75" s="176"/>
      <c r="L75" s="46"/>
    </row>
    <row r="76" s="1" customFormat="1">
      <c r="B76" s="46"/>
      <c r="C76" s="74" t="s">
        <v>30</v>
      </c>
      <c r="F76" s="178" t="str">
        <f>E15</f>
        <v>ZŠ Nová Paka, Husitská 1695</v>
      </c>
      <c r="I76" s="179" t="s">
        <v>36</v>
      </c>
      <c r="J76" s="178" t="str">
        <f>E21</f>
        <v>Ateliér ADIP, Střelecká 437, Hradec Králové</v>
      </c>
      <c r="L76" s="46"/>
    </row>
    <row r="77" s="1" customFormat="1" ht="14.4" customHeight="1">
      <c r="B77" s="46"/>
      <c r="C77" s="74" t="s">
        <v>34</v>
      </c>
      <c r="F77" s="178" t="str">
        <f>IF(E18="","",E18)</f>
        <v/>
      </c>
      <c r="I77" s="176"/>
      <c r="L77" s="46"/>
    </row>
    <row r="78" s="1" customFormat="1" ht="10.32" customHeight="1">
      <c r="B78" s="46"/>
      <c r="I78" s="176"/>
      <c r="L78" s="46"/>
    </row>
    <row r="79" s="9" customFormat="1" ht="29.28" customHeight="1">
      <c r="B79" s="180"/>
      <c r="C79" s="181" t="s">
        <v>199</v>
      </c>
      <c r="D79" s="182" t="s">
        <v>59</v>
      </c>
      <c r="E79" s="182" t="s">
        <v>55</v>
      </c>
      <c r="F79" s="182" t="s">
        <v>200</v>
      </c>
      <c r="G79" s="182" t="s">
        <v>201</v>
      </c>
      <c r="H79" s="182" t="s">
        <v>202</v>
      </c>
      <c r="I79" s="183" t="s">
        <v>203</v>
      </c>
      <c r="J79" s="182" t="s">
        <v>172</v>
      </c>
      <c r="K79" s="184" t="s">
        <v>204</v>
      </c>
      <c r="L79" s="180"/>
      <c r="M79" s="92" t="s">
        <v>205</v>
      </c>
      <c r="N79" s="93" t="s">
        <v>44</v>
      </c>
      <c r="O79" s="93" t="s">
        <v>206</v>
      </c>
      <c r="P79" s="93" t="s">
        <v>207</v>
      </c>
      <c r="Q79" s="93" t="s">
        <v>208</v>
      </c>
      <c r="R79" s="93" t="s">
        <v>209</v>
      </c>
      <c r="S79" s="93" t="s">
        <v>210</v>
      </c>
      <c r="T79" s="94" t="s">
        <v>211</v>
      </c>
    </row>
    <row r="80" s="1" customFormat="1" ht="29.28" customHeight="1">
      <c r="B80" s="46"/>
      <c r="C80" s="96" t="s">
        <v>173</v>
      </c>
      <c r="I80" s="176"/>
      <c r="J80" s="185">
        <f>BK80</f>
        <v>0</v>
      </c>
      <c r="L80" s="46"/>
      <c r="M80" s="95"/>
      <c r="N80" s="82"/>
      <c r="O80" s="82"/>
      <c r="P80" s="186">
        <f>P81</f>
        <v>0</v>
      </c>
      <c r="Q80" s="82"/>
      <c r="R80" s="186">
        <f>R81</f>
        <v>0</v>
      </c>
      <c r="S80" s="82"/>
      <c r="T80" s="187">
        <f>T81</f>
        <v>0</v>
      </c>
      <c r="AT80" s="24" t="s">
        <v>73</v>
      </c>
      <c r="AU80" s="24" t="s">
        <v>174</v>
      </c>
      <c r="BK80" s="188">
        <f>BK81</f>
        <v>0</v>
      </c>
    </row>
    <row r="81" s="10" customFormat="1" ht="37.44001" customHeight="1">
      <c r="B81" s="189"/>
      <c r="D81" s="190" t="s">
        <v>73</v>
      </c>
      <c r="E81" s="191" t="s">
        <v>341</v>
      </c>
      <c r="F81" s="191" t="s">
        <v>1065</v>
      </c>
      <c r="I81" s="192"/>
      <c r="J81" s="193">
        <f>BK81</f>
        <v>0</v>
      </c>
      <c r="L81" s="189"/>
      <c r="M81" s="194"/>
      <c r="N81" s="195"/>
      <c r="O81" s="195"/>
      <c r="P81" s="196">
        <f>P82</f>
        <v>0</v>
      </c>
      <c r="Q81" s="195"/>
      <c r="R81" s="196">
        <f>R82</f>
        <v>0</v>
      </c>
      <c r="S81" s="195"/>
      <c r="T81" s="197">
        <f>T82</f>
        <v>0</v>
      </c>
      <c r="AR81" s="190" t="s">
        <v>85</v>
      </c>
      <c r="AT81" s="198" t="s">
        <v>73</v>
      </c>
      <c r="AU81" s="198" t="s">
        <v>74</v>
      </c>
      <c r="AY81" s="190" t="s">
        <v>214</v>
      </c>
      <c r="BK81" s="199">
        <f>BK82</f>
        <v>0</v>
      </c>
    </row>
    <row r="82" s="10" customFormat="1" ht="19.92" customHeight="1">
      <c r="B82" s="189"/>
      <c r="D82" s="190" t="s">
        <v>73</v>
      </c>
      <c r="E82" s="200" t="s">
        <v>1475</v>
      </c>
      <c r="F82" s="200" t="s">
        <v>1476</v>
      </c>
      <c r="I82" s="192"/>
      <c r="J82" s="201">
        <f>BK82</f>
        <v>0</v>
      </c>
      <c r="L82" s="189"/>
      <c r="M82" s="194"/>
      <c r="N82" s="195"/>
      <c r="O82" s="195"/>
      <c r="P82" s="196">
        <f>P83+P94</f>
        <v>0</v>
      </c>
      <c r="Q82" s="195"/>
      <c r="R82" s="196">
        <f>R83+R94</f>
        <v>0</v>
      </c>
      <c r="S82" s="195"/>
      <c r="T82" s="197">
        <f>T83+T94</f>
        <v>0</v>
      </c>
      <c r="AR82" s="190" t="s">
        <v>85</v>
      </c>
      <c r="AT82" s="198" t="s">
        <v>73</v>
      </c>
      <c r="AU82" s="198" t="s">
        <v>11</v>
      </c>
      <c r="AY82" s="190" t="s">
        <v>214</v>
      </c>
      <c r="BK82" s="199">
        <f>BK83+BK94</f>
        <v>0</v>
      </c>
    </row>
    <row r="83" s="10" customFormat="1" ht="14.88" customHeight="1">
      <c r="B83" s="189"/>
      <c r="D83" s="190" t="s">
        <v>73</v>
      </c>
      <c r="E83" s="200" t="s">
        <v>1340</v>
      </c>
      <c r="F83" s="200" t="s">
        <v>1477</v>
      </c>
      <c r="I83" s="192"/>
      <c r="J83" s="201">
        <f>BK83</f>
        <v>0</v>
      </c>
      <c r="L83" s="189"/>
      <c r="M83" s="194"/>
      <c r="N83" s="195"/>
      <c r="O83" s="195"/>
      <c r="P83" s="196">
        <f>SUM(P84:P93)</f>
        <v>0</v>
      </c>
      <c r="Q83" s="195"/>
      <c r="R83" s="196">
        <f>SUM(R84:R93)</f>
        <v>0</v>
      </c>
      <c r="S83" s="195"/>
      <c r="T83" s="197">
        <f>SUM(T84:T93)</f>
        <v>0</v>
      </c>
      <c r="AR83" s="190" t="s">
        <v>85</v>
      </c>
      <c r="AT83" s="198" t="s">
        <v>73</v>
      </c>
      <c r="AU83" s="198" t="s">
        <v>82</v>
      </c>
      <c r="AY83" s="190" t="s">
        <v>214</v>
      </c>
      <c r="BK83" s="199">
        <f>SUM(BK84:BK93)</f>
        <v>0</v>
      </c>
    </row>
    <row r="84" s="1" customFormat="1" ht="16.5" customHeight="1">
      <c r="B84" s="202"/>
      <c r="C84" s="232" t="s">
        <v>11</v>
      </c>
      <c r="D84" s="232" t="s">
        <v>341</v>
      </c>
      <c r="E84" s="233" t="s">
        <v>1478</v>
      </c>
      <c r="F84" s="234" t="s">
        <v>1479</v>
      </c>
      <c r="G84" s="235" t="s">
        <v>1090</v>
      </c>
      <c r="H84" s="236">
        <v>1</v>
      </c>
      <c r="I84" s="237"/>
      <c r="J84" s="238">
        <f>ROUND(I84*H84,0)</f>
        <v>0</v>
      </c>
      <c r="K84" s="234" t="s">
        <v>5</v>
      </c>
      <c r="L84" s="239"/>
      <c r="M84" s="240" t="s">
        <v>5</v>
      </c>
      <c r="N84" s="241" t="s">
        <v>45</v>
      </c>
      <c r="O84" s="47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AR84" s="24" t="s">
        <v>1072</v>
      </c>
      <c r="AT84" s="24" t="s">
        <v>341</v>
      </c>
      <c r="AU84" s="24" t="s">
        <v>85</v>
      </c>
      <c r="AY84" s="24" t="s">
        <v>214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24" t="s">
        <v>11</v>
      </c>
      <c r="BK84" s="214">
        <f>ROUND(I84*H84,0)</f>
        <v>0</v>
      </c>
      <c r="BL84" s="24" t="s">
        <v>571</v>
      </c>
      <c r="BM84" s="24" t="s">
        <v>82</v>
      </c>
    </row>
    <row r="85" s="1" customFormat="1" ht="16.5" customHeight="1">
      <c r="B85" s="202"/>
      <c r="C85" s="232" t="s">
        <v>82</v>
      </c>
      <c r="D85" s="232" t="s">
        <v>341</v>
      </c>
      <c r="E85" s="233" t="s">
        <v>1480</v>
      </c>
      <c r="F85" s="234" t="s">
        <v>1481</v>
      </c>
      <c r="G85" s="235" t="s">
        <v>1090</v>
      </c>
      <c r="H85" s="236">
        <v>1</v>
      </c>
      <c r="I85" s="237"/>
      <c r="J85" s="238">
        <f>ROUND(I85*H85,0)</f>
        <v>0</v>
      </c>
      <c r="K85" s="234" t="s">
        <v>5</v>
      </c>
      <c r="L85" s="239"/>
      <c r="M85" s="240" t="s">
        <v>5</v>
      </c>
      <c r="N85" s="241" t="s">
        <v>45</v>
      </c>
      <c r="O85" s="47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AR85" s="24" t="s">
        <v>1072</v>
      </c>
      <c r="AT85" s="24" t="s">
        <v>341</v>
      </c>
      <c r="AU85" s="24" t="s">
        <v>85</v>
      </c>
      <c r="AY85" s="24" t="s">
        <v>214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24" t="s">
        <v>11</v>
      </c>
      <c r="BK85" s="214">
        <f>ROUND(I85*H85,0)</f>
        <v>0</v>
      </c>
      <c r="BL85" s="24" t="s">
        <v>571</v>
      </c>
      <c r="BM85" s="24" t="s">
        <v>88</v>
      </c>
    </row>
    <row r="86" s="1" customFormat="1" ht="16.5" customHeight="1">
      <c r="B86" s="202"/>
      <c r="C86" s="232" t="s">
        <v>85</v>
      </c>
      <c r="D86" s="232" t="s">
        <v>341</v>
      </c>
      <c r="E86" s="233" t="s">
        <v>1482</v>
      </c>
      <c r="F86" s="234" t="s">
        <v>1483</v>
      </c>
      <c r="G86" s="235" t="s">
        <v>1090</v>
      </c>
      <c r="H86" s="236">
        <v>1</v>
      </c>
      <c r="I86" s="237"/>
      <c r="J86" s="238">
        <f>ROUND(I86*H86,0)</f>
        <v>0</v>
      </c>
      <c r="K86" s="234" t="s">
        <v>5</v>
      </c>
      <c r="L86" s="239"/>
      <c r="M86" s="240" t="s">
        <v>5</v>
      </c>
      <c r="N86" s="241" t="s">
        <v>45</v>
      </c>
      <c r="O86" s="47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AR86" s="24" t="s">
        <v>1072</v>
      </c>
      <c r="AT86" s="24" t="s">
        <v>341</v>
      </c>
      <c r="AU86" s="24" t="s">
        <v>85</v>
      </c>
      <c r="AY86" s="24" t="s">
        <v>214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24" t="s">
        <v>11</v>
      </c>
      <c r="BK86" s="214">
        <f>ROUND(I86*H86,0)</f>
        <v>0</v>
      </c>
      <c r="BL86" s="24" t="s">
        <v>571</v>
      </c>
      <c r="BM86" s="24" t="s">
        <v>94</v>
      </c>
    </row>
    <row r="87" s="1" customFormat="1" ht="16.5" customHeight="1">
      <c r="B87" s="202"/>
      <c r="C87" s="232" t="s">
        <v>88</v>
      </c>
      <c r="D87" s="232" t="s">
        <v>341</v>
      </c>
      <c r="E87" s="233" t="s">
        <v>1484</v>
      </c>
      <c r="F87" s="234" t="s">
        <v>1485</v>
      </c>
      <c r="G87" s="235" t="s">
        <v>1090</v>
      </c>
      <c r="H87" s="236">
        <v>1</v>
      </c>
      <c r="I87" s="237"/>
      <c r="J87" s="238">
        <f>ROUND(I87*H87,0)</f>
        <v>0</v>
      </c>
      <c r="K87" s="234" t="s">
        <v>5</v>
      </c>
      <c r="L87" s="239"/>
      <c r="M87" s="240" t="s">
        <v>5</v>
      </c>
      <c r="N87" s="241" t="s">
        <v>45</v>
      </c>
      <c r="O87" s="47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AR87" s="24" t="s">
        <v>1072</v>
      </c>
      <c r="AT87" s="24" t="s">
        <v>341</v>
      </c>
      <c r="AU87" s="24" t="s">
        <v>85</v>
      </c>
      <c r="AY87" s="24" t="s">
        <v>214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24" t="s">
        <v>11</v>
      </c>
      <c r="BK87" s="214">
        <f>ROUND(I87*H87,0)</f>
        <v>0</v>
      </c>
      <c r="BL87" s="24" t="s">
        <v>571</v>
      </c>
      <c r="BM87" s="24" t="s">
        <v>246</v>
      </c>
    </row>
    <row r="88" s="1" customFormat="1" ht="16.5" customHeight="1">
      <c r="B88" s="202"/>
      <c r="C88" s="232" t="s">
        <v>91</v>
      </c>
      <c r="D88" s="232" t="s">
        <v>341</v>
      </c>
      <c r="E88" s="233" t="s">
        <v>1486</v>
      </c>
      <c r="F88" s="234" t="s">
        <v>1487</v>
      </c>
      <c r="G88" s="235" t="s">
        <v>1090</v>
      </c>
      <c r="H88" s="236">
        <v>1</v>
      </c>
      <c r="I88" s="237"/>
      <c r="J88" s="238">
        <f>ROUND(I88*H88,0)</f>
        <v>0</v>
      </c>
      <c r="K88" s="234" t="s">
        <v>5</v>
      </c>
      <c r="L88" s="239"/>
      <c r="M88" s="240" t="s">
        <v>5</v>
      </c>
      <c r="N88" s="241" t="s">
        <v>45</v>
      </c>
      <c r="O88" s="47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AR88" s="24" t="s">
        <v>1072</v>
      </c>
      <c r="AT88" s="24" t="s">
        <v>341</v>
      </c>
      <c r="AU88" s="24" t="s">
        <v>85</v>
      </c>
      <c r="AY88" s="24" t="s">
        <v>214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24" t="s">
        <v>11</v>
      </c>
      <c r="BK88" s="214">
        <f>ROUND(I88*H88,0)</f>
        <v>0</v>
      </c>
      <c r="BL88" s="24" t="s">
        <v>571</v>
      </c>
      <c r="BM88" s="24" t="s">
        <v>28</v>
      </c>
    </row>
    <row r="89" s="1" customFormat="1" ht="16.5" customHeight="1">
      <c r="B89" s="202"/>
      <c r="C89" s="203" t="s">
        <v>94</v>
      </c>
      <c r="D89" s="203" t="s">
        <v>216</v>
      </c>
      <c r="E89" s="204" t="s">
        <v>1478</v>
      </c>
      <c r="F89" s="205" t="s">
        <v>1479</v>
      </c>
      <c r="G89" s="206" t="s">
        <v>1090</v>
      </c>
      <c r="H89" s="207">
        <v>1</v>
      </c>
      <c r="I89" s="208"/>
      <c r="J89" s="209">
        <f>ROUND(I89*H89,0)</f>
        <v>0</v>
      </c>
      <c r="K89" s="205" t="s">
        <v>5</v>
      </c>
      <c r="L89" s="46"/>
      <c r="M89" s="210" t="s">
        <v>5</v>
      </c>
      <c r="N89" s="211" t="s">
        <v>45</v>
      </c>
      <c r="O89" s="47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AR89" s="24" t="s">
        <v>571</v>
      </c>
      <c r="AT89" s="24" t="s">
        <v>216</v>
      </c>
      <c r="AU89" s="24" t="s">
        <v>85</v>
      </c>
      <c r="AY89" s="24" t="s">
        <v>214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24" t="s">
        <v>11</v>
      </c>
      <c r="BK89" s="214">
        <f>ROUND(I89*H89,0)</f>
        <v>0</v>
      </c>
      <c r="BL89" s="24" t="s">
        <v>571</v>
      </c>
      <c r="BM89" s="24" t="s">
        <v>1488</v>
      </c>
    </row>
    <row r="90" s="1" customFormat="1" ht="16.5" customHeight="1">
      <c r="B90" s="202"/>
      <c r="C90" s="203" t="s">
        <v>97</v>
      </c>
      <c r="D90" s="203" t="s">
        <v>216</v>
      </c>
      <c r="E90" s="204" t="s">
        <v>1480</v>
      </c>
      <c r="F90" s="205" t="s">
        <v>1481</v>
      </c>
      <c r="G90" s="206" t="s">
        <v>1090</v>
      </c>
      <c r="H90" s="207">
        <v>1</v>
      </c>
      <c r="I90" s="208"/>
      <c r="J90" s="209">
        <f>ROUND(I90*H90,0)</f>
        <v>0</v>
      </c>
      <c r="K90" s="205" t="s">
        <v>5</v>
      </c>
      <c r="L90" s="46"/>
      <c r="M90" s="210" t="s">
        <v>5</v>
      </c>
      <c r="N90" s="211" t="s">
        <v>45</v>
      </c>
      <c r="O90" s="47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AR90" s="24" t="s">
        <v>571</v>
      </c>
      <c r="AT90" s="24" t="s">
        <v>216</v>
      </c>
      <c r="AU90" s="24" t="s">
        <v>85</v>
      </c>
      <c r="AY90" s="24" t="s">
        <v>214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24" t="s">
        <v>11</v>
      </c>
      <c r="BK90" s="214">
        <f>ROUND(I90*H90,0)</f>
        <v>0</v>
      </c>
      <c r="BL90" s="24" t="s">
        <v>571</v>
      </c>
      <c r="BM90" s="24" t="s">
        <v>1489</v>
      </c>
    </row>
    <row r="91" s="1" customFormat="1" ht="16.5" customHeight="1">
      <c r="B91" s="202"/>
      <c r="C91" s="203" t="s">
        <v>246</v>
      </c>
      <c r="D91" s="203" t="s">
        <v>216</v>
      </c>
      <c r="E91" s="204" t="s">
        <v>1482</v>
      </c>
      <c r="F91" s="205" t="s">
        <v>1483</v>
      </c>
      <c r="G91" s="206" t="s">
        <v>1090</v>
      </c>
      <c r="H91" s="207">
        <v>1</v>
      </c>
      <c r="I91" s="208"/>
      <c r="J91" s="209">
        <f>ROUND(I91*H91,0)</f>
        <v>0</v>
      </c>
      <c r="K91" s="205" t="s">
        <v>5</v>
      </c>
      <c r="L91" s="46"/>
      <c r="M91" s="210" t="s">
        <v>5</v>
      </c>
      <c r="N91" s="211" t="s">
        <v>45</v>
      </c>
      <c r="O91" s="47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AR91" s="24" t="s">
        <v>571</v>
      </c>
      <c r="AT91" s="24" t="s">
        <v>216</v>
      </c>
      <c r="AU91" s="24" t="s">
        <v>85</v>
      </c>
      <c r="AY91" s="24" t="s">
        <v>214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24" t="s">
        <v>11</v>
      </c>
      <c r="BK91" s="214">
        <f>ROUND(I91*H91,0)</f>
        <v>0</v>
      </c>
      <c r="BL91" s="24" t="s">
        <v>571</v>
      </c>
      <c r="BM91" s="24" t="s">
        <v>1490</v>
      </c>
    </row>
    <row r="92" s="1" customFormat="1" ht="16.5" customHeight="1">
      <c r="B92" s="202"/>
      <c r="C92" s="203" t="s">
        <v>254</v>
      </c>
      <c r="D92" s="203" t="s">
        <v>216</v>
      </c>
      <c r="E92" s="204" t="s">
        <v>1484</v>
      </c>
      <c r="F92" s="205" t="s">
        <v>1485</v>
      </c>
      <c r="G92" s="206" t="s">
        <v>1090</v>
      </c>
      <c r="H92" s="207">
        <v>1</v>
      </c>
      <c r="I92" s="208"/>
      <c r="J92" s="209">
        <f>ROUND(I92*H92,0)</f>
        <v>0</v>
      </c>
      <c r="K92" s="205" t="s">
        <v>5</v>
      </c>
      <c r="L92" s="46"/>
      <c r="M92" s="210" t="s">
        <v>5</v>
      </c>
      <c r="N92" s="211" t="s">
        <v>45</v>
      </c>
      <c r="O92" s="47"/>
      <c r="P92" s="212">
        <f>O92*H92</f>
        <v>0</v>
      </c>
      <c r="Q92" s="212">
        <v>0</v>
      </c>
      <c r="R92" s="212">
        <f>Q92*H92</f>
        <v>0</v>
      </c>
      <c r="S92" s="212">
        <v>0</v>
      </c>
      <c r="T92" s="213">
        <f>S92*H92</f>
        <v>0</v>
      </c>
      <c r="AR92" s="24" t="s">
        <v>571</v>
      </c>
      <c r="AT92" s="24" t="s">
        <v>216</v>
      </c>
      <c r="AU92" s="24" t="s">
        <v>85</v>
      </c>
      <c r="AY92" s="24" t="s">
        <v>214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24" t="s">
        <v>11</v>
      </c>
      <c r="BK92" s="214">
        <f>ROUND(I92*H92,0)</f>
        <v>0</v>
      </c>
      <c r="BL92" s="24" t="s">
        <v>571</v>
      </c>
      <c r="BM92" s="24" t="s">
        <v>1491</v>
      </c>
    </row>
    <row r="93" s="1" customFormat="1" ht="16.5" customHeight="1">
      <c r="B93" s="202"/>
      <c r="C93" s="203" t="s">
        <v>28</v>
      </c>
      <c r="D93" s="203" t="s">
        <v>216</v>
      </c>
      <c r="E93" s="204" t="s">
        <v>1486</v>
      </c>
      <c r="F93" s="205" t="s">
        <v>1487</v>
      </c>
      <c r="G93" s="206" t="s">
        <v>1090</v>
      </c>
      <c r="H93" s="207">
        <v>1</v>
      </c>
      <c r="I93" s="208"/>
      <c r="J93" s="209">
        <f>ROUND(I93*H93,0)</f>
        <v>0</v>
      </c>
      <c r="K93" s="205" t="s">
        <v>5</v>
      </c>
      <c r="L93" s="46"/>
      <c r="M93" s="210" t="s">
        <v>5</v>
      </c>
      <c r="N93" s="211" t="s">
        <v>45</v>
      </c>
      <c r="O93" s="47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AR93" s="24" t="s">
        <v>571</v>
      </c>
      <c r="AT93" s="24" t="s">
        <v>216</v>
      </c>
      <c r="AU93" s="24" t="s">
        <v>85</v>
      </c>
      <c r="AY93" s="24" t="s">
        <v>214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24" t="s">
        <v>11</v>
      </c>
      <c r="BK93" s="214">
        <f>ROUND(I93*H93,0)</f>
        <v>0</v>
      </c>
      <c r="BL93" s="24" t="s">
        <v>571</v>
      </c>
      <c r="BM93" s="24" t="s">
        <v>1492</v>
      </c>
    </row>
    <row r="94" s="10" customFormat="1" ht="22.32" customHeight="1">
      <c r="B94" s="189"/>
      <c r="D94" s="190" t="s">
        <v>73</v>
      </c>
      <c r="E94" s="200" t="s">
        <v>1493</v>
      </c>
      <c r="F94" s="200" t="s">
        <v>1494</v>
      </c>
      <c r="I94" s="192"/>
      <c r="J94" s="201">
        <f>BK94</f>
        <v>0</v>
      </c>
      <c r="L94" s="189"/>
      <c r="M94" s="194"/>
      <c r="N94" s="195"/>
      <c r="O94" s="195"/>
      <c r="P94" s="196">
        <f>SUM(P95:P103)</f>
        <v>0</v>
      </c>
      <c r="Q94" s="195"/>
      <c r="R94" s="196">
        <f>SUM(R95:R103)</f>
        <v>0</v>
      </c>
      <c r="S94" s="195"/>
      <c r="T94" s="197">
        <f>SUM(T95:T103)</f>
        <v>0</v>
      </c>
      <c r="AR94" s="190" t="s">
        <v>85</v>
      </c>
      <c r="AT94" s="198" t="s">
        <v>73</v>
      </c>
      <c r="AU94" s="198" t="s">
        <v>82</v>
      </c>
      <c r="AY94" s="190" t="s">
        <v>214</v>
      </c>
      <c r="BK94" s="199">
        <f>SUM(BK95:BK103)</f>
        <v>0</v>
      </c>
    </row>
    <row r="95" s="1" customFormat="1" ht="16.5" customHeight="1">
      <c r="B95" s="202"/>
      <c r="C95" s="232" t="s">
        <v>259</v>
      </c>
      <c r="D95" s="232" t="s">
        <v>341</v>
      </c>
      <c r="E95" s="233" t="s">
        <v>1495</v>
      </c>
      <c r="F95" s="234" t="s">
        <v>1496</v>
      </c>
      <c r="G95" s="235" t="s">
        <v>270</v>
      </c>
      <c r="H95" s="236">
        <v>30</v>
      </c>
      <c r="I95" s="237"/>
      <c r="J95" s="238">
        <f>ROUND(I95*H95,0)</f>
        <v>0</v>
      </c>
      <c r="K95" s="234" t="s">
        <v>5</v>
      </c>
      <c r="L95" s="239"/>
      <c r="M95" s="240" t="s">
        <v>5</v>
      </c>
      <c r="N95" s="241" t="s">
        <v>45</v>
      </c>
      <c r="O95" s="47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AR95" s="24" t="s">
        <v>1072</v>
      </c>
      <c r="AT95" s="24" t="s">
        <v>341</v>
      </c>
      <c r="AU95" s="24" t="s">
        <v>85</v>
      </c>
      <c r="AY95" s="24" t="s">
        <v>214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24" t="s">
        <v>11</v>
      </c>
      <c r="BK95" s="214">
        <f>ROUND(I95*H95,0)</f>
        <v>0</v>
      </c>
      <c r="BL95" s="24" t="s">
        <v>571</v>
      </c>
      <c r="BM95" s="24" t="s">
        <v>267</v>
      </c>
    </row>
    <row r="96" s="1" customFormat="1" ht="16.5" customHeight="1">
      <c r="B96" s="202"/>
      <c r="C96" s="232" t="s">
        <v>267</v>
      </c>
      <c r="D96" s="232" t="s">
        <v>341</v>
      </c>
      <c r="E96" s="233" t="s">
        <v>1497</v>
      </c>
      <c r="F96" s="234" t="s">
        <v>1498</v>
      </c>
      <c r="G96" s="235" t="s">
        <v>270</v>
      </c>
      <c r="H96" s="236">
        <v>22</v>
      </c>
      <c r="I96" s="237"/>
      <c r="J96" s="238">
        <f>ROUND(I96*H96,0)</f>
        <v>0</v>
      </c>
      <c r="K96" s="234" t="s">
        <v>5</v>
      </c>
      <c r="L96" s="239"/>
      <c r="M96" s="240" t="s">
        <v>5</v>
      </c>
      <c r="N96" s="241" t="s">
        <v>45</v>
      </c>
      <c r="O96" s="47"/>
      <c r="P96" s="212">
        <f>O96*H96</f>
        <v>0</v>
      </c>
      <c r="Q96" s="212">
        <v>0</v>
      </c>
      <c r="R96" s="212">
        <f>Q96*H96</f>
        <v>0</v>
      </c>
      <c r="S96" s="212">
        <v>0</v>
      </c>
      <c r="T96" s="213">
        <f>S96*H96</f>
        <v>0</v>
      </c>
      <c r="AR96" s="24" t="s">
        <v>1072</v>
      </c>
      <c r="AT96" s="24" t="s">
        <v>341</v>
      </c>
      <c r="AU96" s="24" t="s">
        <v>85</v>
      </c>
      <c r="AY96" s="24" t="s">
        <v>214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24" t="s">
        <v>11</v>
      </c>
      <c r="BK96" s="214">
        <f>ROUND(I96*H96,0)</f>
        <v>0</v>
      </c>
      <c r="BL96" s="24" t="s">
        <v>571</v>
      </c>
      <c r="BM96" s="24" t="s">
        <v>278</v>
      </c>
    </row>
    <row r="97" s="1" customFormat="1" ht="16.5" customHeight="1">
      <c r="B97" s="202"/>
      <c r="C97" s="232" t="s">
        <v>273</v>
      </c>
      <c r="D97" s="232" t="s">
        <v>341</v>
      </c>
      <c r="E97" s="233" t="s">
        <v>1499</v>
      </c>
      <c r="F97" s="234" t="s">
        <v>1500</v>
      </c>
      <c r="G97" s="235" t="s">
        <v>270</v>
      </c>
      <c r="H97" s="236">
        <v>20</v>
      </c>
      <c r="I97" s="237"/>
      <c r="J97" s="238">
        <f>ROUND(I97*H97,0)</f>
        <v>0</v>
      </c>
      <c r="K97" s="234" t="s">
        <v>5</v>
      </c>
      <c r="L97" s="239"/>
      <c r="M97" s="240" t="s">
        <v>5</v>
      </c>
      <c r="N97" s="241" t="s">
        <v>45</v>
      </c>
      <c r="O97" s="47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AR97" s="24" t="s">
        <v>1072</v>
      </c>
      <c r="AT97" s="24" t="s">
        <v>341</v>
      </c>
      <c r="AU97" s="24" t="s">
        <v>85</v>
      </c>
      <c r="AY97" s="24" t="s">
        <v>214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24" t="s">
        <v>11</v>
      </c>
      <c r="BK97" s="214">
        <f>ROUND(I97*H97,0)</f>
        <v>0</v>
      </c>
      <c r="BL97" s="24" t="s">
        <v>571</v>
      </c>
      <c r="BM97" s="24" t="s">
        <v>288</v>
      </c>
    </row>
    <row r="98" s="1" customFormat="1" ht="16.5" customHeight="1">
      <c r="B98" s="202"/>
      <c r="C98" s="232" t="s">
        <v>278</v>
      </c>
      <c r="D98" s="232" t="s">
        <v>341</v>
      </c>
      <c r="E98" s="233" t="s">
        <v>1501</v>
      </c>
      <c r="F98" s="234" t="s">
        <v>1502</v>
      </c>
      <c r="G98" s="235" t="s">
        <v>1090</v>
      </c>
      <c r="H98" s="236">
        <v>12</v>
      </c>
      <c r="I98" s="237"/>
      <c r="J98" s="238">
        <f>ROUND(I98*H98,0)</f>
        <v>0</v>
      </c>
      <c r="K98" s="234" t="s">
        <v>5</v>
      </c>
      <c r="L98" s="239"/>
      <c r="M98" s="240" t="s">
        <v>5</v>
      </c>
      <c r="N98" s="241" t="s">
        <v>45</v>
      </c>
      <c r="O98" s="47"/>
      <c r="P98" s="212">
        <f>O98*H98</f>
        <v>0</v>
      </c>
      <c r="Q98" s="212">
        <v>0</v>
      </c>
      <c r="R98" s="212">
        <f>Q98*H98</f>
        <v>0</v>
      </c>
      <c r="S98" s="212">
        <v>0</v>
      </c>
      <c r="T98" s="213">
        <f>S98*H98</f>
        <v>0</v>
      </c>
      <c r="AR98" s="24" t="s">
        <v>1072</v>
      </c>
      <c r="AT98" s="24" t="s">
        <v>341</v>
      </c>
      <c r="AU98" s="24" t="s">
        <v>85</v>
      </c>
      <c r="AY98" s="24" t="s">
        <v>214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24" t="s">
        <v>11</v>
      </c>
      <c r="BK98" s="214">
        <f>ROUND(I98*H98,0)</f>
        <v>0</v>
      </c>
      <c r="BL98" s="24" t="s">
        <v>571</v>
      </c>
      <c r="BM98" s="24" t="s">
        <v>298</v>
      </c>
    </row>
    <row r="99" s="1" customFormat="1" ht="16.5" customHeight="1">
      <c r="B99" s="202"/>
      <c r="C99" s="203" t="s">
        <v>12</v>
      </c>
      <c r="D99" s="203" t="s">
        <v>216</v>
      </c>
      <c r="E99" s="204" t="s">
        <v>1495</v>
      </c>
      <c r="F99" s="205" t="s">
        <v>1496</v>
      </c>
      <c r="G99" s="206" t="s">
        <v>270</v>
      </c>
      <c r="H99" s="207">
        <v>30</v>
      </c>
      <c r="I99" s="208"/>
      <c r="J99" s="209">
        <f>ROUND(I99*H99,0)</f>
        <v>0</v>
      </c>
      <c r="K99" s="205" t="s">
        <v>5</v>
      </c>
      <c r="L99" s="46"/>
      <c r="M99" s="210" t="s">
        <v>5</v>
      </c>
      <c r="N99" s="211" t="s">
        <v>45</v>
      </c>
      <c r="O99" s="47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AR99" s="24" t="s">
        <v>571</v>
      </c>
      <c r="AT99" s="24" t="s">
        <v>216</v>
      </c>
      <c r="AU99" s="24" t="s">
        <v>85</v>
      </c>
      <c r="AY99" s="24" t="s">
        <v>214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24" t="s">
        <v>11</v>
      </c>
      <c r="BK99" s="214">
        <f>ROUND(I99*H99,0)</f>
        <v>0</v>
      </c>
      <c r="BL99" s="24" t="s">
        <v>571</v>
      </c>
      <c r="BM99" s="24" t="s">
        <v>1503</v>
      </c>
    </row>
    <row r="100" s="1" customFormat="1" ht="16.5" customHeight="1">
      <c r="B100" s="202"/>
      <c r="C100" s="203" t="s">
        <v>288</v>
      </c>
      <c r="D100" s="203" t="s">
        <v>216</v>
      </c>
      <c r="E100" s="204" t="s">
        <v>1497</v>
      </c>
      <c r="F100" s="205" t="s">
        <v>1498</v>
      </c>
      <c r="G100" s="206" t="s">
        <v>270</v>
      </c>
      <c r="H100" s="207">
        <v>22</v>
      </c>
      <c r="I100" s="208"/>
      <c r="J100" s="209">
        <f>ROUND(I100*H100,0)</f>
        <v>0</v>
      </c>
      <c r="K100" s="205" t="s">
        <v>5</v>
      </c>
      <c r="L100" s="46"/>
      <c r="M100" s="210" t="s">
        <v>5</v>
      </c>
      <c r="N100" s="211" t="s">
        <v>45</v>
      </c>
      <c r="O100" s="47"/>
      <c r="P100" s="212">
        <f>O100*H100</f>
        <v>0</v>
      </c>
      <c r="Q100" s="212">
        <v>0</v>
      </c>
      <c r="R100" s="212">
        <f>Q100*H100</f>
        <v>0</v>
      </c>
      <c r="S100" s="212">
        <v>0</v>
      </c>
      <c r="T100" s="213">
        <f>S100*H100</f>
        <v>0</v>
      </c>
      <c r="AR100" s="24" t="s">
        <v>571</v>
      </c>
      <c r="AT100" s="24" t="s">
        <v>216</v>
      </c>
      <c r="AU100" s="24" t="s">
        <v>85</v>
      </c>
      <c r="AY100" s="24" t="s">
        <v>214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24" t="s">
        <v>11</v>
      </c>
      <c r="BK100" s="214">
        <f>ROUND(I100*H100,0)</f>
        <v>0</v>
      </c>
      <c r="BL100" s="24" t="s">
        <v>571</v>
      </c>
      <c r="BM100" s="24" t="s">
        <v>1504</v>
      </c>
    </row>
    <row r="101" s="1" customFormat="1" ht="16.5" customHeight="1">
      <c r="B101" s="202"/>
      <c r="C101" s="203" t="s">
        <v>294</v>
      </c>
      <c r="D101" s="203" t="s">
        <v>216</v>
      </c>
      <c r="E101" s="204" t="s">
        <v>1499</v>
      </c>
      <c r="F101" s="205" t="s">
        <v>1500</v>
      </c>
      <c r="G101" s="206" t="s">
        <v>270</v>
      </c>
      <c r="H101" s="207">
        <v>20</v>
      </c>
      <c r="I101" s="208"/>
      <c r="J101" s="209">
        <f>ROUND(I101*H101,0)</f>
        <v>0</v>
      </c>
      <c r="K101" s="205" t="s">
        <v>5</v>
      </c>
      <c r="L101" s="46"/>
      <c r="M101" s="210" t="s">
        <v>5</v>
      </c>
      <c r="N101" s="211" t="s">
        <v>45</v>
      </c>
      <c r="O101" s="47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AR101" s="24" t="s">
        <v>571</v>
      </c>
      <c r="AT101" s="24" t="s">
        <v>216</v>
      </c>
      <c r="AU101" s="24" t="s">
        <v>85</v>
      </c>
      <c r="AY101" s="24" t="s">
        <v>214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24" t="s">
        <v>11</v>
      </c>
      <c r="BK101" s="214">
        <f>ROUND(I101*H101,0)</f>
        <v>0</v>
      </c>
      <c r="BL101" s="24" t="s">
        <v>571</v>
      </c>
      <c r="BM101" s="24" t="s">
        <v>1505</v>
      </c>
    </row>
    <row r="102" s="1" customFormat="1" ht="16.5" customHeight="1">
      <c r="B102" s="202"/>
      <c r="C102" s="203" t="s">
        <v>298</v>
      </c>
      <c r="D102" s="203" t="s">
        <v>216</v>
      </c>
      <c r="E102" s="204" t="s">
        <v>1501</v>
      </c>
      <c r="F102" s="205" t="s">
        <v>1502</v>
      </c>
      <c r="G102" s="206" t="s">
        <v>1090</v>
      </c>
      <c r="H102" s="207">
        <v>12</v>
      </c>
      <c r="I102" s="208"/>
      <c r="J102" s="209">
        <f>ROUND(I102*H102,0)</f>
        <v>0</v>
      </c>
      <c r="K102" s="205" t="s">
        <v>5</v>
      </c>
      <c r="L102" s="46"/>
      <c r="M102" s="210" t="s">
        <v>5</v>
      </c>
      <c r="N102" s="211" t="s">
        <v>45</v>
      </c>
      <c r="O102" s="47"/>
      <c r="P102" s="212">
        <f>O102*H102</f>
        <v>0</v>
      </c>
      <c r="Q102" s="212">
        <v>0</v>
      </c>
      <c r="R102" s="212">
        <f>Q102*H102</f>
        <v>0</v>
      </c>
      <c r="S102" s="212">
        <v>0</v>
      </c>
      <c r="T102" s="213">
        <f>S102*H102</f>
        <v>0</v>
      </c>
      <c r="AR102" s="24" t="s">
        <v>571</v>
      </c>
      <c r="AT102" s="24" t="s">
        <v>216</v>
      </c>
      <c r="AU102" s="24" t="s">
        <v>85</v>
      </c>
      <c r="AY102" s="24" t="s">
        <v>214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24" t="s">
        <v>11</v>
      </c>
      <c r="BK102" s="214">
        <f>ROUND(I102*H102,0)</f>
        <v>0</v>
      </c>
      <c r="BL102" s="24" t="s">
        <v>571</v>
      </c>
      <c r="BM102" s="24" t="s">
        <v>1506</v>
      </c>
    </row>
    <row r="103" s="1" customFormat="1" ht="16.5" customHeight="1">
      <c r="B103" s="202"/>
      <c r="C103" s="203" t="s">
        <v>303</v>
      </c>
      <c r="D103" s="203" t="s">
        <v>216</v>
      </c>
      <c r="E103" s="204" t="s">
        <v>1507</v>
      </c>
      <c r="F103" s="205" t="s">
        <v>1508</v>
      </c>
      <c r="G103" s="206" t="s">
        <v>270</v>
      </c>
      <c r="H103" s="207">
        <v>11</v>
      </c>
      <c r="I103" s="208"/>
      <c r="J103" s="209">
        <f>ROUND(I103*H103,0)</f>
        <v>0</v>
      </c>
      <c r="K103" s="205" t="s">
        <v>5</v>
      </c>
      <c r="L103" s="46"/>
      <c r="M103" s="210" t="s">
        <v>5</v>
      </c>
      <c r="N103" s="257" t="s">
        <v>45</v>
      </c>
      <c r="O103" s="254"/>
      <c r="P103" s="255">
        <f>O103*H103</f>
        <v>0</v>
      </c>
      <c r="Q103" s="255">
        <v>0</v>
      </c>
      <c r="R103" s="255">
        <f>Q103*H103</f>
        <v>0</v>
      </c>
      <c r="S103" s="255">
        <v>0</v>
      </c>
      <c r="T103" s="256">
        <f>S103*H103</f>
        <v>0</v>
      </c>
      <c r="AR103" s="24" t="s">
        <v>571</v>
      </c>
      <c r="AT103" s="24" t="s">
        <v>216</v>
      </c>
      <c r="AU103" s="24" t="s">
        <v>85</v>
      </c>
      <c r="AY103" s="24" t="s">
        <v>214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24" t="s">
        <v>11</v>
      </c>
      <c r="BK103" s="214">
        <f>ROUND(I103*H103,0)</f>
        <v>0</v>
      </c>
      <c r="BL103" s="24" t="s">
        <v>571</v>
      </c>
      <c r="BM103" s="24" t="s">
        <v>1509</v>
      </c>
    </row>
    <row r="104" s="1" customFormat="1" ht="6.96" customHeight="1">
      <c r="B104" s="67"/>
      <c r="C104" s="68"/>
      <c r="D104" s="68"/>
      <c r="E104" s="68"/>
      <c r="F104" s="68"/>
      <c r="G104" s="68"/>
      <c r="H104" s="68"/>
      <c r="I104" s="153"/>
      <c r="J104" s="68"/>
      <c r="K104" s="68"/>
      <c r="L104" s="46"/>
    </row>
  </sheetData>
  <autoFilter ref="C79:K103"/>
  <mergeCells count="10">
    <mergeCell ref="E7:H7"/>
    <mergeCell ref="E9:H9"/>
    <mergeCell ref="E24:H24"/>
    <mergeCell ref="E45:H45"/>
    <mergeCell ref="E47:H47"/>
    <mergeCell ref="J51:J52"/>
    <mergeCell ref="E70:H70"/>
    <mergeCell ref="E72:H72"/>
    <mergeCell ref="G1:H1"/>
    <mergeCell ref="L2:V2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2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23"/>
      <c r="C1" s="123"/>
      <c r="D1" s="124" t="s">
        <v>1</v>
      </c>
      <c r="E1" s="123"/>
      <c r="F1" s="125" t="s">
        <v>100</v>
      </c>
      <c r="G1" s="125" t="s">
        <v>101</v>
      </c>
      <c r="H1" s="125"/>
      <c r="I1" s="126"/>
      <c r="J1" s="125" t="s">
        <v>102</v>
      </c>
      <c r="K1" s="124" t="s">
        <v>103</v>
      </c>
      <c r="L1" s="125" t="s">
        <v>104</v>
      </c>
      <c r="M1" s="125"/>
      <c r="N1" s="125"/>
      <c r="O1" s="125"/>
      <c r="P1" s="125"/>
      <c r="Q1" s="125"/>
      <c r="R1" s="125"/>
      <c r="S1" s="125"/>
      <c r="T1" s="125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 s="23" t="s">
        <v>8</v>
      </c>
      <c r="AT2" s="24" t="s">
        <v>99</v>
      </c>
    </row>
    <row r="3" ht="6.96" customHeight="1">
      <c r="B3" s="25"/>
      <c r="C3" s="26"/>
      <c r="D3" s="26"/>
      <c r="E3" s="26"/>
      <c r="F3" s="26"/>
      <c r="G3" s="26"/>
      <c r="H3" s="26"/>
      <c r="I3" s="128"/>
      <c r="J3" s="26"/>
      <c r="K3" s="27"/>
      <c r="AT3" s="24" t="s">
        <v>82</v>
      </c>
    </row>
    <row r="4" ht="36.96" customHeight="1">
      <c r="B4" s="28"/>
      <c r="C4" s="29"/>
      <c r="D4" s="30" t="s">
        <v>111</v>
      </c>
      <c r="E4" s="29"/>
      <c r="F4" s="29"/>
      <c r="G4" s="29"/>
      <c r="H4" s="29"/>
      <c r="I4" s="129"/>
      <c r="J4" s="29"/>
      <c r="K4" s="31"/>
      <c r="M4" s="32" t="s">
        <v>14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29"/>
      <c r="J5" s="29"/>
      <c r="K5" s="31"/>
    </row>
    <row r="6">
      <c r="B6" s="28"/>
      <c r="C6" s="29"/>
      <c r="D6" s="40" t="s">
        <v>20</v>
      </c>
      <c r="E6" s="29"/>
      <c r="F6" s="29"/>
      <c r="G6" s="29"/>
      <c r="H6" s="29"/>
      <c r="I6" s="129"/>
      <c r="J6" s="29"/>
      <c r="K6" s="31"/>
    </row>
    <row r="7" ht="16.5" customHeight="1">
      <c r="B7" s="28"/>
      <c r="C7" s="29"/>
      <c r="D7" s="29"/>
      <c r="E7" s="130" t="str">
        <f>'Rekapitulace stavby'!K6</f>
        <v>Přístavba výtahu 2.ZŠ Husitská, pavilon U12</v>
      </c>
      <c r="F7" s="40"/>
      <c r="G7" s="40"/>
      <c r="H7" s="40"/>
      <c r="I7" s="129"/>
      <c r="J7" s="29"/>
      <c r="K7" s="31"/>
    </row>
    <row r="8" s="1" customFormat="1">
      <c r="B8" s="46"/>
      <c r="C8" s="47"/>
      <c r="D8" s="40" t="s">
        <v>123</v>
      </c>
      <c r="E8" s="47"/>
      <c r="F8" s="47"/>
      <c r="G8" s="47"/>
      <c r="H8" s="47"/>
      <c r="I8" s="131"/>
      <c r="J8" s="47"/>
      <c r="K8" s="51"/>
    </row>
    <row r="9" s="1" customFormat="1" ht="36.96" customHeight="1">
      <c r="B9" s="46"/>
      <c r="C9" s="47"/>
      <c r="D9" s="47"/>
      <c r="E9" s="132" t="s">
        <v>1510</v>
      </c>
      <c r="F9" s="47"/>
      <c r="G9" s="47"/>
      <c r="H9" s="47"/>
      <c r="I9" s="131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31"/>
      <c r="J10" s="47"/>
      <c r="K10" s="51"/>
    </row>
    <row r="11" s="1" customFormat="1" ht="14.4" customHeight="1">
      <c r="B11" s="46"/>
      <c r="C11" s="47"/>
      <c r="D11" s="40" t="s">
        <v>22</v>
      </c>
      <c r="E11" s="47"/>
      <c r="F11" s="35" t="s">
        <v>5</v>
      </c>
      <c r="G11" s="47"/>
      <c r="H11" s="47"/>
      <c r="I11" s="133" t="s">
        <v>23</v>
      </c>
      <c r="J11" s="35" t="s">
        <v>5</v>
      </c>
      <c r="K11" s="51"/>
    </row>
    <row r="12" s="1" customFormat="1" ht="14.4" customHeight="1">
      <c r="B12" s="46"/>
      <c r="C12" s="47"/>
      <c r="D12" s="40" t="s">
        <v>24</v>
      </c>
      <c r="E12" s="47"/>
      <c r="F12" s="35" t="s">
        <v>25</v>
      </c>
      <c r="G12" s="47"/>
      <c r="H12" s="47"/>
      <c r="I12" s="133" t="s">
        <v>26</v>
      </c>
      <c r="J12" s="134" t="str">
        <f>'Rekapitulace stavby'!AN8</f>
        <v>31. 1. 2017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31"/>
      <c r="J13" s="47"/>
      <c r="K13" s="51"/>
    </row>
    <row r="14" s="1" customFormat="1" ht="14.4" customHeight="1">
      <c r="B14" s="46"/>
      <c r="C14" s="47"/>
      <c r="D14" s="40" t="s">
        <v>30</v>
      </c>
      <c r="E14" s="47"/>
      <c r="F14" s="47"/>
      <c r="G14" s="47"/>
      <c r="H14" s="47"/>
      <c r="I14" s="133" t="s">
        <v>31</v>
      </c>
      <c r="J14" s="35" t="s">
        <v>5</v>
      </c>
      <c r="K14" s="51"/>
    </row>
    <row r="15" s="1" customFormat="1" ht="18" customHeight="1">
      <c r="B15" s="46"/>
      <c r="C15" s="47"/>
      <c r="D15" s="47"/>
      <c r="E15" s="35" t="s">
        <v>32</v>
      </c>
      <c r="F15" s="47"/>
      <c r="G15" s="47"/>
      <c r="H15" s="47"/>
      <c r="I15" s="133" t="s">
        <v>33</v>
      </c>
      <c r="J15" s="35" t="s">
        <v>5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31"/>
      <c r="J16" s="47"/>
      <c r="K16" s="51"/>
    </row>
    <row r="17" s="1" customFormat="1" ht="14.4" customHeight="1">
      <c r="B17" s="46"/>
      <c r="C17" s="47"/>
      <c r="D17" s="40" t="s">
        <v>34</v>
      </c>
      <c r="E17" s="47"/>
      <c r="F17" s="47"/>
      <c r="G17" s="47"/>
      <c r="H17" s="47"/>
      <c r="I17" s="133" t="s">
        <v>31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33" t="s">
        <v>33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31"/>
      <c r="J19" s="47"/>
      <c r="K19" s="51"/>
    </row>
    <row r="20" s="1" customFormat="1" ht="14.4" customHeight="1">
      <c r="B20" s="46"/>
      <c r="C20" s="47"/>
      <c r="D20" s="40" t="s">
        <v>36</v>
      </c>
      <c r="E20" s="47"/>
      <c r="F20" s="47"/>
      <c r="G20" s="47"/>
      <c r="H20" s="47"/>
      <c r="I20" s="133" t="s">
        <v>31</v>
      </c>
      <c r="J20" s="35" t="s">
        <v>5</v>
      </c>
      <c r="K20" s="51"/>
    </row>
    <row r="21" s="1" customFormat="1" ht="18" customHeight="1">
      <c r="B21" s="46"/>
      <c r="C21" s="47"/>
      <c r="D21" s="47"/>
      <c r="E21" s="35" t="s">
        <v>37</v>
      </c>
      <c r="F21" s="47"/>
      <c r="G21" s="47"/>
      <c r="H21" s="47"/>
      <c r="I21" s="133" t="s">
        <v>33</v>
      </c>
      <c r="J21" s="35" t="s">
        <v>5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31"/>
      <c r="J22" s="47"/>
      <c r="K22" s="51"/>
    </row>
    <row r="23" s="1" customFormat="1" ht="14.4" customHeight="1">
      <c r="B23" s="46"/>
      <c r="C23" s="47"/>
      <c r="D23" s="40" t="s">
        <v>39</v>
      </c>
      <c r="E23" s="47"/>
      <c r="F23" s="47"/>
      <c r="G23" s="47"/>
      <c r="H23" s="47"/>
      <c r="I23" s="131"/>
      <c r="J23" s="47"/>
      <c r="K23" s="51"/>
    </row>
    <row r="24" s="6" customFormat="1" ht="16.5" customHeight="1">
      <c r="B24" s="135"/>
      <c r="C24" s="136"/>
      <c r="D24" s="136"/>
      <c r="E24" s="44" t="s">
        <v>5</v>
      </c>
      <c r="F24" s="44"/>
      <c r="G24" s="44"/>
      <c r="H24" s="44"/>
      <c r="I24" s="137"/>
      <c r="J24" s="136"/>
      <c r="K24" s="13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31"/>
      <c r="J25" s="47"/>
      <c r="K25" s="51"/>
    </row>
    <row r="26" s="1" customFormat="1" ht="6.96" customHeight="1">
      <c r="B26" s="46"/>
      <c r="C26" s="47"/>
      <c r="D26" s="82"/>
      <c r="E26" s="82"/>
      <c r="F26" s="82"/>
      <c r="G26" s="82"/>
      <c r="H26" s="82"/>
      <c r="I26" s="139"/>
      <c r="J26" s="82"/>
      <c r="K26" s="140"/>
    </row>
    <row r="27" s="1" customFormat="1" ht="25.44" customHeight="1">
      <c r="B27" s="46"/>
      <c r="C27" s="47"/>
      <c r="D27" s="141" t="s">
        <v>40</v>
      </c>
      <c r="E27" s="47"/>
      <c r="F27" s="47"/>
      <c r="G27" s="47"/>
      <c r="H27" s="47"/>
      <c r="I27" s="131"/>
      <c r="J27" s="142">
        <f>ROUND(J86,0)</f>
        <v>0</v>
      </c>
      <c r="K27" s="51"/>
    </row>
    <row r="28" s="1" customFormat="1" ht="6.96" customHeight="1">
      <c r="B28" s="46"/>
      <c r="C28" s="47"/>
      <c r="D28" s="82"/>
      <c r="E28" s="82"/>
      <c r="F28" s="82"/>
      <c r="G28" s="82"/>
      <c r="H28" s="82"/>
      <c r="I28" s="139"/>
      <c r="J28" s="82"/>
      <c r="K28" s="140"/>
    </row>
    <row r="29" s="1" customFormat="1" ht="14.4" customHeight="1">
      <c r="B29" s="46"/>
      <c r="C29" s="47"/>
      <c r="D29" s="47"/>
      <c r="E29" s="47"/>
      <c r="F29" s="52" t="s">
        <v>42</v>
      </c>
      <c r="G29" s="47"/>
      <c r="H29" s="47"/>
      <c r="I29" s="143" t="s">
        <v>41</v>
      </c>
      <c r="J29" s="52" t="s">
        <v>43</v>
      </c>
      <c r="K29" s="51"/>
    </row>
    <row r="30" s="1" customFormat="1" ht="14.4" customHeight="1">
      <c r="B30" s="46"/>
      <c r="C30" s="47"/>
      <c r="D30" s="55" t="s">
        <v>44</v>
      </c>
      <c r="E30" s="55" t="s">
        <v>45</v>
      </c>
      <c r="F30" s="144">
        <f>ROUND(SUM(BE86:BE105), 0)</f>
        <v>0</v>
      </c>
      <c r="G30" s="47"/>
      <c r="H30" s="47"/>
      <c r="I30" s="145">
        <v>0.20999999999999999</v>
      </c>
      <c r="J30" s="144">
        <f>ROUND(ROUND((SUM(BE86:BE105)), 0)*I30, 0)</f>
        <v>0</v>
      </c>
      <c r="K30" s="51"/>
    </row>
    <row r="31" s="1" customFormat="1" ht="14.4" customHeight="1">
      <c r="B31" s="46"/>
      <c r="C31" s="47"/>
      <c r="D31" s="47"/>
      <c r="E31" s="55" t="s">
        <v>46</v>
      </c>
      <c r="F31" s="144">
        <f>ROUND(SUM(BF86:BF105), 0)</f>
        <v>0</v>
      </c>
      <c r="G31" s="47"/>
      <c r="H31" s="47"/>
      <c r="I31" s="145">
        <v>0.14999999999999999</v>
      </c>
      <c r="J31" s="144">
        <f>ROUND(ROUND((SUM(BF86:BF105)), 0)*I31, 0)</f>
        <v>0</v>
      </c>
      <c r="K31" s="51"/>
    </row>
    <row r="32" hidden="1" s="1" customFormat="1" ht="14.4" customHeight="1">
      <c r="B32" s="46"/>
      <c r="C32" s="47"/>
      <c r="D32" s="47"/>
      <c r="E32" s="55" t="s">
        <v>47</v>
      </c>
      <c r="F32" s="144">
        <f>ROUND(SUM(BG86:BG105), 0)</f>
        <v>0</v>
      </c>
      <c r="G32" s="47"/>
      <c r="H32" s="47"/>
      <c r="I32" s="145">
        <v>0.20999999999999999</v>
      </c>
      <c r="J32" s="144">
        <v>0</v>
      </c>
      <c r="K32" s="51"/>
    </row>
    <row r="33" hidden="1" s="1" customFormat="1" ht="14.4" customHeight="1">
      <c r="B33" s="46"/>
      <c r="C33" s="47"/>
      <c r="D33" s="47"/>
      <c r="E33" s="55" t="s">
        <v>48</v>
      </c>
      <c r="F33" s="144">
        <f>ROUND(SUM(BH86:BH105), 0)</f>
        <v>0</v>
      </c>
      <c r="G33" s="47"/>
      <c r="H33" s="47"/>
      <c r="I33" s="145">
        <v>0.14999999999999999</v>
      </c>
      <c r="J33" s="144">
        <v>0</v>
      </c>
      <c r="K33" s="51"/>
    </row>
    <row r="34" hidden="1" s="1" customFormat="1" ht="14.4" customHeight="1">
      <c r="B34" s="46"/>
      <c r="C34" s="47"/>
      <c r="D34" s="47"/>
      <c r="E34" s="55" t="s">
        <v>49</v>
      </c>
      <c r="F34" s="144">
        <f>ROUND(SUM(BI86:BI105), 0)</f>
        <v>0</v>
      </c>
      <c r="G34" s="47"/>
      <c r="H34" s="47"/>
      <c r="I34" s="145">
        <v>0</v>
      </c>
      <c r="J34" s="144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31"/>
      <c r="J35" s="47"/>
      <c r="K35" s="51"/>
    </row>
    <row r="36" s="1" customFormat="1" ht="25.44" customHeight="1">
      <c r="B36" s="46"/>
      <c r="C36" s="146"/>
      <c r="D36" s="147" t="s">
        <v>50</v>
      </c>
      <c r="E36" s="88"/>
      <c r="F36" s="88"/>
      <c r="G36" s="148" t="s">
        <v>51</v>
      </c>
      <c r="H36" s="149" t="s">
        <v>52</v>
      </c>
      <c r="I36" s="150"/>
      <c r="J36" s="151">
        <f>SUM(J27:J34)</f>
        <v>0</v>
      </c>
      <c r="K36" s="152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53"/>
      <c r="J37" s="68"/>
      <c r="K37" s="69"/>
    </row>
    <row r="41" s="1" customFormat="1" ht="6.96" customHeight="1">
      <c r="B41" s="70"/>
      <c r="C41" s="71"/>
      <c r="D41" s="71"/>
      <c r="E41" s="71"/>
      <c r="F41" s="71"/>
      <c r="G41" s="71"/>
      <c r="H41" s="71"/>
      <c r="I41" s="154"/>
      <c r="J41" s="71"/>
      <c r="K41" s="155"/>
    </row>
    <row r="42" s="1" customFormat="1" ht="36.96" customHeight="1">
      <c r="B42" s="46"/>
      <c r="C42" s="30" t="s">
        <v>170</v>
      </c>
      <c r="D42" s="47"/>
      <c r="E42" s="47"/>
      <c r="F42" s="47"/>
      <c r="G42" s="47"/>
      <c r="H42" s="47"/>
      <c r="I42" s="131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31"/>
      <c r="J43" s="47"/>
      <c r="K43" s="51"/>
    </row>
    <row r="44" s="1" customFormat="1" ht="14.4" customHeight="1">
      <c r="B44" s="46"/>
      <c r="C44" s="40" t="s">
        <v>20</v>
      </c>
      <c r="D44" s="47"/>
      <c r="E44" s="47"/>
      <c r="F44" s="47"/>
      <c r="G44" s="47"/>
      <c r="H44" s="47"/>
      <c r="I44" s="131"/>
      <c r="J44" s="47"/>
      <c r="K44" s="51"/>
    </row>
    <row r="45" s="1" customFormat="1" ht="16.5" customHeight="1">
      <c r="B45" s="46"/>
      <c r="C45" s="47"/>
      <c r="D45" s="47"/>
      <c r="E45" s="130" t="str">
        <f>E7</f>
        <v>Přístavba výtahu 2.ZŠ Husitská, pavilon U12</v>
      </c>
      <c r="F45" s="40"/>
      <c r="G45" s="40"/>
      <c r="H45" s="40"/>
      <c r="I45" s="131"/>
      <c r="J45" s="47"/>
      <c r="K45" s="51"/>
    </row>
    <row r="46" s="1" customFormat="1" ht="14.4" customHeight="1">
      <c r="B46" s="46"/>
      <c r="C46" s="40" t="s">
        <v>123</v>
      </c>
      <c r="D46" s="47"/>
      <c r="E46" s="47"/>
      <c r="F46" s="47"/>
      <c r="G46" s="47"/>
      <c r="H46" s="47"/>
      <c r="I46" s="131"/>
      <c r="J46" s="47"/>
      <c r="K46" s="51"/>
    </row>
    <row r="47" s="1" customFormat="1" ht="17.25" customHeight="1">
      <c r="B47" s="46"/>
      <c r="C47" s="47"/>
      <c r="D47" s="47"/>
      <c r="E47" s="132" t="str">
        <f>E9</f>
        <v>7 - Vedlejší náklady</v>
      </c>
      <c r="F47" s="47"/>
      <c r="G47" s="47"/>
      <c r="H47" s="47"/>
      <c r="I47" s="131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31"/>
      <c r="J48" s="47"/>
      <c r="K48" s="51"/>
    </row>
    <row r="49" s="1" customFormat="1" ht="18" customHeight="1">
      <c r="B49" s="46"/>
      <c r="C49" s="40" t="s">
        <v>24</v>
      </c>
      <c r="D49" s="47"/>
      <c r="E49" s="47"/>
      <c r="F49" s="35" t="str">
        <f>F12</f>
        <v>Nová Paka</v>
      </c>
      <c r="G49" s="47"/>
      <c r="H49" s="47"/>
      <c r="I49" s="133" t="s">
        <v>26</v>
      </c>
      <c r="J49" s="134" t="str">
        <f>IF(J12="","",J12)</f>
        <v>31. 1. 2017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31"/>
      <c r="J50" s="47"/>
      <c r="K50" s="51"/>
    </row>
    <row r="51" s="1" customFormat="1">
      <c r="B51" s="46"/>
      <c r="C51" s="40" t="s">
        <v>30</v>
      </c>
      <c r="D51" s="47"/>
      <c r="E51" s="47"/>
      <c r="F51" s="35" t="str">
        <f>E15</f>
        <v>ZŠ Nová Paka, Husitská 1695</v>
      </c>
      <c r="G51" s="47"/>
      <c r="H51" s="47"/>
      <c r="I51" s="133" t="s">
        <v>36</v>
      </c>
      <c r="J51" s="44" t="str">
        <f>E21</f>
        <v>Ateliér ADIP, Střelecká 437, Hradec Králové</v>
      </c>
      <c r="K51" s="51"/>
    </row>
    <row r="52" s="1" customFormat="1" ht="14.4" customHeight="1">
      <c r="B52" s="46"/>
      <c r="C52" s="40" t="s">
        <v>34</v>
      </c>
      <c r="D52" s="47"/>
      <c r="E52" s="47"/>
      <c r="F52" s="35" t="str">
        <f>IF(E18="","",E18)</f>
        <v/>
      </c>
      <c r="G52" s="47"/>
      <c r="H52" s="47"/>
      <c r="I52" s="131"/>
      <c r="J52" s="156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31"/>
      <c r="J53" s="47"/>
      <c r="K53" s="51"/>
    </row>
    <row r="54" s="1" customFormat="1" ht="29.28" customHeight="1">
      <c r="B54" s="46"/>
      <c r="C54" s="157" t="s">
        <v>171</v>
      </c>
      <c r="D54" s="146"/>
      <c r="E54" s="146"/>
      <c r="F54" s="146"/>
      <c r="G54" s="146"/>
      <c r="H54" s="146"/>
      <c r="I54" s="158"/>
      <c r="J54" s="159" t="s">
        <v>172</v>
      </c>
      <c r="K54" s="160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31"/>
      <c r="J55" s="47"/>
      <c r="K55" s="51"/>
    </row>
    <row r="56" s="1" customFormat="1" ht="29.28" customHeight="1">
      <c r="B56" s="46"/>
      <c r="C56" s="161" t="s">
        <v>173</v>
      </c>
      <c r="D56" s="47"/>
      <c r="E56" s="47"/>
      <c r="F56" s="47"/>
      <c r="G56" s="47"/>
      <c r="H56" s="47"/>
      <c r="I56" s="131"/>
      <c r="J56" s="142">
        <f>J86</f>
        <v>0</v>
      </c>
      <c r="K56" s="51"/>
      <c r="AU56" s="24" t="s">
        <v>174</v>
      </c>
    </row>
    <row r="57" s="7" customFormat="1" ht="24.96" customHeight="1">
      <c r="B57" s="162"/>
      <c r="C57" s="163"/>
      <c r="D57" s="164" t="s">
        <v>1511</v>
      </c>
      <c r="E57" s="165"/>
      <c r="F57" s="165"/>
      <c r="G57" s="165"/>
      <c r="H57" s="165"/>
      <c r="I57" s="166"/>
      <c r="J57" s="167">
        <f>J87</f>
        <v>0</v>
      </c>
      <c r="K57" s="168"/>
    </row>
    <row r="58" s="8" customFormat="1" ht="19.92" customHeight="1">
      <c r="B58" s="169"/>
      <c r="C58" s="170"/>
      <c r="D58" s="171" t="s">
        <v>1512</v>
      </c>
      <c r="E58" s="172"/>
      <c r="F58" s="172"/>
      <c r="G58" s="172"/>
      <c r="H58" s="172"/>
      <c r="I58" s="173"/>
      <c r="J58" s="174">
        <f>J88</f>
        <v>0</v>
      </c>
      <c r="K58" s="175"/>
    </row>
    <row r="59" s="8" customFormat="1" ht="19.92" customHeight="1">
      <c r="B59" s="169"/>
      <c r="C59" s="170"/>
      <c r="D59" s="171" t="s">
        <v>1513</v>
      </c>
      <c r="E59" s="172"/>
      <c r="F59" s="172"/>
      <c r="G59" s="172"/>
      <c r="H59" s="172"/>
      <c r="I59" s="173"/>
      <c r="J59" s="174">
        <f>J90</f>
        <v>0</v>
      </c>
      <c r="K59" s="175"/>
    </row>
    <row r="60" s="8" customFormat="1" ht="19.92" customHeight="1">
      <c r="B60" s="169"/>
      <c r="C60" s="170"/>
      <c r="D60" s="171" t="s">
        <v>1514</v>
      </c>
      <c r="E60" s="172"/>
      <c r="F60" s="172"/>
      <c r="G60" s="172"/>
      <c r="H60" s="172"/>
      <c r="I60" s="173"/>
      <c r="J60" s="174">
        <f>J92</f>
        <v>0</v>
      </c>
      <c r="K60" s="175"/>
    </row>
    <row r="61" s="8" customFormat="1" ht="19.92" customHeight="1">
      <c r="B61" s="169"/>
      <c r="C61" s="170"/>
      <c r="D61" s="171" t="s">
        <v>1515</v>
      </c>
      <c r="E61" s="172"/>
      <c r="F61" s="172"/>
      <c r="G61" s="172"/>
      <c r="H61" s="172"/>
      <c r="I61" s="173"/>
      <c r="J61" s="174">
        <f>J94</f>
        <v>0</v>
      </c>
      <c r="K61" s="175"/>
    </row>
    <row r="62" s="8" customFormat="1" ht="19.92" customHeight="1">
      <c r="B62" s="169"/>
      <c r="C62" s="170"/>
      <c r="D62" s="171" t="s">
        <v>1516</v>
      </c>
      <c r="E62" s="172"/>
      <c r="F62" s="172"/>
      <c r="G62" s="172"/>
      <c r="H62" s="172"/>
      <c r="I62" s="173"/>
      <c r="J62" s="174">
        <f>J96</f>
        <v>0</v>
      </c>
      <c r="K62" s="175"/>
    </row>
    <row r="63" s="8" customFormat="1" ht="19.92" customHeight="1">
      <c r="B63" s="169"/>
      <c r="C63" s="170"/>
      <c r="D63" s="171" t="s">
        <v>1517</v>
      </c>
      <c r="E63" s="172"/>
      <c r="F63" s="172"/>
      <c r="G63" s="172"/>
      <c r="H63" s="172"/>
      <c r="I63" s="173"/>
      <c r="J63" s="174">
        <f>J98</f>
        <v>0</v>
      </c>
      <c r="K63" s="175"/>
    </row>
    <row r="64" s="8" customFormat="1" ht="19.92" customHeight="1">
      <c r="B64" s="169"/>
      <c r="C64" s="170"/>
      <c r="D64" s="171" t="s">
        <v>1518</v>
      </c>
      <c r="E64" s="172"/>
      <c r="F64" s="172"/>
      <c r="G64" s="172"/>
      <c r="H64" s="172"/>
      <c r="I64" s="173"/>
      <c r="J64" s="174">
        <f>J100</f>
        <v>0</v>
      </c>
      <c r="K64" s="175"/>
    </row>
    <row r="65" s="8" customFormat="1" ht="19.92" customHeight="1">
      <c r="B65" s="169"/>
      <c r="C65" s="170"/>
      <c r="D65" s="171" t="s">
        <v>1519</v>
      </c>
      <c r="E65" s="172"/>
      <c r="F65" s="172"/>
      <c r="G65" s="172"/>
      <c r="H65" s="172"/>
      <c r="I65" s="173"/>
      <c r="J65" s="174">
        <f>J102</f>
        <v>0</v>
      </c>
      <c r="K65" s="175"/>
    </row>
    <row r="66" s="8" customFormat="1" ht="19.92" customHeight="1">
      <c r="B66" s="169"/>
      <c r="C66" s="170"/>
      <c r="D66" s="171" t="s">
        <v>1520</v>
      </c>
      <c r="E66" s="172"/>
      <c r="F66" s="172"/>
      <c r="G66" s="172"/>
      <c r="H66" s="172"/>
      <c r="I66" s="173"/>
      <c r="J66" s="174">
        <f>J104</f>
        <v>0</v>
      </c>
      <c r="K66" s="175"/>
    </row>
    <row r="67" s="1" customFormat="1" ht="21.84" customHeight="1">
      <c r="B67" s="46"/>
      <c r="C67" s="47"/>
      <c r="D67" s="47"/>
      <c r="E67" s="47"/>
      <c r="F67" s="47"/>
      <c r="G67" s="47"/>
      <c r="H67" s="47"/>
      <c r="I67" s="131"/>
      <c r="J67" s="47"/>
      <c r="K67" s="51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53"/>
      <c r="J68" s="68"/>
      <c r="K68" s="69"/>
    </row>
    <row r="72" s="1" customFormat="1" ht="6.96" customHeight="1">
      <c r="B72" s="70"/>
      <c r="C72" s="71"/>
      <c r="D72" s="71"/>
      <c r="E72" s="71"/>
      <c r="F72" s="71"/>
      <c r="G72" s="71"/>
      <c r="H72" s="71"/>
      <c r="I72" s="154"/>
      <c r="J72" s="71"/>
      <c r="K72" s="71"/>
      <c r="L72" s="46"/>
    </row>
    <row r="73" s="1" customFormat="1" ht="36.96" customHeight="1">
      <c r="B73" s="46"/>
      <c r="C73" s="72" t="s">
        <v>198</v>
      </c>
      <c r="I73" s="176"/>
      <c r="L73" s="46"/>
    </row>
    <row r="74" s="1" customFormat="1" ht="6.96" customHeight="1">
      <c r="B74" s="46"/>
      <c r="I74" s="176"/>
      <c r="L74" s="46"/>
    </row>
    <row r="75" s="1" customFormat="1" ht="14.4" customHeight="1">
      <c r="B75" s="46"/>
      <c r="C75" s="74" t="s">
        <v>20</v>
      </c>
      <c r="I75" s="176"/>
      <c r="L75" s="46"/>
    </row>
    <row r="76" s="1" customFormat="1" ht="16.5" customHeight="1">
      <c r="B76" s="46"/>
      <c r="E76" s="177" t="str">
        <f>E7</f>
        <v>Přístavba výtahu 2.ZŠ Husitská, pavilon U12</v>
      </c>
      <c r="F76" s="74"/>
      <c r="G76" s="74"/>
      <c r="H76" s="74"/>
      <c r="I76" s="176"/>
      <c r="L76" s="46"/>
    </row>
    <row r="77" s="1" customFormat="1" ht="14.4" customHeight="1">
      <c r="B77" s="46"/>
      <c r="C77" s="74" t="s">
        <v>123</v>
      </c>
      <c r="I77" s="176"/>
      <c r="L77" s="46"/>
    </row>
    <row r="78" s="1" customFormat="1" ht="17.25" customHeight="1">
      <c r="B78" s="46"/>
      <c r="E78" s="77" t="str">
        <f>E9</f>
        <v>7 - Vedlejší náklady</v>
      </c>
      <c r="F78" s="1"/>
      <c r="G78" s="1"/>
      <c r="H78" s="1"/>
      <c r="I78" s="176"/>
      <c r="L78" s="46"/>
    </row>
    <row r="79" s="1" customFormat="1" ht="6.96" customHeight="1">
      <c r="B79" s="46"/>
      <c r="I79" s="176"/>
      <c r="L79" s="46"/>
    </row>
    <row r="80" s="1" customFormat="1" ht="18" customHeight="1">
      <c r="B80" s="46"/>
      <c r="C80" s="74" t="s">
        <v>24</v>
      </c>
      <c r="F80" s="178" t="str">
        <f>F12</f>
        <v>Nová Paka</v>
      </c>
      <c r="I80" s="179" t="s">
        <v>26</v>
      </c>
      <c r="J80" s="79" t="str">
        <f>IF(J12="","",J12)</f>
        <v>31. 1. 2017</v>
      </c>
      <c r="L80" s="46"/>
    </row>
    <row r="81" s="1" customFormat="1" ht="6.96" customHeight="1">
      <c r="B81" s="46"/>
      <c r="I81" s="176"/>
      <c r="L81" s="46"/>
    </row>
    <row r="82" s="1" customFormat="1">
      <c r="B82" s="46"/>
      <c r="C82" s="74" t="s">
        <v>30</v>
      </c>
      <c r="F82" s="178" t="str">
        <f>E15</f>
        <v>ZŠ Nová Paka, Husitská 1695</v>
      </c>
      <c r="I82" s="179" t="s">
        <v>36</v>
      </c>
      <c r="J82" s="178" t="str">
        <f>E21</f>
        <v>Ateliér ADIP, Střelecká 437, Hradec Králové</v>
      </c>
      <c r="L82" s="46"/>
    </row>
    <row r="83" s="1" customFormat="1" ht="14.4" customHeight="1">
      <c r="B83" s="46"/>
      <c r="C83" s="74" t="s">
        <v>34</v>
      </c>
      <c r="F83" s="178" t="str">
        <f>IF(E18="","",E18)</f>
        <v/>
      </c>
      <c r="I83" s="176"/>
      <c r="L83" s="46"/>
    </row>
    <row r="84" s="1" customFormat="1" ht="10.32" customHeight="1">
      <c r="B84" s="46"/>
      <c r="I84" s="176"/>
      <c r="L84" s="46"/>
    </row>
    <row r="85" s="9" customFormat="1" ht="29.28" customHeight="1">
      <c r="B85" s="180"/>
      <c r="C85" s="181" t="s">
        <v>199</v>
      </c>
      <c r="D85" s="182" t="s">
        <v>59</v>
      </c>
      <c r="E85" s="182" t="s">
        <v>55</v>
      </c>
      <c r="F85" s="182" t="s">
        <v>200</v>
      </c>
      <c r="G85" s="182" t="s">
        <v>201</v>
      </c>
      <c r="H85" s="182" t="s">
        <v>202</v>
      </c>
      <c r="I85" s="183" t="s">
        <v>203</v>
      </c>
      <c r="J85" s="182" t="s">
        <v>172</v>
      </c>
      <c r="K85" s="184" t="s">
        <v>204</v>
      </c>
      <c r="L85" s="180"/>
      <c r="M85" s="92" t="s">
        <v>205</v>
      </c>
      <c r="N85" s="93" t="s">
        <v>44</v>
      </c>
      <c r="O85" s="93" t="s">
        <v>206</v>
      </c>
      <c r="P85" s="93" t="s">
        <v>207</v>
      </c>
      <c r="Q85" s="93" t="s">
        <v>208</v>
      </c>
      <c r="R85" s="93" t="s">
        <v>209</v>
      </c>
      <c r="S85" s="93" t="s">
        <v>210</v>
      </c>
      <c r="T85" s="94" t="s">
        <v>211</v>
      </c>
    </row>
    <row r="86" s="1" customFormat="1" ht="29.28" customHeight="1">
      <c r="B86" s="46"/>
      <c r="C86" s="96" t="s">
        <v>173</v>
      </c>
      <c r="I86" s="176"/>
      <c r="J86" s="185">
        <f>BK86</f>
        <v>0</v>
      </c>
      <c r="L86" s="46"/>
      <c r="M86" s="95"/>
      <c r="N86" s="82"/>
      <c r="O86" s="82"/>
      <c r="P86" s="186">
        <f>P87</f>
        <v>0</v>
      </c>
      <c r="Q86" s="82"/>
      <c r="R86" s="186">
        <f>R87</f>
        <v>0</v>
      </c>
      <c r="S86" s="82"/>
      <c r="T86" s="187">
        <f>T87</f>
        <v>0</v>
      </c>
      <c r="AT86" s="24" t="s">
        <v>73</v>
      </c>
      <c r="AU86" s="24" t="s">
        <v>174</v>
      </c>
      <c r="BK86" s="188">
        <f>BK87</f>
        <v>0</v>
      </c>
    </row>
    <row r="87" s="10" customFormat="1" ht="37.44001" customHeight="1">
      <c r="B87" s="189"/>
      <c r="D87" s="190" t="s">
        <v>73</v>
      </c>
      <c r="E87" s="191" t="s">
        <v>1521</v>
      </c>
      <c r="F87" s="191" t="s">
        <v>1522</v>
      </c>
      <c r="I87" s="192"/>
      <c r="J87" s="193">
        <f>BK87</f>
        <v>0</v>
      </c>
      <c r="L87" s="189"/>
      <c r="M87" s="194"/>
      <c r="N87" s="195"/>
      <c r="O87" s="195"/>
      <c r="P87" s="196">
        <f>P88+P90+P92+P94+P96+P98+P100+P102+P104</f>
        <v>0</v>
      </c>
      <c r="Q87" s="195"/>
      <c r="R87" s="196">
        <f>R88+R90+R92+R94+R96+R98+R100+R102+R104</f>
        <v>0</v>
      </c>
      <c r="S87" s="195"/>
      <c r="T87" s="197">
        <f>T88+T90+T92+T94+T96+T98+T100+T102+T104</f>
        <v>0</v>
      </c>
      <c r="AR87" s="190" t="s">
        <v>91</v>
      </c>
      <c r="AT87" s="198" t="s">
        <v>73</v>
      </c>
      <c r="AU87" s="198" t="s">
        <v>74</v>
      </c>
      <c r="AY87" s="190" t="s">
        <v>214</v>
      </c>
      <c r="BK87" s="199">
        <f>BK88+BK90+BK92+BK94+BK96+BK98+BK100+BK102+BK104</f>
        <v>0</v>
      </c>
    </row>
    <row r="88" s="10" customFormat="1" ht="19.92" customHeight="1">
      <c r="B88" s="189"/>
      <c r="D88" s="190" t="s">
        <v>73</v>
      </c>
      <c r="E88" s="200" t="s">
        <v>1523</v>
      </c>
      <c r="F88" s="200" t="s">
        <v>1524</v>
      </c>
      <c r="I88" s="192"/>
      <c r="J88" s="201">
        <f>BK88</f>
        <v>0</v>
      </c>
      <c r="L88" s="189"/>
      <c r="M88" s="194"/>
      <c r="N88" s="195"/>
      <c r="O88" s="195"/>
      <c r="P88" s="196">
        <f>P89</f>
        <v>0</v>
      </c>
      <c r="Q88" s="195"/>
      <c r="R88" s="196">
        <f>R89</f>
        <v>0</v>
      </c>
      <c r="S88" s="195"/>
      <c r="T88" s="197">
        <f>T89</f>
        <v>0</v>
      </c>
      <c r="AR88" s="190" t="s">
        <v>91</v>
      </c>
      <c r="AT88" s="198" t="s">
        <v>73</v>
      </c>
      <c r="AU88" s="198" t="s">
        <v>11</v>
      </c>
      <c r="AY88" s="190" t="s">
        <v>214</v>
      </c>
      <c r="BK88" s="199">
        <f>BK89</f>
        <v>0</v>
      </c>
    </row>
    <row r="89" s="1" customFormat="1" ht="16.5" customHeight="1">
      <c r="B89" s="202"/>
      <c r="C89" s="203" t="s">
        <v>11</v>
      </c>
      <c r="D89" s="203" t="s">
        <v>216</v>
      </c>
      <c r="E89" s="204" t="s">
        <v>1525</v>
      </c>
      <c r="F89" s="205" t="s">
        <v>1524</v>
      </c>
      <c r="G89" s="206" t="s">
        <v>1526</v>
      </c>
      <c r="H89" s="207">
        <v>1</v>
      </c>
      <c r="I89" s="208"/>
      <c r="J89" s="209">
        <f>ROUND(I89*H89,0)</f>
        <v>0</v>
      </c>
      <c r="K89" s="205" t="s">
        <v>220</v>
      </c>
      <c r="L89" s="46"/>
      <c r="M89" s="210" t="s">
        <v>5</v>
      </c>
      <c r="N89" s="211" t="s">
        <v>45</v>
      </c>
      <c r="O89" s="47"/>
      <c r="P89" s="212">
        <f>O89*H89</f>
        <v>0</v>
      </c>
      <c r="Q89" s="212">
        <v>0</v>
      </c>
      <c r="R89" s="212">
        <f>Q89*H89</f>
        <v>0</v>
      </c>
      <c r="S89" s="212">
        <v>0</v>
      </c>
      <c r="T89" s="213">
        <f>S89*H89</f>
        <v>0</v>
      </c>
      <c r="AR89" s="24" t="s">
        <v>1527</v>
      </c>
      <c r="AT89" s="24" t="s">
        <v>216</v>
      </c>
      <c r="AU89" s="24" t="s">
        <v>82</v>
      </c>
      <c r="AY89" s="24" t="s">
        <v>214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24" t="s">
        <v>11</v>
      </c>
      <c r="BK89" s="214">
        <f>ROUND(I89*H89,0)</f>
        <v>0</v>
      </c>
      <c r="BL89" s="24" t="s">
        <v>1527</v>
      </c>
      <c r="BM89" s="24" t="s">
        <v>1528</v>
      </c>
    </row>
    <row r="90" s="10" customFormat="1" ht="29.88" customHeight="1">
      <c r="B90" s="189"/>
      <c r="D90" s="190" t="s">
        <v>73</v>
      </c>
      <c r="E90" s="200" t="s">
        <v>1529</v>
      </c>
      <c r="F90" s="200" t="s">
        <v>1530</v>
      </c>
      <c r="I90" s="192"/>
      <c r="J90" s="201">
        <f>BK90</f>
        <v>0</v>
      </c>
      <c r="L90" s="189"/>
      <c r="M90" s="194"/>
      <c r="N90" s="195"/>
      <c r="O90" s="195"/>
      <c r="P90" s="196">
        <f>P91</f>
        <v>0</v>
      </c>
      <c r="Q90" s="195"/>
      <c r="R90" s="196">
        <f>R91</f>
        <v>0</v>
      </c>
      <c r="S90" s="195"/>
      <c r="T90" s="197">
        <f>T91</f>
        <v>0</v>
      </c>
      <c r="AR90" s="190" t="s">
        <v>91</v>
      </c>
      <c r="AT90" s="198" t="s">
        <v>73</v>
      </c>
      <c r="AU90" s="198" t="s">
        <v>11</v>
      </c>
      <c r="AY90" s="190" t="s">
        <v>214</v>
      </c>
      <c r="BK90" s="199">
        <f>BK91</f>
        <v>0</v>
      </c>
    </row>
    <row r="91" s="1" customFormat="1" ht="16.5" customHeight="1">
      <c r="B91" s="202"/>
      <c r="C91" s="203" t="s">
        <v>82</v>
      </c>
      <c r="D91" s="203" t="s">
        <v>216</v>
      </c>
      <c r="E91" s="204" t="s">
        <v>1531</v>
      </c>
      <c r="F91" s="205" t="s">
        <v>1530</v>
      </c>
      <c r="G91" s="206" t="s">
        <v>1526</v>
      </c>
      <c r="H91" s="207">
        <v>1</v>
      </c>
      <c r="I91" s="208"/>
      <c r="J91" s="209">
        <f>ROUND(I91*H91,0)</f>
        <v>0</v>
      </c>
      <c r="K91" s="205" t="s">
        <v>220</v>
      </c>
      <c r="L91" s="46"/>
      <c r="M91" s="210" t="s">
        <v>5</v>
      </c>
      <c r="N91" s="211" t="s">
        <v>45</v>
      </c>
      <c r="O91" s="47"/>
      <c r="P91" s="212">
        <f>O91*H91</f>
        <v>0</v>
      </c>
      <c r="Q91" s="212">
        <v>0</v>
      </c>
      <c r="R91" s="212">
        <f>Q91*H91</f>
        <v>0</v>
      </c>
      <c r="S91" s="212">
        <v>0</v>
      </c>
      <c r="T91" s="213">
        <f>S91*H91</f>
        <v>0</v>
      </c>
      <c r="AR91" s="24" t="s">
        <v>1527</v>
      </c>
      <c r="AT91" s="24" t="s">
        <v>216</v>
      </c>
      <c r="AU91" s="24" t="s">
        <v>82</v>
      </c>
      <c r="AY91" s="24" t="s">
        <v>214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24" t="s">
        <v>11</v>
      </c>
      <c r="BK91" s="214">
        <f>ROUND(I91*H91,0)</f>
        <v>0</v>
      </c>
      <c r="BL91" s="24" t="s">
        <v>1527</v>
      </c>
      <c r="BM91" s="24" t="s">
        <v>1532</v>
      </c>
    </row>
    <row r="92" s="10" customFormat="1" ht="29.88" customHeight="1">
      <c r="B92" s="189"/>
      <c r="D92" s="190" t="s">
        <v>73</v>
      </c>
      <c r="E92" s="200" t="s">
        <v>1533</v>
      </c>
      <c r="F92" s="200" t="s">
        <v>1534</v>
      </c>
      <c r="I92" s="192"/>
      <c r="J92" s="201">
        <f>BK92</f>
        <v>0</v>
      </c>
      <c r="L92" s="189"/>
      <c r="M92" s="194"/>
      <c r="N92" s="195"/>
      <c r="O92" s="195"/>
      <c r="P92" s="196">
        <f>P93</f>
        <v>0</v>
      </c>
      <c r="Q92" s="195"/>
      <c r="R92" s="196">
        <f>R93</f>
        <v>0</v>
      </c>
      <c r="S92" s="195"/>
      <c r="T92" s="197">
        <f>T93</f>
        <v>0</v>
      </c>
      <c r="AR92" s="190" t="s">
        <v>91</v>
      </c>
      <c r="AT92" s="198" t="s">
        <v>73</v>
      </c>
      <c r="AU92" s="198" t="s">
        <v>11</v>
      </c>
      <c r="AY92" s="190" t="s">
        <v>214</v>
      </c>
      <c r="BK92" s="199">
        <f>BK93</f>
        <v>0</v>
      </c>
    </row>
    <row r="93" s="1" customFormat="1" ht="16.5" customHeight="1">
      <c r="B93" s="202"/>
      <c r="C93" s="203" t="s">
        <v>85</v>
      </c>
      <c r="D93" s="203" t="s">
        <v>216</v>
      </c>
      <c r="E93" s="204" t="s">
        <v>1535</v>
      </c>
      <c r="F93" s="205" t="s">
        <v>1534</v>
      </c>
      <c r="G93" s="206" t="s">
        <v>1526</v>
      </c>
      <c r="H93" s="207">
        <v>1</v>
      </c>
      <c r="I93" s="208"/>
      <c r="J93" s="209">
        <f>ROUND(I93*H93,0)</f>
        <v>0</v>
      </c>
      <c r="K93" s="205" t="s">
        <v>220</v>
      </c>
      <c r="L93" s="46"/>
      <c r="M93" s="210" t="s">
        <v>5</v>
      </c>
      <c r="N93" s="211" t="s">
        <v>45</v>
      </c>
      <c r="O93" s="47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AR93" s="24" t="s">
        <v>1527</v>
      </c>
      <c r="AT93" s="24" t="s">
        <v>216</v>
      </c>
      <c r="AU93" s="24" t="s">
        <v>82</v>
      </c>
      <c r="AY93" s="24" t="s">
        <v>214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24" t="s">
        <v>11</v>
      </c>
      <c r="BK93" s="214">
        <f>ROUND(I93*H93,0)</f>
        <v>0</v>
      </c>
      <c r="BL93" s="24" t="s">
        <v>1527</v>
      </c>
      <c r="BM93" s="24" t="s">
        <v>1536</v>
      </c>
    </row>
    <row r="94" s="10" customFormat="1" ht="29.88" customHeight="1">
      <c r="B94" s="189"/>
      <c r="D94" s="190" t="s">
        <v>73</v>
      </c>
      <c r="E94" s="200" t="s">
        <v>1537</v>
      </c>
      <c r="F94" s="200" t="s">
        <v>1538</v>
      </c>
      <c r="I94" s="192"/>
      <c r="J94" s="201">
        <f>BK94</f>
        <v>0</v>
      </c>
      <c r="L94" s="189"/>
      <c r="M94" s="194"/>
      <c r="N94" s="195"/>
      <c r="O94" s="195"/>
      <c r="P94" s="196">
        <f>P95</f>
        <v>0</v>
      </c>
      <c r="Q94" s="195"/>
      <c r="R94" s="196">
        <f>R95</f>
        <v>0</v>
      </c>
      <c r="S94" s="195"/>
      <c r="T94" s="197">
        <f>T95</f>
        <v>0</v>
      </c>
      <c r="AR94" s="190" t="s">
        <v>91</v>
      </c>
      <c r="AT94" s="198" t="s">
        <v>73</v>
      </c>
      <c r="AU94" s="198" t="s">
        <v>11</v>
      </c>
      <c r="AY94" s="190" t="s">
        <v>214</v>
      </c>
      <c r="BK94" s="199">
        <f>BK95</f>
        <v>0</v>
      </c>
    </row>
    <row r="95" s="1" customFormat="1" ht="16.5" customHeight="1">
      <c r="B95" s="202"/>
      <c r="C95" s="203" t="s">
        <v>88</v>
      </c>
      <c r="D95" s="203" t="s">
        <v>216</v>
      </c>
      <c r="E95" s="204" t="s">
        <v>1539</v>
      </c>
      <c r="F95" s="205" t="s">
        <v>1538</v>
      </c>
      <c r="G95" s="206" t="s">
        <v>1526</v>
      </c>
      <c r="H95" s="207">
        <v>1</v>
      </c>
      <c r="I95" s="208"/>
      <c r="J95" s="209">
        <f>ROUND(I95*H95,0)</f>
        <v>0</v>
      </c>
      <c r="K95" s="205" t="s">
        <v>220</v>
      </c>
      <c r="L95" s="46"/>
      <c r="M95" s="210" t="s">
        <v>5</v>
      </c>
      <c r="N95" s="211" t="s">
        <v>45</v>
      </c>
      <c r="O95" s="47"/>
      <c r="P95" s="212">
        <f>O95*H95</f>
        <v>0</v>
      </c>
      <c r="Q95" s="212">
        <v>0</v>
      </c>
      <c r="R95" s="212">
        <f>Q95*H95</f>
        <v>0</v>
      </c>
      <c r="S95" s="212">
        <v>0</v>
      </c>
      <c r="T95" s="213">
        <f>S95*H95</f>
        <v>0</v>
      </c>
      <c r="AR95" s="24" t="s">
        <v>1527</v>
      </c>
      <c r="AT95" s="24" t="s">
        <v>216</v>
      </c>
      <c r="AU95" s="24" t="s">
        <v>82</v>
      </c>
      <c r="AY95" s="24" t="s">
        <v>214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24" t="s">
        <v>11</v>
      </c>
      <c r="BK95" s="214">
        <f>ROUND(I95*H95,0)</f>
        <v>0</v>
      </c>
      <c r="BL95" s="24" t="s">
        <v>1527</v>
      </c>
      <c r="BM95" s="24" t="s">
        <v>1540</v>
      </c>
    </row>
    <row r="96" s="10" customFormat="1" ht="29.88" customHeight="1">
      <c r="B96" s="189"/>
      <c r="D96" s="190" t="s">
        <v>73</v>
      </c>
      <c r="E96" s="200" t="s">
        <v>1541</v>
      </c>
      <c r="F96" s="200" t="s">
        <v>1542</v>
      </c>
      <c r="I96" s="192"/>
      <c r="J96" s="201">
        <f>BK96</f>
        <v>0</v>
      </c>
      <c r="L96" s="189"/>
      <c r="M96" s="194"/>
      <c r="N96" s="195"/>
      <c r="O96" s="195"/>
      <c r="P96" s="196">
        <f>P97</f>
        <v>0</v>
      </c>
      <c r="Q96" s="195"/>
      <c r="R96" s="196">
        <f>R97</f>
        <v>0</v>
      </c>
      <c r="S96" s="195"/>
      <c r="T96" s="197">
        <f>T97</f>
        <v>0</v>
      </c>
      <c r="AR96" s="190" t="s">
        <v>91</v>
      </c>
      <c r="AT96" s="198" t="s">
        <v>73</v>
      </c>
      <c r="AU96" s="198" t="s">
        <v>11</v>
      </c>
      <c r="AY96" s="190" t="s">
        <v>214</v>
      </c>
      <c r="BK96" s="199">
        <f>BK97</f>
        <v>0</v>
      </c>
    </row>
    <row r="97" s="1" customFormat="1" ht="16.5" customHeight="1">
      <c r="B97" s="202"/>
      <c r="C97" s="203" t="s">
        <v>91</v>
      </c>
      <c r="D97" s="203" t="s">
        <v>216</v>
      </c>
      <c r="E97" s="204" t="s">
        <v>1543</v>
      </c>
      <c r="F97" s="205" t="s">
        <v>1542</v>
      </c>
      <c r="G97" s="206" t="s">
        <v>1526</v>
      </c>
      <c r="H97" s="207">
        <v>1</v>
      </c>
      <c r="I97" s="208"/>
      <c r="J97" s="209">
        <f>ROUND(I97*H97,0)</f>
        <v>0</v>
      </c>
      <c r="K97" s="205" t="s">
        <v>220</v>
      </c>
      <c r="L97" s="46"/>
      <c r="M97" s="210" t="s">
        <v>5</v>
      </c>
      <c r="N97" s="211" t="s">
        <v>45</v>
      </c>
      <c r="O97" s="47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AR97" s="24" t="s">
        <v>1527</v>
      </c>
      <c r="AT97" s="24" t="s">
        <v>216</v>
      </c>
      <c r="AU97" s="24" t="s">
        <v>82</v>
      </c>
      <c r="AY97" s="24" t="s">
        <v>214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24" t="s">
        <v>11</v>
      </c>
      <c r="BK97" s="214">
        <f>ROUND(I97*H97,0)</f>
        <v>0</v>
      </c>
      <c r="BL97" s="24" t="s">
        <v>1527</v>
      </c>
      <c r="BM97" s="24" t="s">
        <v>1544</v>
      </c>
    </row>
    <row r="98" s="10" customFormat="1" ht="29.88" customHeight="1">
      <c r="B98" s="189"/>
      <c r="D98" s="190" t="s">
        <v>73</v>
      </c>
      <c r="E98" s="200" t="s">
        <v>1545</v>
      </c>
      <c r="F98" s="200" t="s">
        <v>1546</v>
      </c>
      <c r="I98" s="192"/>
      <c r="J98" s="201">
        <f>BK98</f>
        <v>0</v>
      </c>
      <c r="L98" s="189"/>
      <c r="M98" s="194"/>
      <c r="N98" s="195"/>
      <c r="O98" s="195"/>
      <c r="P98" s="196">
        <f>P99</f>
        <v>0</v>
      </c>
      <c r="Q98" s="195"/>
      <c r="R98" s="196">
        <f>R99</f>
        <v>0</v>
      </c>
      <c r="S98" s="195"/>
      <c r="T98" s="197">
        <f>T99</f>
        <v>0</v>
      </c>
      <c r="AR98" s="190" t="s">
        <v>91</v>
      </c>
      <c r="AT98" s="198" t="s">
        <v>73</v>
      </c>
      <c r="AU98" s="198" t="s">
        <v>11</v>
      </c>
      <c r="AY98" s="190" t="s">
        <v>214</v>
      </c>
      <c r="BK98" s="199">
        <f>BK99</f>
        <v>0</v>
      </c>
    </row>
    <row r="99" s="1" customFormat="1" ht="16.5" customHeight="1">
      <c r="B99" s="202"/>
      <c r="C99" s="203" t="s">
        <v>94</v>
      </c>
      <c r="D99" s="203" t="s">
        <v>216</v>
      </c>
      <c r="E99" s="204" t="s">
        <v>1547</v>
      </c>
      <c r="F99" s="205" t="s">
        <v>1546</v>
      </c>
      <c r="G99" s="206" t="s">
        <v>1526</v>
      </c>
      <c r="H99" s="207">
        <v>1</v>
      </c>
      <c r="I99" s="208"/>
      <c r="J99" s="209">
        <f>ROUND(I99*H99,0)</f>
        <v>0</v>
      </c>
      <c r="K99" s="205" t="s">
        <v>220</v>
      </c>
      <c r="L99" s="46"/>
      <c r="M99" s="210" t="s">
        <v>5</v>
      </c>
      <c r="N99" s="211" t="s">
        <v>45</v>
      </c>
      <c r="O99" s="47"/>
      <c r="P99" s="212">
        <f>O99*H99</f>
        <v>0</v>
      </c>
      <c r="Q99" s="212">
        <v>0</v>
      </c>
      <c r="R99" s="212">
        <f>Q99*H99</f>
        <v>0</v>
      </c>
      <c r="S99" s="212">
        <v>0</v>
      </c>
      <c r="T99" s="213">
        <f>S99*H99</f>
        <v>0</v>
      </c>
      <c r="AR99" s="24" t="s">
        <v>1527</v>
      </c>
      <c r="AT99" s="24" t="s">
        <v>216</v>
      </c>
      <c r="AU99" s="24" t="s">
        <v>82</v>
      </c>
      <c r="AY99" s="24" t="s">
        <v>214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24" t="s">
        <v>11</v>
      </c>
      <c r="BK99" s="214">
        <f>ROUND(I99*H99,0)</f>
        <v>0</v>
      </c>
      <c r="BL99" s="24" t="s">
        <v>1527</v>
      </c>
      <c r="BM99" s="24" t="s">
        <v>1548</v>
      </c>
    </row>
    <row r="100" s="10" customFormat="1" ht="29.88" customHeight="1">
      <c r="B100" s="189"/>
      <c r="D100" s="190" t="s">
        <v>73</v>
      </c>
      <c r="E100" s="200" t="s">
        <v>1549</v>
      </c>
      <c r="F100" s="200" t="s">
        <v>1550</v>
      </c>
      <c r="I100" s="192"/>
      <c r="J100" s="201">
        <f>BK100</f>
        <v>0</v>
      </c>
      <c r="L100" s="189"/>
      <c r="M100" s="194"/>
      <c r="N100" s="195"/>
      <c r="O100" s="195"/>
      <c r="P100" s="196">
        <f>P101</f>
        <v>0</v>
      </c>
      <c r="Q100" s="195"/>
      <c r="R100" s="196">
        <f>R101</f>
        <v>0</v>
      </c>
      <c r="S100" s="195"/>
      <c r="T100" s="197">
        <f>T101</f>
        <v>0</v>
      </c>
      <c r="AR100" s="190" t="s">
        <v>91</v>
      </c>
      <c r="AT100" s="198" t="s">
        <v>73</v>
      </c>
      <c r="AU100" s="198" t="s">
        <v>11</v>
      </c>
      <c r="AY100" s="190" t="s">
        <v>214</v>
      </c>
      <c r="BK100" s="199">
        <f>BK101</f>
        <v>0</v>
      </c>
    </row>
    <row r="101" s="1" customFormat="1" ht="16.5" customHeight="1">
      <c r="B101" s="202"/>
      <c r="C101" s="203" t="s">
        <v>97</v>
      </c>
      <c r="D101" s="203" t="s">
        <v>216</v>
      </c>
      <c r="E101" s="204" t="s">
        <v>1551</v>
      </c>
      <c r="F101" s="205" t="s">
        <v>1550</v>
      </c>
      <c r="G101" s="206" t="s">
        <v>1526</v>
      </c>
      <c r="H101" s="207">
        <v>1</v>
      </c>
      <c r="I101" s="208"/>
      <c r="J101" s="209">
        <f>ROUND(I101*H101,0)</f>
        <v>0</v>
      </c>
      <c r="K101" s="205" t="s">
        <v>220</v>
      </c>
      <c r="L101" s="46"/>
      <c r="M101" s="210" t="s">
        <v>5</v>
      </c>
      <c r="N101" s="211" t="s">
        <v>45</v>
      </c>
      <c r="O101" s="47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AR101" s="24" t="s">
        <v>1527</v>
      </c>
      <c r="AT101" s="24" t="s">
        <v>216</v>
      </c>
      <c r="AU101" s="24" t="s">
        <v>82</v>
      </c>
      <c r="AY101" s="24" t="s">
        <v>214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24" t="s">
        <v>11</v>
      </c>
      <c r="BK101" s="214">
        <f>ROUND(I101*H101,0)</f>
        <v>0</v>
      </c>
      <c r="BL101" s="24" t="s">
        <v>1527</v>
      </c>
      <c r="BM101" s="24" t="s">
        <v>1552</v>
      </c>
    </row>
    <row r="102" s="10" customFormat="1" ht="29.88" customHeight="1">
      <c r="B102" s="189"/>
      <c r="D102" s="190" t="s">
        <v>73</v>
      </c>
      <c r="E102" s="200" t="s">
        <v>1553</v>
      </c>
      <c r="F102" s="200" t="s">
        <v>1554</v>
      </c>
      <c r="I102" s="192"/>
      <c r="J102" s="201">
        <f>BK102</f>
        <v>0</v>
      </c>
      <c r="L102" s="189"/>
      <c r="M102" s="194"/>
      <c r="N102" s="195"/>
      <c r="O102" s="195"/>
      <c r="P102" s="196">
        <f>P103</f>
        <v>0</v>
      </c>
      <c r="Q102" s="195"/>
      <c r="R102" s="196">
        <f>R103</f>
        <v>0</v>
      </c>
      <c r="S102" s="195"/>
      <c r="T102" s="197">
        <f>T103</f>
        <v>0</v>
      </c>
      <c r="AR102" s="190" t="s">
        <v>91</v>
      </c>
      <c r="AT102" s="198" t="s">
        <v>73</v>
      </c>
      <c r="AU102" s="198" t="s">
        <v>11</v>
      </c>
      <c r="AY102" s="190" t="s">
        <v>214</v>
      </c>
      <c r="BK102" s="199">
        <f>BK103</f>
        <v>0</v>
      </c>
    </row>
    <row r="103" s="1" customFormat="1" ht="16.5" customHeight="1">
      <c r="B103" s="202"/>
      <c r="C103" s="203" t="s">
        <v>246</v>
      </c>
      <c r="D103" s="203" t="s">
        <v>216</v>
      </c>
      <c r="E103" s="204" t="s">
        <v>1555</v>
      </c>
      <c r="F103" s="205" t="s">
        <v>1556</v>
      </c>
      <c r="G103" s="206" t="s">
        <v>1526</v>
      </c>
      <c r="H103" s="207">
        <v>1</v>
      </c>
      <c r="I103" s="208"/>
      <c r="J103" s="209">
        <f>ROUND(I103*H103,0)</f>
        <v>0</v>
      </c>
      <c r="K103" s="205" t="s">
        <v>220</v>
      </c>
      <c r="L103" s="46"/>
      <c r="M103" s="210" t="s">
        <v>5</v>
      </c>
      <c r="N103" s="211" t="s">
        <v>45</v>
      </c>
      <c r="O103" s="47"/>
      <c r="P103" s="212">
        <f>O103*H103</f>
        <v>0</v>
      </c>
      <c r="Q103" s="212">
        <v>0</v>
      </c>
      <c r="R103" s="212">
        <f>Q103*H103</f>
        <v>0</v>
      </c>
      <c r="S103" s="212">
        <v>0</v>
      </c>
      <c r="T103" s="213">
        <f>S103*H103</f>
        <v>0</v>
      </c>
      <c r="AR103" s="24" t="s">
        <v>1527</v>
      </c>
      <c r="AT103" s="24" t="s">
        <v>216</v>
      </c>
      <c r="AU103" s="24" t="s">
        <v>82</v>
      </c>
      <c r="AY103" s="24" t="s">
        <v>214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24" t="s">
        <v>11</v>
      </c>
      <c r="BK103" s="214">
        <f>ROUND(I103*H103,0)</f>
        <v>0</v>
      </c>
      <c r="BL103" s="24" t="s">
        <v>1527</v>
      </c>
      <c r="BM103" s="24" t="s">
        <v>1557</v>
      </c>
    </row>
    <row r="104" s="10" customFormat="1" ht="29.88" customHeight="1">
      <c r="B104" s="189"/>
      <c r="D104" s="190" t="s">
        <v>73</v>
      </c>
      <c r="E104" s="200" t="s">
        <v>1558</v>
      </c>
      <c r="F104" s="200" t="s">
        <v>1559</v>
      </c>
      <c r="I104" s="192"/>
      <c r="J104" s="201">
        <f>BK104</f>
        <v>0</v>
      </c>
      <c r="L104" s="189"/>
      <c r="M104" s="194"/>
      <c r="N104" s="195"/>
      <c r="O104" s="195"/>
      <c r="P104" s="196">
        <f>P105</f>
        <v>0</v>
      </c>
      <c r="Q104" s="195"/>
      <c r="R104" s="196">
        <f>R105</f>
        <v>0</v>
      </c>
      <c r="S104" s="195"/>
      <c r="T104" s="197">
        <f>T105</f>
        <v>0</v>
      </c>
      <c r="AR104" s="190" t="s">
        <v>91</v>
      </c>
      <c r="AT104" s="198" t="s">
        <v>73</v>
      </c>
      <c r="AU104" s="198" t="s">
        <v>11</v>
      </c>
      <c r="AY104" s="190" t="s">
        <v>214</v>
      </c>
      <c r="BK104" s="199">
        <f>BK105</f>
        <v>0</v>
      </c>
    </row>
    <row r="105" s="1" customFormat="1" ht="16.5" customHeight="1">
      <c r="B105" s="202"/>
      <c r="C105" s="203" t="s">
        <v>254</v>
      </c>
      <c r="D105" s="203" t="s">
        <v>216</v>
      </c>
      <c r="E105" s="204" t="s">
        <v>1560</v>
      </c>
      <c r="F105" s="205" t="s">
        <v>1559</v>
      </c>
      <c r="G105" s="206" t="s">
        <v>1526</v>
      </c>
      <c r="H105" s="207">
        <v>1</v>
      </c>
      <c r="I105" s="208"/>
      <c r="J105" s="209">
        <f>ROUND(I105*H105,0)</f>
        <v>0</v>
      </c>
      <c r="K105" s="205" t="s">
        <v>220</v>
      </c>
      <c r="L105" s="46"/>
      <c r="M105" s="210" t="s">
        <v>5</v>
      </c>
      <c r="N105" s="257" t="s">
        <v>45</v>
      </c>
      <c r="O105" s="254"/>
      <c r="P105" s="255">
        <f>O105*H105</f>
        <v>0</v>
      </c>
      <c r="Q105" s="255">
        <v>0</v>
      </c>
      <c r="R105" s="255">
        <f>Q105*H105</f>
        <v>0</v>
      </c>
      <c r="S105" s="255">
        <v>0</v>
      </c>
      <c r="T105" s="256">
        <f>S105*H105</f>
        <v>0</v>
      </c>
      <c r="AR105" s="24" t="s">
        <v>1527</v>
      </c>
      <c r="AT105" s="24" t="s">
        <v>216</v>
      </c>
      <c r="AU105" s="24" t="s">
        <v>82</v>
      </c>
      <c r="AY105" s="24" t="s">
        <v>214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24" t="s">
        <v>11</v>
      </c>
      <c r="BK105" s="214">
        <f>ROUND(I105*H105,0)</f>
        <v>0</v>
      </c>
      <c r="BL105" s="24" t="s">
        <v>1527</v>
      </c>
      <c r="BM105" s="24" t="s">
        <v>1561</v>
      </c>
    </row>
    <row r="106" s="1" customFormat="1" ht="6.96" customHeight="1">
      <c r="B106" s="67"/>
      <c r="C106" s="68"/>
      <c r="D106" s="68"/>
      <c r="E106" s="68"/>
      <c r="F106" s="68"/>
      <c r="G106" s="68"/>
      <c r="H106" s="68"/>
      <c r="I106" s="153"/>
      <c r="J106" s="68"/>
      <c r="K106" s="68"/>
      <c r="L106" s="46"/>
    </row>
  </sheetData>
  <autoFilter ref="C85:K105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58" customWidth="1"/>
    <col min="2" max="2" width="1.664063" style="258" customWidth="1"/>
    <col min="3" max="4" width="5" style="258" customWidth="1"/>
    <col min="5" max="5" width="11.67" style="258" customWidth="1"/>
    <col min="6" max="6" width="9.17" style="258" customWidth="1"/>
    <col min="7" max="7" width="5" style="258" customWidth="1"/>
    <col min="8" max="8" width="77.83" style="258" customWidth="1"/>
    <col min="9" max="10" width="20" style="258" customWidth="1"/>
    <col min="11" max="11" width="1.664063" style="258" customWidth="1"/>
  </cols>
  <sheetData>
    <row r="1" ht="37.5" customHeight="1"/>
    <row r="2" ht="7.5" customHeight="1">
      <c r="B2" s="259"/>
      <c r="C2" s="260"/>
      <c r="D2" s="260"/>
      <c r="E2" s="260"/>
      <c r="F2" s="260"/>
      <c r="G2" s="260"/>
      <c r="H2" s="260"/>
      <c r="I2" s="260"/>
      <c r="J2" s="260"/>
      <c r="K2" s="261"/>
    </row>
    <row r="3" s="14" customFormat="1" ht="45" customHeight="1">
      <c r="B3" s="262"/>
      <c r="C3" s="263" t="s">
        <v>1562</v>
      </c>
      <c r="D3" s="263"/>
      <c r="E3" s="263"/>
      <c r="F3" s="263"/>
      <c r="G3" s="263"/>
      <c r="H3" s="263"/>
      <c r="I3" s="263"/>
      <c r="J3" s="263"/>
      <c r="K3" s="264"/>
    </row>
    <row r="4" ht="25.5" customHeight="1">
      <c r="B4" s="265"/>
      <c r="C4" s="266" t="s">
        <v>1563</v>
      </c>
      <c r="D4" s="266"/>
      <c r="E4" s="266"/>
      <c r="F4" s="266"/>
      <c r="G4" s="266"/>
      <c r="H4" s="266"/>
      <c r="I4" s="266"/>
      <c r="J4" s="266"/>
      <c r="K4" s="267"/>
    </row>
    <row r="5" ht="5.25" customHeight="1">
      <c r="B5" s="265"/>
      <c r="C5" s="268"/>
      <c r="D5" s="268"/>
      <c r="E5" s="268"/>
      <c r="F5" s="268"/>
      <c r="G5" s="268"/>
      <c r="H5" s="268"/>
      <c r="I5" s="268"/>
      <c r="J5" s="268"/>
      <c r="K5" s="267"/>
    </row>
    <row r="6" ht="15" customHeight="1">
      <c r="B6" s="265"/>
      <c r="C6" s="269" t="s">
        <v>1564</v>
      </c>
      <c r="D6" s="269"/>
      <c r="E6" s="269"/>
      <c r="F6" s="269"/>
      <c r="G6" s="269"/>
      <c r="H6" s="269"/>
      <c r="I6" s="269"/>
      <c r="J6" s="269"/>
      <c r="K6" s="267"/>
    </row>
    <row r="7" ht="15" customHeight="1">
      <c r="B7" s="270"/>
      <c r="C7" s="269" t="s">
        <v>1565</v>
      </c>
      <c r="D7" s="269"/>
      <c r="E7" s="269"/>
      <c r="F7" s="269"/>
      <c r="G7" s="269"/>
      <c r="H7" s="269"/>
      <c r="I7" s="269"/>
      <c r="J7" s="269"/>
      <c r="K7" s="267"/>
    </row>
    <row r="8" ht="12.75" customHeight="1">
      <c r="B8" s="270"/>
      <c r="C8" s="269"/>
      <c r="D8" s="269"/>
      <c r="E8" s="269"/>
      <c r="F8" s="269"/>
      <c r="G8" s="269"/>
      <c r="H8" s="269"/>
      <c r="I8" s="269"/>
      <c r="J8" s="269"/>
      <c r="K8" s="267"/>
    </row>
    <row r="9" ht="15" customHeight="1">
      <c r="B9" s="270"/>
      <c r="C9" s="269" t="s">
        <v>1566</v>
      </c>
      <c r="D9" s="269"/>
      <c r="E9" s="269"/>
      <c r="F9" s="269"/>
      <c r="G9" s="269"/>
      <c r="H9" s="269"/>
      <c r="I9" s="269"/>
      <c r="J9" s="269"/>
      <c r="K9" s="267"/>
    </row>
    <row r="10" ht="15" customHeight="1">
      <c r="B10" s="270"/>
      <c r="C10" s="269"/>
      <c r="D10" s="269" t="s">
        <v>1567</v>
      </c>
      <c r="E10" s="269"/>
      <c r="F10" s="269"/>
      <c r="G10" s="269"/>
      <c r="H10" s="269"/>
      <c r="I10" s="269"/>
      <c r="J10" s="269"/>
      <c r="K10" s="267"/>
    </row>
    <row r="11" ht="15" customHeight="1">
      <c r="B11" s="270"/>
      <c r="C11" s="271"/>
      <c r="D11" s="269" t="s">
        <v>1568</v>
      </c>
      <c r="E11" s="269"/>
      <c r="F11" s="269"/>
      <c r="G11" s="269"/>
      <c r="H11" s="269"/>
      <c r="I11" s="269"/>
      <c r="J11" s="269"/>
      <c r="K11" s="267"/>
    </row>
    <row r="12" ht="12.75" customHeight="1">
      <c r="B12" s="270"/>
      <c r="C12" s="271"/>
      <c r="D12" s="271"/>
      <c r="E12" s="271"/>
      <c r="F12" s="271"/>
      <c r="G12" s="271"/>
      <c r="H12" s="271"/>
      <c r="I12" s="271"/>
      <c r="J12" s="271"/>
      <c r="K12" s="267"/>
    </row>
    <row r="13" ht="15" customHeight="1">
      <c r="B13" s="270"/>
      <c r="C13" s="271"/>
      <c r="D13" s="269" t="s">
        <v>1569</v>
      </c>
      <c r="E13" s="269"/>
      <c r="F13" s="269"/>
      <c r="G13" s="269"/>
      <c r="H13" s="269"/>
      <c r="I13" s="269"/>
      <c r="J13" s="269"/>
      <c r="K13" s="267"/>
    </row>
    <row r="14" ht="15" customHeight="1">
      <c r="B14" s="270"/>
      <c r="C14" s="271"/>
      <c r="D14" s="269" t="s">
        <v>1570</v>
      </c>
      <c r="E14" s="269"/>
      <c r="F14" s="269"/>
      <c r="G14" s="269"/>
      <c r="H14" s="269"/>
      <c r="I14" s="269"/>
      <c r="J14" s="269"/>
      <c r="K14" s="267"/>
    </row>
    <row r="15" ht="15" customHeight="1">
      <c r="B15" s="270"/>
      <c r="C15" s="271"/>
      <c r="D15" s="269" t="s">
        <v>1571</v>
      </c>
      <c r="E15" s="269"/>
      <c r="F15" s="269"/>
      <c r="G15" s="269"/>
      <c r="H15" s="269"/>
      <c r="I15" s="269"/>
      <c r="J15" s="269"/>
      <c r="K15" s="267"/>
    </row>
    <row r="16" ht="15" customHeight="1">
      <c r="B16" s="270"/>
      <c r="C16" s="271"/>
      <c r="D16" s="271"/>
      <c r="E16" s="272" t="s">
        <v>80</v>
      </c>
      <c r="F16" s="269" t="s">
        <v>1572</v>
      </c>
      <c r="G16" s="269"/>
      <c r="H16" s="269"/>
      <c r="I16" s="269"/>
      <c r="J16" s="269"/>
      <c r="K16" s="267"/>
    </row>
    <row r="17" ht="15" customHeight="1">
      <c r="B17" s="270"/>
      <c r="C17" s="271"/>
      <c r="D17" s="271"/>
      <c r="E17" s="272" t="s">
        <v>1573</v>
      </c>
      <c r="F17" s="269" t="s">
        <v>1574</v>
      </c>
      <c r="G17" s="269"/>
      <c r="H17" s="269"/>
      <c r="I17" s="269"/>
      <c r="J17" s="269"/>
      <c r="K17" s="267"/>
    </row>
    <row r="18" ht="15" customHeight="1">
      <c r="B18" s="270"/>
      <c r="C18" s="271"/>
      <c r="D18" s="271"/>
      <c r="E18" s="272" t="s">
        <v>1575</v>
      </c>
      <c r="F18" s="269" t="s">
        <v>1576</v>
      </c>
      <c r="G18" s="269"/>
      <c r="H18" s="269"/>
      <c r="I18" s="269"/>
      <c r="J18" s="269"/>
      <c r="K18" s="267"/>
    </row>
    <row r="19" ht="15" customHeight="1">
      <c r="B19" s="270"/>
      <c r="C19" s="271"/>
      <c r="D19" s="271"/>
      <c r="E19" s="272" t="s">
        <v>1577</v>
      </c>
      <c r="F19" s="269" t="s">
        <v>1578</v>
      </c>
      <c r="G19" s="269"/>
      <c r="H19" s="269"/>
      <c r="I19" s="269"/>
      <c r="J19" s="269"/>
      <c r="K19" s="267"/>
    </row>
    <row r="20" ht="15" customHeight="1">
      <c r="B20" s="270"/>
      <c r="C20" s="271"/>
      <c r="D20" s="271"/>
      <c r="E20" s="272" t="s">
        <v>1579</v>
      </c>
      <c r="F20" s="269" t="s">
        <v>1319</v>
      </c>
      <c r="G20" s="269"/>
      <c r="H20" s="269"/>
      <c r="I20" s="269"/>
      <c r="J20" s="269"/>
      <c r="K20" s="267"/>
    </row>
    <row r="21" ht="15" customHeight="1">
      <c r="B21" s="270"/>
      <c r="C21" s="271"/>
      <c r="D21" s="271"/>
      <c r="E21" s="272" t="s">
        <v>1580</v>
      </c>
      <c r="F21" s="269" t="s">
        <v>1581</v>
      </c>
      <c r="G21" s="269"/>
      <c r="H21" s="269"/>
      <c r="I21" s="269"/>
      <c r="J21" s="269"/>
      <c r="K21" s="267"/>
    </row>
    <row r="22" ht="12.75" customHeight="1">
      <c r="B22" s="270"/>
      <c r="C22" s="271"/>
      <c r="D22" s="271"/>
      <c r="E22" s="271"/>
      <c r="F22" s="271"/>
      <c r="G22" s="271"/>
      <c r="H22" s="271"/>
      <c r="I22" s="271"/>
      <c r="J22" s="271"/>
      <c r="K22" s="267"/>
    </row>
    <row r="23" ht="15" customHeight="1">
      <c r="B23" s="270"/>
      <c r="C23" s="269" t="s">
        <v>1582</v>
      </c>
      <c r="D23" s="269"/>
      <c r="E23" s="269"/>
      <c r="F23" s="269"/>
      <c r="G23" s="269"/>
      <c r="H23" s="269"/>
      <c r="I23" s="269"/>
      <c r="J23" s="269"/>
      <c r="K23" s="267"/>
    </row>
    <row r="24" ht="15" customHeight="1">
      <c r="B24" s="270"/>
      <c r="C24" s="269" t="s">
        <v>1583</v>
      </c>
      <c r="D24" s="269"/>
      <c r="E24" s="269"/>
      <c r="F24" s="269"/>
      <c r="G24" s="269"/>
      <c r="H24" s="269"/>
      <c r="I24" s="269"/>
      <c r="J24" s="269"/>
      <c r="K24" s="267"/>
    </row>
    <row r="25" ht="15" customHeight="1">
      <c r="B25" s="270"/>
      <c r="C25" s="269"/>
      <c r="D25" s="269" t="s">
        <v>1584</v>
      </c>
      <c r="E25" s="269"/>
      <c r="F25" s="269"/>
      <c r="G25" s="269"/>
      <c r="H25" s="269"/>
      <c r="I25" s="269"/>
      <c r="J25" s="269"/>
      <c r="K25" s="267"/>
    </row>
    <row r="26" ht="15" customHeight="1">
      <c r="B26" s="270"/>
      <c r="C26" s="271"/>
      <c r="D26" s="269" t="s">
        <v>1585</v>
      </c>
      <c r="E26" s="269"/>
      <c r="F26" s="269"/>
      <c r="G26" s="269"/>
      <c r="H26" s="269"/>
      <c r="I26" s="269"/>
      <c r="J26" s="269"/>
      <c r="K26" s="267"/>
    </row>
    <row r="27" ht="12.75" customHeight="1">
      <c r="B27" s="270"/>
      <c r="C27" s="271"/>
      <c r="D27" s="271"/>
      <c r="E27" s="271"/>
      <c r="F27" s="271"/>
      <c r="G27" s="271"/>
      <c r="H27" s="271"/>
      <c r="I27" s="271"/>
      <c r="J27" s="271"/>
      <c r="K27" s="267"/>
    </row>
    <row r="28" ht="15" customHeight="1">
      <c r="B28" s="270"/>
      <c r="C28" s="271"/>
      <c r="D28" s="269" t="s">
        <v>1586</v>
      </c>
      <c r="E28" s="269"/>
      <c r="F28" s="269"/>
      <c r="G28" s="269"/>
      <c r="H28" s="269"/>
      <c r="I28" s="269"/>
      <c r="J28" s="269"/>
      <c r="K28" s="267"/>
    </row>
    <row r="29" ht="15" customHeight="1">
      <c r="B29" s="270"/>
      <c r="C29" s="271"/>
      <c r="D29" s="269" t="s">
        <v>1587</v>
      </c>
      <c r="E29" s="269"/>
      <c r="F29" s="269"/>
      <c r="G29" s="269"/>
      <c r="H29" s="269"/>
      <c r="I29" s="269"/>
      <c r="J29" s="269"/>
      <c r="K29" s="267"/>
    </row>
    <row r="30" ht="12.75" customHeight="1">
      <c r="B30" s="270"/>
      <c r="C30" s="271"/>
      <c r="D30" s="271"/>
      <c r="E30" s="271"/>
      <c r="F30" s="271"/>
      <c r="G30" s="271"/>
      <c r="H30" s="271"/>
      <c r="I30" s="271"/>
      <c r="J30" s="271"/>
      <c r="K30" s="267"/>
    </row>
    <row r="31" ht="15" customHeight="1">
      <c r="B31" s="270"/>
      <c r="C31" s="271"/>
      <c r="D31" s="269" t="s">
        <v>1588</v>
      </c>
      <c r="E31" s="269"/>
      <c r="F31" s="269"/>
      <c r="G31" s="269"/>
      <c r="H31" s="269"/>
      <c r="I31" s="269"/>
      <c r="J31" s="269"/>
      <c r="K31" s="267"/>
    </row>
    <row r="32" ht="15" customHeight="1">
      <c r="B32" s="270"/>
      <c r="C32" s="271"/>
      <c r="D32" s="269" t="s">
        <v>1589</v>
      </c>
      <c r="E32" s="269"/>
      <c r="F32" s="269"/>
      <c r="G32" s="269"/>
      <c r="H32" s="269"/>
      <c r="I32" s="269"/>
      <c r="J32" s="269"/>
      <c r="K32" s="267"/>
    </row>
    <row r="33" ht="15" customHeight="1">
      <c r="B33" s="270"/>
      <c r="C33" s="271"/>
      <c r="D33" s="269" t="s">
        <v>1590</v>
      </c>
      <c r="E33" s="269"/>
      <c r="F33" s="269"/>
      <c r="G33" s="269"/>
      <c r="H33" s="269"/>
      <c r="I33" s="269"/>
      <c r="J33" s="269"/>
      <c r="K33" s="267"/>
    </row>
    <row r="34" ht="15" customHeight="1">
      <c r="B34" s="270"/>
      <c r="C34" s="271"/>
      <c r="D34" s="269"/>
      <c r="E34" s="273" t="s">
        <v>199</v>
      </c>
      <c r="F34" s="269"/>
      <c r="G34" s="269" t="s">
        <v>1591</v>
      </c>
      <c r="H34" s="269"/>
      <c r="I34" s="269"/>
      <c r="J34" s="269"/>
      <c r="K34" s="267"/>
    </row>
    <row r="35" ht="30.75" customHeight="1">
      <c r="B35" s="270"/>
      <c r="C35" s="271"/>
      <c r="D35" s="269"/>
      <c r="E35" s="273" t="s">
        <v>1592</v>
      </c>
      <c r="F35" s="269"/>
      <c r="G35" s="269" t="s">
        <v>1593</v>
      </c>
      <c r="H35" s="269"/>
      <c r="I35" s="269"/>
      <c r="J35" s="269"/>
      <c r="K35" s="267"/>
    </row>
    <row r="36" ht="15" customHeight="1">
      <c r="B36" s="270"/>
      <c r="C36" s="271"/>
      <c r="D36" s="269"/>
      <c r="E36" s="273" t="s">
        <v>55</v>
      </c>
      <c r="F36" s="269"/>
      <c r="G36" s="269" t="s">
        <v>1594</v>
      </c>
      <c r="H36" s="269"/>
      <c r="I36" s="269"/>
      <c r="J36" s="269"/>
      <c r="K36" s="267"/>
    </row>
    <row r="37" ht="15" customHeight="1">
      <c r="B37" s="270"/>
      <c r="C37" s="271"/>
      <c r="D37" s="269"/>
      <c r="E37" s="273" t="s">
        <v>200</v>
      </c>
      <c r="F37" s="269"/>
      <c r="G37" s="269" t="s">
        <v>1595</v>
      </c>
      <c r="H37" s="269"/>
      <c r="I37" s="269"/>
      <c r="J37" s="269"/>
      <c r="K37" s="267"/>
    </row>
    <row r="38" ht="15" customHeight="1">
      <c r="B38" s="270"/>
      <c r="C38" s="271"/>
      <c r="D38" s="269"/>
      <c r="E38" s="273" t="s">
        <v>201</v>
      </c>
      <c r="F38" s="269"/>
      <c r="G38" s="269" t="s">
        <v>1596</v>
      </c>
      <c r="H38" s="269"/>
      <c r="I38" s="269"/>
      <c r="J38" s="269"/>
      <c r="K38" s="267"/>
    </row>
    <row r="39" ht="15" customHeight="1">
      <c r="B39" s="270"/>
      <c r="C39" s="271"/>
      <c r="D39" s="269"/>
      <c r="E39" s="273" t="s">
        <v>202</v>
      </c>
      <c r="F39" s="269"/>
      <c r="G39" s="269" t="s">
        <v>1597</v>
      </c>
      <c r="H39" s="269"/>
      <c r="I39" s="269"/>
      <c r="J39" s="269"/>
      <c r="K39" s="267"/>
    </row>
    <row r="40" ht="15" customHeight="1">
      <c r="B40" s="270"/>
      <c r="C40" s="271"/>
      <c r="D40" s="269"/>
      <c r="E40" s="273" t="s">
        <v>1598</v>
      </c>
      <c r="F40" s="269"/>
      <c r="G40" s="269" t="s">
        <v>1599</v>
      </c>
      <c r="H40" s="269"/>
      <c r="I40" s="269"/>
      <c r="J40" s="269"/>
      <c r="K40" s="267"/>
    </row>
    <row r="41" ht="15" customHeight="1">
      <c r="B41" s="270"/>
      <c r="C41" s="271"/>
      <c r="D41" s="269"/>
      <c r="E41" s="273"/>
      <c r="F41" s="269"/>
      <c r="G41" s="269" t="s">
        <v>1600</v>
      </c>
      <c r="H41" s="269"/>
      <c r="I41" s="269"/>
      <c r="J41" s="269"/>
      <c r="K41" s="267"/>
    </row>
    <row r="42" ht="15" customHeight="1">
      <c r="B42" s="270"/>
      <c r="C42" s="271"/>
      <c r="D42" s="269"/>
      <c r="E42" s="273" t="s">
        <v>1601</v>
      </c>
      <c r="F42" s="269"/>
      <c r="G42" s="269" t="s">
        <v>1602</v>
      </c>
      <c r="H42" s="269"/>
      <c r="I42" s="269"/>
      <c r="J42" s="269"/>
      <c r="K42" s="267"/>
    </row>
    <row r="43" ht="15" customHeight="1">
      <c r="B43" s="270"/>
      <c r="C43" s="271"/>
      <c r="D43" s="269"/>
      <c r="E43" s="273" t="s">
        <v>204</v>
      </c>
      <c r="F43" s="269"/>
      <c r="G43" s="269" t="s">
        <v>1603</v>
      </c>
      <c r="H43" s="269"/>
      <c r="I43" s="269"/>
      <c r="J43" s="269"/>
      <c r="K43" s="267"/>
    </row>
    <row r="44" ht="12.75" customHeight="1">
      <c r="B44" s="270"/>
      <c r="C44" s="271"/>
      <c r="D44" s="269"/>
      <c r="E44" s="269"/>
      <c r="F44" s="269"/>
      <c r="G44" s="269"/>
      <c r="H44" s="269"/>
      <c r="I44" s="269"/>
      <c r="J44" s="269"/>
      <c r="K44" s="267"/>
    </row>
    <row r="45" ht="15" customHeight="1">
      <c r="B45" s="270"/>
      <c r="C45" s="271"/>
      <c r="D45" s="269" t="s">
        <v>1604</v>
      </c>
      <c r="E45" s="269"/>
      <c r="F45" s="269"/>
      <c r="G45" s="269"/>
      <c r="H45" s="269"/>
      <c r="I45" s="269"/>
      <c r="J45" s="269"/>
      <c r="K45" s="267"/>
    </row>
    <row r="46" ht="15" customHeight="1">
      <c r="B46" s="270"/>
      <c r="C46" s="271"/>
      <c r="D46" s="271"/>
      <c r="E46" s="269" t="s">
        <v>1605</v>
      </c>
      <c r="F46" s="269"/>
      <c r="G46" s="269"/>
      <c r="H46" s="269"/>
      <c r="I46" s="269"/>
      <c r="J46" s="269"/>
      <c r="K46" s="267"/>
    </row>
    <row r="47" ht="15" customHeight="1">
      <c r="B47" s="270"/>
      <c r="C47" s="271"/>
      <c r="D47" s="271"/>
      <c r="E47" s="269" t="s">
        <v>1606</v>
      </c>
      <c r="F47" s="269"/>
      <c r="G47" s="269"/>
      <c r="H47" s="269"/>
      <c r="I47" s="269"/>
      <c r="J47" s="269"/>
      <c r="K47" s="267"/>
    </row>
    <row r="48" ht="15" customHeight="1">
      <c r="B48" s="270"/>
      <c r="C48" s="271"/>
      <c r="D48" s="271"/>
      <c r="E48" s="269" t="s">
        <v>1607</v>
      </c>
      <c r="F48" s="269"/>
      <c r="G48" s="269"/>
      <c r="H48" s="269"/>
      <c r="I48" s="269"/>
      <c r="J48" s="269"/>
      <c r="K48" s="267"/>
    </row>
    <row r="49" ht="15" customHeight="1">
      <c r="B49" s="270"/>
      <c r="C49" s="271"/>
      <c r="D49" s="269" t="s">
        <v>1608</v>
      </c>
      <c r="E49" s="269"/>
      <c r="F49" s="269"/>
      <c r="G49" s="269"/>
      <c r="H49" s="269"/>
      <c r="I49" s="269"/>
      <c r="J49" s="269"/>
      <c r="K49" s="267"/>
    </row>
    <row r="50" ht="25.5" customHeight="1">
      <c r="B50" s="265"/>
      <c r="C50" s="266" t="s">
        <v>1609</v>
      </c>
      <c r="D50" s="266"/>
      <c r="E50" s="266"/>
      <c r="F50" s="266"/>
      <c r="G50" s="266"/>
      <c r="H50" s="266"/>
      <c r="I50" s="266"/>
      <c r="J50" s="266"/>
      <c r="K50" s="267"/>
    </row>
    <row r="51" ht="5.25" customHeight="1">
      <c r="B51" s="265"/>
      <c r="C51" s="268"/>
      <c r="D51" s="268"/>
      <c r="E51" s="268"/>
      <c r="F51" s="268"/>
      <c r="G51" s="268"/>
      <c r="H51" s="268"/>
      <c r="I51" s="268"/>
      <c r="J51" s="268"/>
      <c r="K51" s="267"/>
    </row>
    <row r="52" ht="15" customHeight="1">
      <c r="B52" s="265"/>
      <c r="C52" s="269" t="s">
        <v>1610</v>
      </c>
      <c r="D52" s="269"/>
      <c r="E52" s="269"/>
      <c r="F52" s="269"/>
      <c r="G52" s="269"/>
      <c r="H52" s="269"/>
      <c r="I52" s="269"/>
      <c r="J52" s="269"/>
      <c r="K52" s="267"/>
    </row>
    <row r="53" ht="15" customHeight="1">
      <c r="B53" s="265"/>
      <c r="C53" s="269" t="s">
        <v>1611</v>
      </c>
      <c r="D53" s="269"/>
      <c r="E53" s="269"/>
      <c r="F53" s="269"/>
      <c r="G53" s="269"/>
      <c r="H53" s="269"/>
      <c r="I53" s="269"/>
      <c r="J53" s="269"/>
      <c r="K53" s="267"/>
    </row>
    <row r="54" ht="12.75" customHeight="1">
      <c r="B54" s="265"/>
      <c r="C54" s="269"/>
      <c r="D54" s="269"/>
      <c r="E54" s="269"/>
      <c r="F54" s="269"/>
      <c r="G54" s="269"/>
      <c r="H54" s="269"/>
      <c r="I54" s="269"/>
      <c r="J54" s="269"/>
      <c r="K54" s="267"/>
    </row>
    <row r="55" ht="15" customHeight="1">
      <c r="B55" s="265"/>
      <c r="C55" s="269" t="s">
        <v>1612</v>
      </c>
      <c r="D55" s="269"/>
      <c r="E55" s="269"/>
      <c r="F55" s="269"/>
      <c r="G55" s="269"/>
      <c r="H55" s="269"/>
      <c r="I55" s="269"/>
      <c r="J55" s="269"/>
      <c r="K55" s="267"/>
    </row>
    <row r="56" ht="15" customHeight="1">
      <c r="B56" s="265"/>
      <c r="C56" s="271"/>
      <c r="D56" s="269" t="s">
        <v>1613</v>
      </c>
      <c r="E56" s="269"/>
      <c r="F56" s="269"/>
      <c r="G56" s="269"/>
      <c r="H56" s="269"/>
      <c r="I56" s="269"/>
      <c r="J56" s="269"/>
      <c r="K56" s="267"/>
    </row>
    <row r="57" ht="15" customHeight="1">
      <c r="B57" s="265"/>
      <c r="C57" s="271"/>
      <c r="D57" s="269" t="s">
        <v>1614</v>
      </c>
      <c r="E57" s="269"/>
      <c r="F57" s="269"/>
      <c r="G57" s="269"/>
      <c r="H57" s="269"/>
      <c r="I57" s="269"/>
      <c r="J57" s="269"/>
      <c r="K57" s="267"/>
    </row>
    <row r="58" ht="15" customHeight="1">
      <c r="B58" s="265"/>
      <c r="C58" s="271"/>
      <c r="D58" s="269" t="s">
        <v>1615</v>
      </c>
      <c r="E58" s="269"/>
      <c r="F58" s="269"/>
      <c r="G58" s="269"/>
      <c r="H58" s="269"/>
      <c r="I58" s="269"/>
      <c r="J58" s="269"/>
      <c r="K58" s="267"/>
    </row>
    <row r="59" ht="15" customHeight="1">
      <c r="B59" s="265"/>
      <c r="C59" s="271"/>
      <c r="D59" s="269" t="s">
        <v>1616</v>
      </c>
      <c r="E59" s="269"/>
      <c r="F59" s="269"/>
      <c r="G59" s="269"/>
      <c r="H59" s="269"/>
      <c r="I59" s="269"/>
      <c r="J59" s="269"/>
      <c r="K59" s="267"/>
    </row>
    <row r="60" ht="15" customHeight="1">
      <c r="B60" s="265"/>
      <c r="C60" s="271"/>
      <c r="D60" s="274" t="s">
        <v>1617</v>
      </c>
      <c r="E60" s="274"/>
      <c r="F60" s="274"/>
      <c r="G60" s="274"/>
      <c r="H60" s="274"/>
      <c r="I60" s="274"/>
      <c r="J60" s="274"/>
      <c r="K60" s="267"/>
    </row>
    <row r="61" ht="15" customHeight="1">
      <c r="B61" s="265"/>
      <c r="C61" s="271"/>
      <c r="D61" s="269" t="s">
        <v>1618</v>
      </c>
      <c r="E61" s="269"/>
      <c r="F61" s="269"/>
      <c r="G61" s="269"/>
      <c r="H61" s="269"/>
      <c r="I61" s="269"/>
      <c r="J61" s="269"/>
      <c r="K61" s="267"/>
    </row>
    <row r="62" ht="12.75" customHeight="1">
      <c r="B62" s="265"/>
      <c r="C62" s="271"/>
      <c r="D62" s="271"/>
      <c r="E62" s="275"/>
      <c r="F62" s="271"/>
      <c r="G62" s="271"/>
      <c r="H62" s="271"/>
      <c r="I62" s="271"/>
      <c r="J62" s="271"/>
      <c r="K62" s="267"/>
    </row>
    <row r="63" ht="15" customHeight="1">
      <c r="B63" s="265"/>
      <c r="C63" s="271"/>
      <c r="D63" s="269" t="s">
        <v>1619</v>
      </c>
      <c r="E63" s="269"/>
      <c r="F63" s="269"/>
      <c r="G63" s="269"/>
      <c r="H63" s="269"/>
      <c r="I63" s="269"/>
      <c r="J63" s="269"/>
      <c r="K63" s="267"/>
    </row>
    <row r="64" ht="15" customHeight="1">
      <c r="B64" s="265"/>
      <c r="C64" s="271"/>
      <c r="D64" s="274" t="s">
        <v>1620</v>
      </c>
      <c r="E64" s="274"/>
      <c r="F64" s="274"/>
      <c r="G64" s="274"/>
      <c r="H64" s="274"/>
      <c r="I64" s="274"/>
      <c r="J64" s="274"/>
      <c r="K64" s="267"/>
    </row>
    <row r="65" ht="15" customHeight="1">
      <c r="B65" s="265"/>
      <c r="C65" s="271"/>
      <c r="D65" s="269" t="s">
        <v>1621</v>
      </c>
      <c r="E65" s="269"/>
      <c r="F65" s="269"/>
      <c r="G65" s="269"/>
      <c r="H65" s="269"/>
      <c r="I65" s="269"/>
      <c r="J65" s="269"/>
      <c r="K65" s="267"/>
    </row>
    <row r="66" ht="15" customHeight="1">
      <c r="B66" s="265"/>
      <c r="C66" s="271"/>
      <c r="D66" s="269" t="s">
        <v>1622</v>
      </c>
      <c r="E66" s="269"/>
      <c r="F66" s="269"/>
      <c r="G66" s="269"/>
      <c r="H66" s="269"/>
      <c r="I66" s="269"/>
      <c r="J66" s="269"/>
      <c r="K66" s="267"/>
    </row>
    <row r="67" ht="15" customHeight="1">
      <c r="B67" s="265"/>
      <c r="C67" s="271"/>
      <c r="D67" s="269" t="s">
        <v>1623</v>
      </c>
      <c r="E67" s="269"/>
      <c r="F67" s="269"/>
      <c r="G67" s="269"/>
      <c r="H67" s="269"/>
      <c r="I67" s="269"/>
      <c r="J67" s="269"/>
      <c r="K67" s="267"/>
    </row>
    <row r="68" ht="15" customHeight="1">
      <c r="B68" s="265"/>
      <c r="C68" s="271"/>
      <c r="D68" s="269" t="s">
        <v>1624</v>
      </c>
      <c r="E68" s="269"/>
      <c r="F68" s="269"/>
      <c r="G68" s="269"/>
      <c r="H68" s="269"/>
      <c r="I68" s="269"/>
      <c r="J68" s="269"/>
      <c r="K68" s="267"/>
    </row>
    <row r="69" ht="12.75" customHeight="1">
      <c r="B69" s="276"/>
      <c r="C69" s="277"/>
      <c r="D69" s="277"/>
      <c r="E69" s="277"/>
      <c r="F69" s="277"/>
      <c r="G69" s="277"/>
      <c r="H69" s="277"/>
      <c r="I69" s="277"/>
      <c r="J69" s="277"/>
      <c r="K69" s="278"/>
    </row>
    <row r="70" ht="18.75" customHeight="1">
      <c r="B70" s="279"/>
      <c r="C70" s="279"/>
      <c r="D70" s="279"/>
      <c r="E70" s="279"/>
      <c r="F70" s="279"/>
      <c r="G70" s="279"/>
      <c r="H70" s="279"/>
      <c r="I70" s="279"/>
      <c r="J70" s="279"/>
      <c r="K70" s="280"/>
    </row>
    <row r="71" ht="18.75" customHeight="1">
      <c r="B71" s="280"/>
      <c r="C71" s="280"/>
      <c r="D71" s="280"/>
      <c r="E71" s="280"/>
      <c r="F71" s="280"/>
      <c r="G71" s="280"/>
      <c r="H71" s="280"/>
      <c r="I71" s="280"/>
      <c r="J71" s="280"/>
      <c r="K71" s="280"/>
    </row>
    <row r="72" ht="7.5" customHeight="1">
      <c r="B72" s="281"/>
      <c r="C72" s="282"/>
      <c r="D72" s="282"/>
      <c r="E72" s="282"/>
      <c r="F72" s="282"/>
      <c r="G72" s="282"/>
      <c r="H72" s="282"/>
      <c r="I72" s="282"/>
      <c r="J72" s="282"/>
      <c r="K72" s="283"/>
    </row>
    <row r="73" ht="45" customHeight="1">
      <c r="B73" s="284"/>
      <c r="C73" s="285" t="s">
        <v>104</v>
      </c>
      <c r="D73" s="285"/>
      <c r="E73" s="285"/>
      <c r="F73" s="285"/>
      <c r="G73" s="285"/>
      <c r="H73" s="285"/>
      <c r="I73" s="285"/>
      <c r="J73" s="285"/>
      <c r="K73" s="286"/>
    </row>
    <row r="74" ht="17.25" customHeight="1">
      <c r="B74" s="284"/>
      <c r="C74" s="287" t="s">
        <v>1625</v>
      </c>
      <c r="D74" s="287"/>
      <c r="E74" s="287"/>
      <c r="F74" s="287" t="s">
        <v>1626</v>
      </c>
      <c r="G74" s="288"/>
      <c r="H74" s="287" t="s">
        <v>200</v>
      </c>
      <c r="I74" s="287" t="s">
        <v>59</v>
      </c>
      <c r="J74" s="287" t="s">
        <v>1627</v>
      </c>
      <c r="K74" s="286"/>
    </row>
    <row r="75" ht="17.25" customHeight="1">
      <c r="B75" s="284"/>
      <c r="C75" s="289" t="s">
        <v>1628</v>
      </c>
      <c r="D75" s="289"/>
      <c r="E75" s="289"/>
      <c r="F75" s="290" t="s">
        <v>1629</v>
      </c>
      <c r="G75" s="291"/>
      <c r="H75" s="289"/>
      <c r="I75" s="289"/>
      <c r="J75" s="289" t="s">
        <v>1630</v>
      </c>
      <c r="K75" s="286"/>
    </row>
    <row r="76" ht="5.25" customHeight="1">
      <c r="B76" s="284"/>
      <c r="C76" s="292"/>
      <c r="D76" s="292"/>
      <c r="E76" s="292"/>
      <c r="F76" s="292"/>
      <c r="G76" s="293"/>
      <c r="H76" s="292"/>
      <c r="I76" s="292"/>
      <c r="J76" s="292"/>
      <c r="K76" s="286"/>
    </row>
    <row r="77" ht="15" customHeight="1">
      <c r="B77" s="284"/>
      <c r="C77" s="273" t="s">
        <v>55</v>
      </c>
      <c r="D77" s="292"/>
      <c r="E77" s="292"/>
      <c r="F77" s="294" t="s">
        <v>1631</v>
      </c>
      <c r="G77" s="293"/>
      <c r="H77" s="273" t="s">
        <v>1632</v>
      </c>
      <c r="I77" s="273" t="s">
        <v>1633</v>
      </c>
      <c r="J77" s="273">
        <v>20</v>
      </c>
      <c r="K77" s="286"/>
    </row>
    <row r="78" ht="15" customHeight="1">
      <c r="B78" s="284"/>
      <c r="C78" s="273" t="s">
        <v>1634</v>
      </c>
      <c r="D78" s="273"/>
      <c r="E78" s="273"/>
      <c r="F78" s="294" t="s">
        <v>1631</v>
      </c>
      <c r="G78" s="293"/>
      <c r="H78" s="273" t="s">
        <v>1635</v>
      </c>
      <c r="I78" s="273" t="s">
        <v>1633</v>
      </c>
      <c r="J78" s="273">
        <v>120</v>
      </c>
      <c r="K78" s="286"/>
    </row>
    <row r="79" ht="15" customHeight="1">
      <c r="B79" s="295"/>
      <c r="C79" s="273" t="s">
        <v>1636</v>
      </c>
      <c r="D79" s="273"/>
      <c r="E79" s="273"/>
      <c r="F79" s="294" t="s">
        <v>1637</v>
      </c>
      <c r="G79" s="293"/>
      <c r="H79" s="273" t="s">
        <v>1638</v>
      </c>
      <c r="I79" s="273" t="s">
        <v>1633</v>
      </c>
      <c r="J79" s="273">
        <v>50</v>
      </c>
      <c r="K79" s="286"/>
    </row>
    <row r="80" ht="15" customHeight="1">
      <c r="B80" s="295"/>
      <c r="C80" s="273" t="s">
        <v>1639</v>
      </c>
      <c r="D80" s="273"/>
      <c r="E80" s="273"/>
      <c r="F80" s="294" t="s">
        <v>1631</v>
      </c>
      <c r="G80" s="293"/>
      <c r="H80" s="273" t="s">
        <v>1640</v>
      </c>
      <c r="I80" s="273" t="s">
        <v>1641</v>
      </c>
      <c r="J80" s="273"/>
      <c r="K80" s="286"/>
    </row>
    <row r="81" ht="15" customHeight="1">
      <c r="B81" s="295"/>
      <c r="C81" s="296" t="s">
        <v>1642</v>
      </c>
      <c r="D81" s="296"/>
      <c r="E81" s="296"/>
      <c r="F81" s="297" t="s">
        <v>1637</v>
      </c>
      <c r="G81" s="296"/>
      <c r="H81" s="296" t="s">
        <v>1643</v>
      </c>
      <c r="I81" s="296" t="s">
        <v>1633</v>
      </c>
      <c r="J81" s="296">
        <v>15</v>
      </c>
      <c r="K81" s="286"/>
    </row>
    <row r="82" ht="15" customHeight="1">
      <c r="B82" s="295"/>
      <c r="C82" s="296" t="s">
        <v>1644</v>
      </c>
      <c r="D82" s="296"/>
      <c r="E82" s="296"/>
      <c r="F82" s="297" t="s">
        <v>1637</v>
      </c>
      <c r="G82" s="296"/>
      <c r="H82" s="296" t="s">
        <v>1645</v>
      </c>
      <c r="I82" s="296" t="s">
        <v>1633</v>
      </c>
      <c r="J82" s="296">
        <v>15</v>
      </c>
      <c r="K82" s="286"/>
    </row>
    <row r="83" ht="15" customHeight="1">
      <c r="B83" s="295"/>
      <c r="C83" s="296" t="s">
        <v>1646</v>
      </c>
      <c r="D83" s="296"/>
      <c r="E83" s="296"/>
      <c r="F83" s="297" t="s">
        <v>1637</v>
      </c>
      <c r="G83" s="296"/>
      <c r="H83" s="296" t="s">
        <v>1647</v>
      </c>
      <c r="I83" s="296" t="s">
        <v>1633</v>
      </c>
      <c r="J83" s="296">
        <v>20</v>
      </c>
      <c r="K83" s="286"/>
    </row>
    <row r="84" ht="15" customHeight="1">
      <c r="B84" s="295"/>
      <c r="C84" s="296" t="s">
        <v>1648</v>
      </c>
      <c r="D84" s="296"/>
      <c r="E84" s="296"/>
      <c r="F84" s="297" t="s">
        <v>1637</v>
      </c>
      <c r="G84" s="296"/>
      <c r="H84" s="296" t="s">
        <v>1649</v>
      </c>
      <c r="I84" s="296" t="s">
        <v>1633</v>
      </c>
      <c r="J84" s="296">
        <v>20</v>
      </c>
      <c r="K84" s="286"/>
    </row>
    <row r="85" ht="15" customHeight="1">
      <c r="B85" s="295"/>
      <c r="C85" s="273" t="s">
        <v>1650</v>
      </c>
      <c r="D85" s="273"/>
      <c r="E85" s="273"/>
      <c r="F85" s="294" t="s">
        <v>1637</v>
      </c>
      <c r="G85" s="293"/>
      <c r="H85" s="273" t="s">
        <v>1651</v>
      </c>
      <c r="I85" s="273" t="s">
        <v>1633</v>
      </c>
      <c r="J85" s="273">
        <v>50</v>
      </c>
      <c r="K85" s="286"/>
    </row>
    <row r="86" ht="15" customHeight="1">
      <c r="B86" s="295"/>
      <c r="C86" s="273" t="s">
        <v>1652</v>
      </c>
      <c r="D86" s="273"/>
      <c r="E86" s="273"/>
      <c r="F86" s="294" t="s">
        <v>1637</v>
      </c>
      <c r="G86" s="293"/>
      <c r="H86" s="273" t="s">
        <v>1653</v>
      </c>
      <c r="I86" s="273" t="s">
        <v>1633</v>
      </c>
      <c r="J86" s="273">
        <v>20</v>
      </c>
      <c r="K86" s="286"/>
    </row>
    <row r="87" ht="15" customHeight="1">
      <c r="B87" s="295"/>
      <c r="C87" s="273" t="s">
        <v>1654</v>
      </c>
      <c r="D87" s="273"/>
      <c r="E87" s="273"/>
      <c r="F87" s="294" t="s">
        <v>1637</v>
      </c>
      <c r="G87" s="293"/>
      <c r="H87" s="273" t="s">
        <v>1655</v>
      </c>
      <c r="I87" s="273" t="s">
        <v>1633</v>
      </c>
      <c r="J87" s="273">
        <v>20</v>
      </c>
      <c r="K87" s="286"/>
    </row>
    <row r="88" ht="15" customHeight="1">
      <c r="B88" s="295"/>
      <c r="C88" s="273" t="s">
        <v>1656</v>
      </c>
      <c r="D88" s="273"/>
      <c r="E88" s="273"/>
      <c r="F88" s="294" t="s">
        <v>1637</v>
      </c>
      <c r="G88" s="293"/>
      <c r="H88" s="273" t="s">
        <v>1657</v>
      </c>
      <c r="I88" s="273" t="s">
        <v>1633</v>
      </c>
      <c r="J88" s="273">
        <v>50</v>
      </c>
      <c r="K88" s="286"/>
    </row>
    <row r="89" ht="15" customHeight="1">
      <c r="B89" s="295"/>
      <c r="C89" s="273" t="s">
        <v>1658</v>
      </c>
      <c r="D89" s="273"/>
      <c r="E89" s="273"/>
      <c r="F89" s="294" t="s">
        <v>1637</v>
      </c>
      <c r="G89" s="293"/>
      <c r="H89" s="273" t="s">
        <v>1658</v>
      </c>
      <c r="I89" s="273" t="s">
        <v>1633</v>
      </c>
      <c r="J89" s="273">
        <v>50</v>
      </c>
      <c r="K89" s="286"/>
    </row>
    <row r="90" ht="15" customHeight="1">
      <c r="B90" s="295"/>
      <c r="C90" s="273" t="s">
        <v>205</v>
      </c>
      <c r="D90" s="273"/>
      <c r="E90" s="273"/>
      <c r="F90" s="294" t="s">
        <v>1637</v>
      </c>
      <c r="G90" s="293"/>
      <c r="H90" s="273" t="s">
        <v>1659</v>
      </c>
      <c r="I90" s="273" t="s">
        <v>1633</v>
      </c>
      <c r="J90" s="273">
        <v>255</v>
      </c>
      <c r="K90" s="286"/>
    </row>
    <row r="91" ht="15" customHeight="1">
      <c r="B91" s="295"/>
      <c r="C91" s="273" t="s">
        <v>1660</v>
      </c>
      <c r="D91" s="273"/>
      <c r="E91" s="273"/>
      <c r="F91" s="294" t="s">
        <v>1631</v>
      </c>
      <c r="G91" s="293"/>
      <c r="H91" s="273" t="s">
        <v>1661</v>
      </c>
      <c r="I91" s="273" t="s">
        <v>1662</v>
      </c>
      <c r="J91" s="273"/>
      <c r="K91" s="286"/>
    </row>
    <row r="92" ht="15" customHeight="1">
      <c r="B92" s="295"/>
      <c r="C92" s="273" t="s">
        <v>1663</v>
      </c>
      <c r="D92" s="273"/>
      <c r="E92" s="273"/>
      <c r="F92" s="294" t="s">
        <v>1631</v>
      </c>
      <c r="G92" s="293"/>
      <c r="H92" s="273" t="s">
        <v>1664</v>
      </c>
      <c r="I92" s="273" t="s">
        <v>1665</v>
      </c>
      <c r="J92" s="273"/>
      <c r="K92" s="286"/>
    </row>
    <row r="93" ht="15" customHeight="1">
      <c r="B93" s="295"/>
      <c r="C93" s="273" t="s">
        <v>1666</v>
      </c>
      <c r="D93" s="273"/>
      <c r="E93" s="273"/>
      <c r="F93" s="294" t="s">
        <v>1631</v>
      </c>
      <c r="G93" s="293"/>
      <c r="H93" s="273" t="s">
        <v>1666</v>
      </c>
      <c r="I93" s="273" t="s">
        <v>1665</v>
      </c>
      <c r="J93" s="273"/>
      <c r="K93" s="286"/>
    </row>
    <row r="94" ht="15" customHeight="1">
      <c r="B94" s="295"/>
      <c r="C94" s="273" t="s">
        <v>40</v>
      </c>
      <c r="D94" s="273"/>
      <c r="E94" s="273"/>
      <c r="F94" s="294" t="s">
        <v>1631</v>
      </c>
      <c r="G94" s="293"/>
      <c r="H94" s="273" t="s">
        <v>1667</v>
      </c>
      <c r="I94" s="273" t="s">
        <v>1665</v>
      </c>
      <c r="J94" s="273"/>
      <c r="K94" s="286"/>
    </row>
    <row r="95" ht="15" customHeight="1">
      <c r="B95" s="295"/>
      <c r="C95" s="273" t="s">
        <v>50</v>
      </c>
      <c r="D95" s="273"/>
      <c r="E95" s="273"/>
      <c r="F95" s="294" t="s">
        <v>1631</v>
      </c>
      <c r="G95" s="293"/>
      <c r="H95" s="273" t="s">
        <v>1668</v>
      </c>
      <c r="I95" s="273" t="s">
        <v>1665</v>
      </c>
      <c r="J95" s="273"/>
      <c r="K95" s="286"/>
    </row>
    <row r="96" ht="15" customHeight="1">
      <c r="B96" s="298"/>
      <c r="C96" s="299"/>
      <c r="D96" s="299"/>
      <c r="E96" s="299"/>
      <c r="F96" s="299"/>
      <c r="G96" s="299"/>
      <c r="H96" s="299"/>
      <c r="I96" s="299"/>
      <c r="J96" s="299"/>
      <c r="K96" s="300"/>
    </row>
    <row r="97" ht="18.75" customHeight="1">
      <c r="B97" s="301"/>
      <c r="C97" s="302"/>
      <c r="D97" s="302"/>
      <c r="E97" s="302"/>
      <c r="F97" s="302"/>
      <c r="G97" s="302"/>
      <c r="H97" s="302"/>
      <c r="I97" s="302"/>
      <c r="J97" s="302"/>
      <c r="K97" s="301"/>
    </row>
    <row r="98" ht="18.75" customHeight="1">
      <c r="B98" s="280"/>
      <c r="C98" s="280"/>
      <c r="D98" s="280"/>
      <c r="E98" s="280"/>
      <c r="F98" s="280"/>
      <c r="G98" s="280"/>
      <c r="H98" s="280"/>
      <c r="I98" s="280"/>
      <c r="J98" s="280"/>
      <c r="K98" s="280"/>
    </row>
    <row r="99" ht="7.5" customHeight="1">
      <c r="B99" s="281"/>
      <c r="C99" s="282"/>
      <c r="D99" s="282"/>
      <c r="E99" s="282"/>
      <c r="F99" s="282"/>
      <c r="G99" s="282"/>
      <c r="H99" s="282"/>
      <c r="I99" s="282"/>
      <c r="J99" s="282"/>
      <c r="K99" s="283"/>
    </row>
    <row r="100" ht="45" customHeight="1">
      <c r="B100" s="284"/>
      <c r="C100" s="285" t="s">
        <v>1669</v>
      </c>
      <c r="D100" s="285"/>
      <c r="E100" s="285"/>
      <c r="F100" s="285"/>
      <c r="G100" s="285"/>
      <c r="H100" s="285"/>
      <c r="I100" s="285"/>
      <c r="J100" s="285"/>
      <c r="K100" s="286"/>
    </row>
    <row r="101" ht="17.25" customHeight="1">
      <c r="B101" s="284"/>
      <c r="C101" s="287" t="s">
        <v>1625</v>
      </c>
      <c r="D101" s="287"/>
      <c r="E101" s="287"/>
      <c r="F101" s="287" t="s">
        <v>1626</v>
      </c>
      <c r="G101" s="288"/>
      <c r="H101" s="287" t="s">
        <v>200</v>
      </c>
      <c r="I101" s="287" t="s">
        <v>59</v>
      </c>
      <c r="J101" s="287" t="s">
        <v>1627</v>
      </c>
      <c r="K101" s="286"/>
    </row>
    <row r="102" ht="17.25" customHeight="1">
      <c r="B102" s="284"/>
      <c r="C102" s="289" t="s">
        <v>1628</v>
      </c>
      <c r="D102" s="289"/>
      <c r="E102" s="289"/>
      <c r="F102" s="290" t="s">
        <v>1629</v>
      </c>
      <c r="G102" s="291"/>
      <c r="H102" s="289"/>
      <c r="I102" s="289"/>
      <c r="J102" s="289" t="s">
        <v>1630</v>
      </c>
      <c r="K102" s="286"/>
    </row>
    <row r="103" ht="5.25" customHeight="1">
      <c r="B103" s="284"/>
      <c r="C103" s="287"/>
      <c r="D103" s="287"/>
      <c r="E103" s="287"/>
      <c r="F103" s="287"/>
      <c r="G103" s="303"/>
      <c r="H103" s="287"/>
      <c r="I103" s="287"/>
      <c r="J103" s="287"/>
      <c r="K103" s="286"/>
    </row>
    <row r="104" ht="15" customHeight="1">
      <c r="B104" s="284"/>
      <c r="C104" s="273" t="s">
        <v>55</v>
      </c>
      <c r="D104" s="292"/>
      <c r="E104" s="292"/>
      <c r="F104" s="294" t="s">
        <v>1631</v>
      </c>
      <c r="G104" s="303"/>
      <c r="H104" s="273" t="s">
        <v>1670</v>
      </c>
      <c r="I104" s="273" t="s">
        <v>1633</v>
      </c>
      <c r="J104" s="273">
        <v>20</v>
      </c>
      <c r="K104" s="286"/>
    </row>
    <row r="105" ht="15" customHeight="1">
      <c r="B105" s="284"/>
      <c r="C105" s="273" t="s">
        <v>1634</v>
      </c>
      <c r="D105" s="273"/>
      <c r="E105" s="273"/>
      <c r="F105" s="294" t="s">
        <v>1631</v>
      </c>
      <c r="G105" s="273"/>
      <c r="H105" s="273" t="s">
        <v>1670</v>
      </c>
      <c r="I105" s="273" t="s">
        <v>1633</v>
      </c>
      <c r="J105" s="273">
        <v>120</v>
      </c>
      <c r="K105" s="286"/>
    </row>
    <row r="106" ht="15" customHeight="1">
      <c r="B106" s="295"/>
      <c r="C106" s="273" t="s">
        <v>1636</v>
      </c>
      <c r="D106" s="273"/>
      <c r="E106" s="273"/>
      <c r="F106" s="294" t="s">
        <v>1637</v>
      </c>
      <c r="G106" s="273"/>
      <c r="H106" s="273" t="s">
        <v>1670</v>
      </c>
      <c r="I106" s="273" t="s">
        <v>1633</v>
      </c>
      <c r="J106" s="273">
        <v>50</v>
      </c>
      <c r="K106" s="286"/>
    </row>
    <row r="107" ht="15" customHeight="1">
      <c r="B107" s="295"/>
      <c r="C107" s="273" t="s">
        <v>1639</v>
      </c>
      <c r="D107" s="273"/>
      <c r="E107" s="273"/>
      <c r="F107" s="294" t="s">
        <v>1631</v>
      </c>
      <c r="G107" s="273"/>
      <c r="H107" s="273" t="s">
        <v>1670</v>
      </c>
      <c r="I107" s="273" t="s">
        <v>1641</v>
      </c>
      <c r="J107" s="273"/>
      <c r="K107" s="286"/>
    </row>
    <row r="108" ht="15" customHeight="1">
      <c r="B108" s="295"/>
      <c r="C108" s="273" t="s">
        <v>1650</v>
      </c>
      <c r="D108" s="273"/>
      <c r="E108" s="273"/>
      <c r="F108" s="294" t="s">
        <v>1637</v>
      </c>
      <c r="G108" s="273"/>
      <c r="H108" s="273" t="s">
        <v>1670</v>
      </c>
      <c r="I108" s="273" t="s">
        <v>1633</v>
      </c>
      <c r="J108" s="273">
        <v>50</v>
      </c>
      <c r="K108" s="286"/>
    </row>
    <row r="109" ht="15" customHeight="1">
      <c r="B109" s="295"/>
      <c r="C109" s="273" t="s">
        <v>1658</v>
      </c>
      <c r="D109" s="273"/>
      <c r="E109" s="273"/>
      <c r="F109" s="294" t="s">
        <v>1637</v>
      </c>
      <c r="G109" s="273"/>
      <c r="H109" s="273" t="s">
        <v>1670</v>
      </c>
      <c r="I109" s="273" t="s">
        <v>1633</v>
      </c>
      <c r="J109" s="273">
        <v>50</v>
      </c>
      <c r="K109" s="286"/>
    </row>
    <row r="110" ht="15" customHeight="1">
      <c r="B110" s="295"/>
      <c r="C110" s="273" t="s">
        <v>1656</v>
      </c>
      <c r="D110" s="273"/>
      <c r="E110" s="273"/>
      <c r="F110" s="294" t="s">
        <v>1637</v>
      </c>
      <c r="G110" s="273"/>
      <c r="H110" s="273" t="s">
        <v>1670</v>
      </c>
      <c r="I110" s="273" t="s">
        <v>1633</v>
      </c>
      <c r="J110" s="273">
        <v>50</v>
      </c>
      <c r="K110" s="286"/>
    </row>
    <row r="111" ht="15" customHeight="1">
      <c r="B111" s="295"/>
      <c r="C111" s="273" t="s">
        <v>55</v>
      </c>
      <c r="D111" s="273"/>
      <c r="E111" s="273"/>
      <c r="F111" s="294" t="s">
        <v>1631</v>
      </c>
      <c r="G111" s="273"/>
      <c r="H111" s="273" t="s">
        <v>1671</v>
      </c>
      <c r="I111" s="273" t="s">
        <v>1633</v>
      </c>
      <c r="J111" s="273">
        <v>20</v>
      </c>
      <c r="K111" s="286"/>
    </row>
    <row r="112" ht="15" customHeight="1">
      <c r="B112" s="295"/>
      <c r="C112" s="273" t="s">
        <v>1672</v>
      </c>
      <c r="D112" s="273"/>
      <c r="E112" s="273"/>
      <c r="F112" s="294" t="s">
        <v>1631</v>
      </c>
      <c r="G112" s="273"/>
      <c r="H112" s="273" t="s">
        <v>1673</v>
      </c>
      <c r="I112" s="273" t="s">
        <v>1633</v>
      </c>
      <c r="J112" s="273">
        <v>120</v>
      </c>
      <c r="K112" s="286"/>
    </row>
    <row r="113" ht="15" customHeight="1">
      <c r="B113" s="295"/>
      <c r="C113" s="273" t="s">
        <v>40</v>
      </c>
      <c r="D113" s="273"/>
      <c r="E113" s="273"/>
      <c r="F113" s="294" t="s">
        <v>1631</v>
      </c>
      <c r="G113" s="273"/>
      <c r="H113" s="273" t="s">
        <v>1674</v>
      </c>
      <c r="I113" s="273" t="s">
        <v>1665</v>
      </c>
      <c r="J113" s="273"/>
      <c r="K113" s="286"/>
    </row>
    <row r="114" ht="15" customHeight="1">
      <c r="B114" s="295"/>
      <c r="C114" s="273" t="s">
        <v>50</v>
      </c>
      <c r="D114" s="273"/>
      <c r="E114" s="273"/>
      <c r="F114" s="294" t="s">
        <v>1631</v>
      </c>
      <c r="G114" s="273"/>
      <c r="H114" s="273" t="s">
        <v>1675</v>
      </c>
      <c r="I114" s="273" t="s">
        <v>1665</v>
      </c>
      <c r="J114" s="273"/>
      <c r="K114" s="286"/>
    </row>
    <row r="115" ht="15" customHeight="1">
      <c r="B115" s="295"/>
      <c r="C115" s="273" t="s">
        <v>59</v>
      </c>
      <c r="D115" s="273"/>
      <c r="E115" s="273"/>
      <c r="F115" s="294" t="s">
        <v>1631</v>
      </c>
      <c r="G115" s="273"/>
      <c r="H115" s="273" t="s">
        <v>1676</v>
      </c>
      <c r="I115" s="273" t="s">
        <v>1677</v>
      </c>
      <c r="J115" s="273"/>
      <c r="K115" s="286"/>
    </row>
    <row r="116" ht="15" customHeight="1">
      <c r="B116" s="298"/>
      <c r="C116" s="304"/>
      <c r="D116" s="304"/>
      <c r="E116" s="304"/>
      <c r="F116" s="304"/>
      <c r="G116" s="304"/>
      <c r="H116" s="304"/>
      <c r="I116" s="304"/>
      <c r="J116" s="304"/>
      <c r="K116" s="300"/>
    </row>
    <row r="117" ht="18.75" customHeight="1">
      <c r="B117" s="305"/>
      <c r="C117" s="269"/>
      <c r="D117" s="269"/>
      <c r="E117" s="269"/>
      <c r="F117" s="306"/>
      <c r="G117" s="269"/>
      <c r="H117" s="269"/>
      <c r="I117" s="269"/>
      <c r="J117" s="269"/>
      <c r="K117" s="305"/>
    </row>
    <row r="118" ht="18.75" customHeight="1">
      <c r="B118" s="280"/>
      <c r="C118" s="280"/>
      <c r="D118" s="280"/>
      <c r="E118" s="280"/>
      <c r="F118" s="280"/>
      <c r="G118" s="280"/>
      <c r="H118" s="280"/>
      <c r="I118" s="280"/>
      <c r="J118" s="280"/>
      <c r="K118" s="280"/>
    </row>
    <row r="119" ht="7.5" customHeight="1">
      <c r="B119" s="307"/>
      <c r="C119" s="308"/>
      <c r="D119" s="308"/>
      <c r="E119" s="308"/>
      <c r="F119" s="308"/>
      <c r="G119" s="308"/>
      <c r="H119" s="308"/>
      <c r="I119" s="308"/>
      <c r="J119" s="308"/>
      <c r="K119" s="309"/>
    </row>
    <row r="120" ht="45" customHeight="1">
      <c r="B120" s="310"/>
      <c r="C120" s="263" t="s">
        <v>1678</v>
      </c>
      <c r="D120" s="263"/>
      <c r="E120" s="263"/>
      <c r="F120" s="263"/>
      <c r="G120" s="263"/>
      <c r="H120" s="263"/>
      <c r="I120" s="263"/>
      <c r="J120" s="263"/>
      <c r="K120" s="311"/>
    </row>
    <row r="121" ht="17.25" customHeight="1">
      <c r="B121" s="312"/>
      <c r="C121" s="287" t="s">
        <v>1625</v>
      </c>
      <c r="D121" s="287"/>
      <c r="E121" s="287"/>
      <c r="F121" s="287" t="s">
        <v>1626</v>
      </c>
      <c r="G121" s="288"/>
      <c r="H121" s="287" t="s">
        <v>200</v>
      </c>
      <c r="I121" s="287" t="s">
        <v>59</v>
      </c>
      <c r="J121" s="287" t="s">
        <v>1627</v>
      </c>
      <c r="K121" s="313"/>
    </row>
    <row r="122" ht="17.25" customHeight="1">
      <c r="B122" s="312"/>
      <c r="C122" s="289" t="s">
        <v>1628</v>
      </c>
      <c r="D122" s="289"/>
      <c r="E122" s="289"/>
      <c r="F122" s="290" t="s">
        <v>1629</v>
      </c>
      <c r="G122" s="291"/>
      <c r="H122" s="289"/>
      <c r="I122" s="289"/>
      <c r="J122" s="289" t="s">
        <v>1630</v>
      </c>
      <c r="K122" s="313"/>
    </row>
    <row r="123" ht="5.25" customHeight="1">
      <c r="B123" s="314"/>
      <c r="C123" s="292"/>
      <c r="D123" s="292"/>
      <c r="E123" s="292"/>
      <c r="F123" s="292"/>
      <c r="G123" s="273"/>
      <c r="H123" s="292"/>
      <c r="I123" s="292"/>
      <c r="J123" s="292"/>
      <c r="K123" s="315"/>
    </row>
    <row r="124" ht="15" customHeight="1">
      <c r="B124" s="314"/>
      <c r="C124" s="273" t="s">
        <v>1634</v>
      </c>
      <c r="D124" s="292"/>
      <c r="E124" s="292"/>
      <c r="F124" s="294" t="s">
        <v>1631</v>
      </c>
      <c r="G124" s="273"/>
      <c r="H124" s="273" t="s">
        <v>1670</v>
      </c>
      <c r="I124" s="273" t="s">
        <v>1633</v>
      </c>
      <c r="J124" s="273">
        <v>120</v>
      </c>
      <c r="K124" s="316"/>
    </row>
    <row r="125" ht="15" customHeight="1">
      <c r="B125" s="314"/>
      <c r="C125" s="273" t="s">
        <v>1679</v>
      </c>
      <c r="D125" s="273"/>
      <c r="E125" s="273"/>
      <c r="F125" s="294" t="s">
        <v>1631</v>
      </c>
      <c r="G125" s="273"/>
      <c r="H125" s="273" t="s">
        <v>1680</v>
      </c>
      <c r="I125" s="273" t="s">
        <v>1633</v>
      </c>
      <c r="J125" s="273" t="s">
        <v>1681</v>
      </c>
      <c r="K125" s="316"/>
    </row>
    <row r="126" ht="15" customHeight="1">
      <c r="B126" s="314"/>
      <c r="C126" s="273" t="s">
        <v>1580</v>
      </c>
      <c r="D126" s="273"/>
      <c r="E126" s="273"/>
      <c r="F126" s="294" t="s">
        <v>1631</v>
      </c>
      <c r="G126" s="273"/>
      <c r="H126" s="273" t="s">
        <v>1682</v>
      </c>
      <c r="I126" s="273" t="s">
        <v>1633</v>
      </c>
      <c r="J126" s="273" t="s">
        <v>1681</v>
      </c>
      <c r="K126" s="316"/>
    </row>
    <row r="127" ht="15" customHeight="1">
      <c r="B127" s="314"/>
      <c r="C127" s="273" t="s">
        <v>1642</v>
      </c>
      <c r="D127" s="273"/>
      <c r="E127" s="273"/>
      <c r="F127" s="294" t="s">
        <v>1637</v>
      </c>
      <c r="G127" s="273"/>
      <c r="H127" s="273" t="s">
        <v>1643</v>
      </c>
      <c r="I127" s="273" t="s">
        <v>1633</v>
      </c>
      <c r="J127" s="273">
        <v>15</v>
      </c>
      <c r="K127" s="316"/>
    </row>
    <row r="128" ht="15" customHeight="1">
      <c r="B128" s="314"/>
      <c r="C128" s="296" t="s">
        <v>1644</v>
      </c>
      <c r="D128" s="296"/>
      <c r="E128" s="296"/>
      <c r="F128" s="297" t="s">
        <v>1637</v>
      </c>
      <c r="G128" s="296"/>
      <c r="H128" s="296" t="s">
        <v>1645</v>
      </c>
      <c r="I128" s="296" t="s">
        <v>1633</v>
      </c>
      <c r="J128" s="296">
        <v>15</v>
      </c>
      <c r="K128" s="316"/>
    </row>
    <row r="129" ht="15" customHeight="1">
      <c r="B129" s="314"/>
      <c r="C129" s="296" t="s">
        <v>1646</v>
      </c>
      <c r="D129" s="296"/>
      <c r="E129" s="296"/>
      <c r="F129" s="297" t="s">
        <v>1637</v>
      </c>
      <c r="G129" s="296"/>
      <c r="H129" s="296" t="s">
        <v>1647</v>
      </c>
      <c r="I129" s="296" t="s">
        <v>1633</v>
      </c>
      <c r="J129" s="296">
        <v>20</v>
      </c>
      <c r="K129" s="316"/>
    </row>
    <row r="130" ht="15" customHeight="1">
      <c r="B130" s="314"/>
      <c r="C130" s="296" t="s">
        <v>1648</v>
      </c>
      <c r="D130" s="296"/>
      <c r="E130" s="296"/>
      <c r="F130" s="297" t="s">
        <v>1637</v>
      </c>
      <c r="G130" s="296"/>
      <c r="H130" s="296" t="s">
        <v>1649</v>
      </c>
      <c r="I130" s="296" t="s">
        <v>1633</v>
      </c>
      <c r="J130" s="296">
        <v>20</v>
      </c>
      <c r="K130" s="316"/>
    </row>
    <row r="131" ht="15" customHeight="1">
      <c r="B131" s="314"/>
      <c r="C131" s="273" t="s">
        <v>1636</v>
      </c>
      <c r="D131" s="273"/>
      <c r="E131" s="273"/>
      <c r="F131" s="294" t="s">
        <v>1637</v>
      </c>
      <c r="G131" s="273"/>
      <c r="H131" s="273" t="s">
        <v>1670</v>
      </c>
      <c r="I131" s="273" t="s">
        <v>1633</v>
      </c>
      <c r="J131" s="273">
        <v>50</v>
      </c>
      <c r="K131" s="316"/>
    </row>
    <row r="132" ht="15" customHeight="1">
      <c r="B132" s="314"/>
      <c r="C132" s="273" t="s">
        <v>1650</v>
      </c>
      <c r="D132" s="273"/>
      <c r="E132" s="273"/>
      <c r="F132" s="294" t="s">
        <v>1637</v>
      </c>
      <c r="G132" s="273"/>
      <c r="H132" s="273" t="s">
        <v>1670</v>
      </c>
      <c r="I132" s="273" t="s">
        <v>1633</v>
      </c>
      <c r="J132" s="273">
        <v>50</v>
      </c>
      <c r="K132" s="316"/>
    </row>
    <row r="133" ht="15" customHeight="1">
      <c r="B133" s="314"/>
      <c r="C133" s="273" t="s">
        <v>1656</v>
      </c>
      <c r="D133" s="273"/>
      <c r="E133" s="273"/>
      <c r="F133" s="294" t="s">
        <v>1637</v>
      </c>
      <c r="G133" s="273"/>
      <c r="H133" s="273" t="s">
        <v>1670</v>
      </c>
      <c r="I133" s="273" t="s">
        <v>1633</v>
      </c>
      <c r="J133" s="273">
        <v>50</v>
      </c>
      <c r="K133" s="316"/>
    </row>
    <row r="134" ht="15" customHeight="1">
      <c r="B134" s="314"/>
      <c r="C134" s="273" t="s">
        <v>1658</v>
      </c>
      <c r="D134" s="273"/>
      <c r="E134" s="273"/>
      <c r="F134" s="294" t="s">
        <v>1637</v>
      </c>
      <c r="G134" s="273"/>
      <c r="H134" s="273" t="s">
        <v>1670</v>
      </c>
      <c r="I134" s="273" t="s">
        <v>1633</v>
      </c>
      <c r="J134" s="273">
        <v>50</v>
      </c>
      <c r="K134" s="316"/>
    </row>
    <row r="135" ht="15" customHeight="1">
      <c r="B135" s="314"/>
      <c r="C135" s="273" t="s">
        <v>205</v>
      </c>
      <c r="D135" s="273"/>
      <c r="E135" s="273"/>
      <c r="F135" s="294" t="s">
        <v>1637</v>
      </c>
      <c r="G135" s="273"/>
      <c r="H135" s="273" t="s">
        <v>1683</v>
      </c>
      <c r="I135" s="273" t="s">
        <v>1633</v>
      </c>
      <c r="J135" s="273">
        <v>255</v>
      </c>
      <c r="K135" s="316"/>
    </row>
    <row r="136" ht="15" customHeight="1">
      <c r="B136" s="314"/>
      <c r="C136" s="273" t="s">
        <v>1660</v>
      </c>
      <c r="D136" s="273"/>
      <c r="E136" s="273"/>
      <c r="F136" s="294" t="s">
        <v>1631</v>
      </c>
      <c r="G136" s="273"/>
      <c r="H136" s="273" t="s">
        <v>1684</v>
      </c>
      <c r="I136" s="273" t="s">
        <v>1662</v>
      </c>
      <c r="J136" s="273"/>
      <c r="K136" s="316"/>
    </row>
    <row r="137" ht="15" customHeight="1">
      <c r="B137" s="314"/>
      <c r="C137" s="273" t="s">
        <v>1663</v>
      </c>
      <c r="D137" s="273"/>
      <c r="E137" s="273"/>
      <c r="F137" s="294" t="s">
        <v>1631</v>
      </c>
      <c r="G137" s="273"/>
      <c r="H137" s="273" t="s">
        <v>1685</v>
      </c>
      <c r="I137" s="273" t="s">
        <v>1665</v>
      </c>
      <c r="J137" s="273"/>
      <c r="K137" s="316"/>
    </row>
    <row r="138" ht="15" customHeight="1">
      <c r="B138" s="314"/>
      <c r="C138" s="273" t="s">
        <v>1666</v>
      </c>
      <c r="D138" s="273"/>
      <c r="E138" s="273"/>
      <c r="F138" s="294" t="s">
        <v>1631</v>
      </c>
      <c r="G138" s="273"/>
      <c r="H138" s="273" t="s">
        <v>1666</v>
      </c>
      <c r="I138" s="273" t="s">
        <v>1665</v>
      </c>
      <c r="J138" s="273"/>
      <c r="K138" s="316"/>
    </row>
    <row r="139" ht="15" customHeight="1">
      <c r="B139" s="314"/>
      <c r="C139" s="273" t="s">
        <v>40</v>
      </c>
      <c r="D139" s="273"/>
      <c r="E139" s="273"/>
      <c r="F139" s="294" t="s">
        <v>1631</v>
      </c>
      <c r="G139" s="273"/>
      <c r="H139" s="273" t="s">
        <v>1686</v>
      </c>
      <c r="I139" s="273" t="s">
        <v>1665</v>
      </c>
      <c r="J139" s="273"/>
      <c r="K139" s="316"/>
    </row>
    <row r="140" ht="15" customHeight="1">
      <c r="B140" s="314"/>
      <c r="C140" s="273" t="s">
        <v>1687</v>
      </c>
      <c r="D140" s="273"/>
      <c r="E140" s="273"/>
      <c r="F140" s="294" t="s">
        <v>1631</v>
      </c>
      <c r="G140" s="273"/>
      <c r="H140" s="273" t="s">
        <v>1688</v>
      </c>
      <c r="I140" s="273" t="s">
        <v>1665</v>
      </c>
      <c r="J140" s="273"/>
      <c r="K140" s="316"/>
    </row>
    <row r="141" ht="15" customHeight="1">
      <c r="B141" s="317"/>
      <c r="C141" s="318"/>
      <c r="D141" s="318"/>
      <c r="E141" s="318"/>
      <c r="F141" s="318"/>
      <c r="G141" s="318"/>
      <c r="H141" s="318"/>
      <c r="I141" s="318"/>
      <c r="J141" s="318"/>
      <c r="K141" s="319"/>
    </row>
    <row r="142" ht="18.75" customHeight="1">
      <c r="B142" s="269"/>
      <c r="C142" s="269"/>
      <c r="D142" s="269"/>
      <c r="E142" s="269"/>
      <c r="F142" s="306"/>
      <c r="G142" s="269"/>
      <c r="H142" s="269"/>
      <c r="I142" s="269"/>
      <c r="J142" s="269"/>
      <c r="K142" s="269"/>
    </row>
    <row r="143" ht="18.75" customHeight="1">
      <c r="B143" s="280"/>
      <c r="C143" s="280"/>
      <c r="D143" s="280"/>
      <c r="E143" s="280"/>
      <c r="F143" s="280"/>
      <c r="G143" s="280"/>
      <c r="H143" s="280"/>
      <c r="I143" s="280"/>
      <c r="J143" s="280"/>
      <c r="K143" s="280"/>
    </row>
    <row r="144" ht="7.5" customHeight="1">
      <c r="B144" s="281"/>
      <c r="C144" s="282"/>
      <c r="D144" s="282"/>
      <c r="E144" s="282"/>
      <c r="F144" s="282"/>
      <c r="G144" s="282"/>
      <c r="H144" s="282"/>
      <c r="I144" s="282"/>
      <c r="J144" s="282"/>
      <c r="K144" s="283"/>
    </row>
    <row r="145" ht="45" customHeight="1">
      <c r="B145" s="284"/>
      <c r="C145" s="285" t="s">
        <v>1689</v>
      </c>
      <c r="D145" s="285"/>
      <c r="E145" s="285"/>
      <c r="F145" s="285"/>
      <c r="G145" s="285"/>
      <c r="H145" s="285"/>
      <c r="I145" s="285"/>
      <c r="J145" s="285"/>
      <c r="K145" s="286"/>
    </row>
    <row r="146" ht="17.25" customHeight="1">
      <c r="B146" s="284"/>
      <c r="C146" s="287" t="s">
        <v>1625</v>
      </c>
      <c r="D146" s="287"/>
      <c r="E146" s="287"/>
      <c r="F146" s="287" t="s">
        <v>1626</v>
      </c>
      <c r="G146" s="288"/>
      <c r="H146" s="287" t="s">
        <v>200</v>
      </c>
      <c r="I146" s="287" t="s">
        <v>59</v>
      </c>
      <c r="J146" s="287" t="s">
        <v>1627</v>
      </c>
      <c r="K146" s="286"/>
    </row>
    <row r="147" ht="17.25" customHeight="1">
      <c r="B147" s="284"/>
      <c r="C147" s="289" t="s">
        <v>1628</v>
      </c>
      <c r="D147" s="289"/>
      <c r="E147" s="289"/>
      <c r="F147" s="290" t="s">
        <v>1629</v>
      </c>
      <c r="G147" s="291"/>
      <c r="H147" s="289"/>
      <c r="I147" s="289"/>
      <c r="J147" s="289" t="s">
        <v>1630</v>
      </c>
      <c r="K147" s="286"/>
    </row>
    <row r="148" ht="5.25" customHeight="1">
      <c r="B148" s="295"/>
      <c r="C148" s="292"/>
      <c r="D148" s="292"/>
      <c r="E148" s="292"/>
      <c r="F148" s="292"/>
      <c r="G148" s="293"/>
      <c r="H148" s="292"/>
      <c r="I148" s="292"/>
      <c r="J148" s="292"/>
      <c r="K148" s="316"/>
    </row>
    <row r="149" ht="15" customHeight="1">
      <c r="B149" s="295"/>
      <c r="C149" s="320" t="s">
        <v>1634</v>
      </c>
      <c r="D149" s="273"/>
      <c r="E149" s="273"/>
      <c r="F149" s="321" t="s">
        <v>1631</v>
      </c>
      <c r="G149" s="273"/>
      <c r="H149" s="320" t="s">
        <v>1670</v>
      </c>
      <c r="I149" s="320" t="s">
        <v>1633</v>
      </c>
      <c r="J149" s="320">
        <v>120</v>
      </c>
      <c r="K149" s="316"/>
    </row>
    <row r="150" ht="15" customHeight="1">
      <c r="B150" s="295"/>
      <c r="C150" s="320" t="s">
        <v>1679</v>
      </c>
      <c r="D150" s="273"/>
      <c r="E150" s="273"/>
      <c r="F150" s="321" t="s">
        <v>1631</v>
      </c>
      <c r="G150" s="273"/>
      <c r="H150" s="320" t="s">
        <v>1690</v>
      </c>
      <c r="I150" s="320" t="s">
        <v>1633</v>
      </c>
      <c r="J150" s="320" t="s">
        <v>1681</v>
      </c>
      <c r="K150" s="316"/>
    </row>
    <row r="151" ht="15" customHeight="1">
      <c r="B151" s="295"/>
      <c r="C151" s="320" t="s">
        <v>1580</v>
      </c>
      <c r="D151" s="273"/>
      <c r="E151" s="273"/>
      <c r="F151" s="321" t="s">
        <v>1631</v>
      </c>
      <c r="G151" s="273"/>
      <c r="H151" s="320" t="s">
        <v>1691</v>
      </c>
      <c r="I151" s="320" t="s">
        <v>1633</v>
      </c>
      <c r="J151" s="320" t="s">
        <v>1681</v>
      </c>
      <c r="K151" s="316"/>
    </row>
    <row r="152" ht="15" customHeight="1">
      <c r="B152" s="295"/>
      <c r="C152" s="320" t="s">
        <v>1636</v>
      </c>
      <c r="D152" s="273"/>
      <c r="E152" s="273"/>
      <c r="F152" s="321" t="s">
        <v>1637</v>
      </c>
      <c r="G152" s="273"/>
      <c r="H152" s="320" t="s">
        <v>1670</v>
      </c>
      <c r="I152" s="320" t="s">
        <v>1633</v>
      </c>
      <c r="J152" s="320">
        <v>50</v>
      </c>
      <c r="K152" s="316"/>
    </row>
    <row r="153" ht="15" customHeight="1">
      <c r="B153" s="295"/>
      <c r="C153" s="320" t="s">
        <v>1639</v>
      </c>
      <c r="D153" s="273"/>
      <c r="E153" s="273"/>
      <c r="F153" s="321" t="s">
        <v>1631</v>
      </c>
      <c r="G153" s="273"/>
      <c r="H153" s="320" t="s">
        <v>1670</v>
      </c>
      <c r="I153" s="320" t="s">
        <v>1641</v>
      </c>
      <c r="J153" s="320"/>
      <c r="K153" s="316"/>
    </row>
    <row r="154" ht="15" customHeight="1">
      <c r="B154" s="295"/>
      <c r="C154" s="320" t="s">
        <v>1650</v>
      </c>
      <c r="D154" s="273"/>
      <c r="E154" s="273"/>
      <c r="F154" s="321" t="s">
        <v>1637</v>
      </c>
      <c r="G154" s="273"/>
      <c r="H154" s="320" t="s">
        <v>1670</v>
      </c>
      <c r="I154" s="320" t="s">
        <v>1633</v>
      </c>
      <c r="J154" s="320">
        <v>50</v>
      </c>
      <c r="K154" s="316"/>
    </row>
    <row r="155" ht="15" customHeight="1">
      <c r="B155" s="295"/>
      <c r="C155" s="320" t="s">
        <v>1658</v>
      </c>
      <c r="D155" s="273"/>
      <c r="E155" s="273"/>
      <c r="F155" s="321" t="s">
        <v>1637</v>
      </c>
      <c r="G155" s="273"/>
      <c r="H155" s="320" t="s">
        <v>1670</v>
      </c>
      <c r="I155" s="320" t="s">
        <v>1633</v>
      </c>
      <c r="J155" s="320">
        <v>50</v>
      </c>
      <c r="K155" s="316"/>
    </row>
    <row r="156" ht="15" customHeight="1">
      <c r="B156" s="295"/>
      <c r="C156" s="320" t="s">
        <v>1656</v>
      </c>
      <c r="D156" s="273"/>
      <c r="E156" s="273"/>
      <c r="F156" s="321" t="s">
        <v>1637</v>
      </c>
      <c r="G156" s="273"/>
      <c r="H156" s="320" t="s">
        <v>1670</v>
      </c>
      <c r="I156" s="320" t="s">
        <v>1633</v>
      </c>
      <c r="J156" s="320">
        <v>50</v>
      </c>
      <c r="K156" s="316"/>
    </row>
    <row r="157" ht="15" customHeight="1">
      <c r="B157" s="295"/>
      <c r="C157" s="320" t="s">
        <v>171</v>
      </c>
      <c r="D157" s="273"/>
      <c r="E157" s="273"/>
      <c r="F157" s="321" t="s">
        <v>1631</v>
      </c>
      <c r="G157" s="273"/>
      <c r="H157" s="320" t="s">
        <v>1692</v>
      </c>
      <c r="I157" s="320" t="s">
        <v>1633</v>
      </c>
      <c r="J157" s="320" t="s">
        <v>1693</v>
      </c>
      <c r="K157" s="316"/>
    </row>
    <row r="158" ht="15" customHeight="1">
      <c r="B158" s="295"/>
      <c r="C158" s="320" t="s">
        <v>1694</v>
      </c>
      <c r="D158" s="273"/>
      <c r="E158" s="273"/>
      <c r="F158" s="321" t="s">
        <v>1631</v>
      </c>
      <c r="G158" s="273"/>
      <c r="H158" s="320" t="s">
        <v>1695</v>
      </c>
      <c r="I158" s="320" t="s">
        <v>1665</v>
      </c>
      <c r="J158" s="320"/>
      <c r="K158" s="316"/>
    </row>
    <row r="159" ht="15" customHeight="1">
      <c r="B159" s="322"/>
      <c r="C159" s="304"/>
      <c r="D159" s="304"/>
      <c r="E159" s="304"/>
      <c r="F159" s="304"/>
      <c r="G159" s="304"/>
      <c r="H159" s="304"/>
      <c r="I159" s="304"/>
      <c r="J159" s="304"/>
      <c r="K159" s="323"/>
    </row>
    <row r="160" ht="18.75" customHeight="1">
      <c r="B160" s="269"/>
      <c r="C160" s="273"/>
      <c r="D160" s="273"/>
      <c r="E160" s="273"/>
      <c r="F160" s="294"/>
      <c r="G160" s="273"/>
      <c r="H160" s="273"/>
      <c r="I160" s="273"/>
      <c r="J160" s="273"/>
      <c r="K160" s="269"/>
    </row>
    <row r="161" ht="18.75" customHeight="1">
      <c r="B161" s="280"/>
      <c r="C161" s="280"/>
      <c r="D161" s="280"/>
      <c r="E161" s="280"/>
      <c r="F161" s="280"/>
      <c r="G161" s="280"/>
      <c r="H161" s="280"/>
      <c r="I161" s="280"/>
      <c r="J161" s="280"/>
      <c r="K161" s="280"/>
    </row>
    <row r="162" ht="7.5" customHeight="1">
      <c r="B162" s="259"/>
      <c r="C162" s="260"/>
      <c r="D162" s="260"/>
      <c r="E162" s="260"/>
      <c r="F162" s="260"/>
      <c r="G162" s="260"/>
      <c r="H162" s="260"/>
      <c r="I162" s="260"/>
      <c r="J162" s="260"/>
      <c r="K162" s="261"/>
    </row>
    <row r="163" ht="45" customHeight="1">
      <c r="B163" s="262"/>
      <c r="C163" s="263" t="s">
        <v>1696</v>
      </c>
      <c r="D163" s="263"/>
      <c r="E163" s="263"/>
      <c r="F163" s="263"/>
      <c r="G163" s="263"/>
      <c r="H163" s="263"/>
      <c r="I163" s="263"/>
      <c r="J163" s="263"/>
      <c r="K163" s="264"/>
    </row>
    <row r="164" ht="17.25" customHeight="1">
      <c r="B164" s="262"/>
      <c r="C164" s="287" t="s">
        <v>1625</v>
      </c>
      <c r="D164" s="287"/>
      <c r="E164" s="287"/>
      <c r="F164" s="287" t="s">
        <v>1626</v>
      </c>
      <c r="G164" s="324"/>
      <c r="H164" s="325" t="s">
        <v>200</v>
      </c>
      <c r="I164" s="325" t="s">
        <v>59</v>
      </c>
      <c r="J164" s="287" t="s">
        <v>1627</v>
      </c>
      <c r="K164" s="264"/>
    </row>
    <row r="165" ht="17.25" customHeight="1">
      <c r="B165" s="265"/>
      <c r="C165" s="289" t="s">
        <v>1628</v>
      </c>
      <c r="D165" s="289"/>
      <c r="E165" s="289"/>
      <c r="F165" s="290" t="s">
        <v>1629</v>
      </c>
      <c r="G165" s="326"/>
      <c r="H165" s="327"/>
      <c r="I165" s="327"/>
      <c r="J165" s="289" t="s">
        <v>1630</v>
      </c>
      <c r="K165" s="267"/>
    </row>
    <row r="166" ht="5.25" customHeight="1">
      <c r="B166" s="295"/>
      <c r="C166" s="292"/>
      <c r="D166" s="292"/>
      <c r="E166" s="292"/>
      <c r="F166" s="292"/>
      <c r="G166" s="293"/>
      <c r="H166" s="292"/>
      <c r="I166" s="292"/>
      <c r="J166" s="292"/>
      <c r="K166" s="316"/>
    </row>
    <row r="167" ht="15" customHeight="1">
      <c r="B167" s="295"/>
      <c r="C167" s="273" t="s">
        <v>1634</v>
      </c>
      <c r="D167" s="273"/>
      <c r="E167" s="273"/>
      <c r="F167" s="294" t="s">
        <v>1631</v>
      </c>
      <c r="G167" s="273"/>
      <c r="H167" s="273" t="s">
        <v>1670</v>
      </c>
      <c r="I167" s="273" t="s">
        <v>1633</v>
      </c>
      <c r="J167" s="273">
        <v>120</v>
      </c>
      <c r="K167" s="316"/>
    </row>
    <row r="168" ht="15" customHeight="1">
      <c r="B168" s="295"/>
      <c r="C168" s="273" t="s">
        <v>1679</v>
      </c>
      <c r="D168" s="273"/>
      <c r="E168" s="273"/>
      <c r="F168" s="294" t="s">
        <v>1631</v>
      </c>
      <c r="G168" s="273"/>
      <c r="H168" s="273" t="s">
        <v>1680</v>
      </c>
      <c r="I168" s="273" t="s">
        <v>1633</v>
      </c>
      <c r="J168" s="273" t="s">
        <v>1681</v>
      </c>
      <c r="K168" s="316"/>
    </row>
    <row r="169" ht="15" customHeight="1">
      <c r="B169" s="295"/>
      <c r="C169" s="273" t="s">
        <v>1580</v>
      </c>
      <c r="D169" s="273"/>
      <c r="E169" s="273"/>
      <c r="F169" s="294" t="s">
        <v>1631</v>
      </c>
      <c r="G169" s="273"/>
      <c r="H169" s="273" t="s">
        <v>1697</v>
      </c>
      <c r="I169" s="273" t="s">
        <v>1633</v>
      </c>
      <c r="J169" s="273" t="s">
        <v>1681</v>
      </c>
      <c r="K169" s="316"/>
    </row>
    <row r="170" ht="15" customHeight="1">
      <c r="B170" s="295"/>
      <c r="C170" s="273" t="s">
        <v>1636</v>
      </c>
      <c r="D170" s="273"/>
      <c r="E170" s="273"/>
      <c r="F170" s="294" t="s">
        <v>1637</v>
      </c>
      <c r="G170" s="273"/>
      <c r="H170" s="273" t="s">
        <v>1697</v>
      </c>
      <c r="I170" s="273" t="s">
        <v>1633</v>
      </c>
      <c r="J170" s="273">
        <v>50</v>
      </c>
      <c r="K170" s="316"/>
    </row>
    <row r="171" ht="15" customHeight="1">
      <c r="B171" s="295"/>
      <c r="C171" s="273" t="s">
        <v>1639</v>
      </c>
      <c r="D171" s="273"/>
      <c r="E171" s="273"/>
      <c r="F171" s="294" t="s">
        <v>1631</v>
      </c>
      <c r="G171" s="273"/>
      <c r="H171" s="273" t="s">
        <v>1697</v>
      </c>
      <c r="I171" s="273" t="s">
        <v>1641</v>
      </c>
      <c r="J171" s="273"/>
      <c r="K171" s="316"/>
    </row>
    <row r="172" ht="15" customHeight="1">
      <c r="B172" s="295"/>
      <c r="C172" s="273" t="s">
        <v>1650</v>
      </c>
      <c r="D172" s="273"/>
      <c r="E172" s="273"/>
      <c r="F172" s="294" t="s">
        <v>1637</v>
      </c>
      <c r="G172" s="273"/>
      <c r="H172" s="273" t="s">
        <v>1697</v>
      </c>
      <c r="I172" s="273" t="s">
        <v>1633</v>
      </c>
      <c r="J172" s="273">
        <v>50</v>
      </c>
      <c r="K172" s="316"/>
    </row>
    <row r="173" ht="15" customHeight="1">
      <c r="B173" s="295"/>
      <c r="C173" s="273" t="s">
        <v>1658</v>
      </c>
      <c r="D173" s="273"/>
      <c r="E173" s="273"/>
      <c r="F173" s="294" t="s">
        <v>1637</v>
      </c>
      <c r="G173" s="273"/>
      <c r="H173" s="273" t="s">
        <v>1697</v>
      </c>
      <c r="I173" s="273" t="s">
        <v>1633</v>
      </c>
      <c r="J173" s="273">
        <v>50</v>
      </c>
      <c r="K173" s="316"/>
    </row>
    <row r="174" ht="15" customHeight="1">
      <c r="B174" s="295"/>
      <c r="C174" s="273" t="s">
        <v>1656</v>
      </c>
      <c r="D174" s="273"/>
      <c r="E174" s="273"/>
      <c r="F174" s="294" t="s">
        <v>1637</v>
      </c>
      <c r="G174" s="273"/>
      <c r="H174" s="273" t="s">
        <v>1697</v>
      </c>
      <c r="I174" s="273" t="s">
        <v>1633</v>
      </c>
      <c r="J174" s="273">
        <v>50</v>
      </c>
      <c r="K174" s="316"/>
    </row>
    <row r="175" ht="15" customHeight="1">
      <c r="B175" s="295"/>
      <c r="C175" s="273" t="s">
        <v>199</v>
      </c>
      <c r="D175" s="273"/>
      <c r="E175" s="273"/>
      <c r="F175" s="294" t="s">
        <v>1631</v>
      </c>
      <c r="G175" s="273"/>
      <c r="H175" s="273" t="s">
        <v>1698</v>
      </c>
      <c r="I175" s="273" t="s">
        <v>1699</v>
      </c>
      <c r="J175" s="273"/>
      <c r="K175" s="316"/>
    </row>
    <row r="176" ht="15" customHeight="1">
      <c r="B176" s="295"/>
      <c r="C176" s="273" t="s">
        <v>59</v>
      </c>
      <c r="D176" s="273"/>
      <c r="E176" s="273"/>
      <c r="F176" s="294" t="s">
        <v>1631</v>
      </c>
      <c r="G176" s="273"/>
      <c r="H176" s="273" t="s">
        <v>1700</v>
      </c>
      <c r="I176" s="273" t="s">
        <v>1701</v>
      </c>
      <c r="J176" s="273">
        <v>1</v>
      </c>
      <c r="K176" s="316"/>
    </row>
    <row r="177" ht="15" customHeight="1">
      <c r="B177" s="295"/>
      <c r="C177" s="273" t="s">
        <v>55</v>
      </c>
      <c r="D177" s="273"/>
      <c r="E177" s="273"/>
      <c r="F177" s="294" t="s">
        <v>1631</v>
      </c>
      <c r="G177" s="273"/>
      <c r="H177" s="273" t="s">
        <v>1702</v>
      </c>
      <c r="I177" s="273" t="s">
        <v>1633</v>
      </c>
      <c r="J177" s="273">
        <v>20</v>
      </c>
      <c r="K177" s="316"/>
    </row>
    <row r="178" ht="15" customHeight="1">
      <c r="B178" s="295"/>
      <c r="C178" s="273" t="s">
        <v>200</v>
      </c>
      <c r="D178" s="273"/>
      <c r="E178" s="273"/>
      <c r="F178" s="294" t="s">
        <v>1631</v>
      </c>
      <c r="G178" s="273"/>
      <c r="H178" s="273" t="s">
        <v>1703</v>
      </c>
      <c r="I178" s="273" t="s">
        <v>1633</v>
      </c>
      <c r="J178" s="273">
        <v>255</v>
      </c>
      <c r="K178" s="316"/>
    </row>
    <row r="179" ht="15" customHeight="1">
      <c r="B179" s="295"/>
      <c r="C179" s="273" t="s">
        <v>201</v>
      </c>
      <c r="D179" s="273"/>
      <c r="E179" s="273"/>
      <c r="F179" s="294" t="s">
        <v>1631</v>
      </c>
      <c r="G179" s="273"/>
      <c r="H179" s="273" t="s">
        <v>1596</v>
      </c>
      <c r="I179" s="273" t="s">
        <v>1633</v>
      </c>
      <c r="J179" s="273">
        <v>10</v>
      </c>
      <c r="K179" s="316"/>
    </row>
    <row r="180" ht="15" customHeight="1">
      <c r="B180" s="295"/>
      <c r="C180" s="273" t="s">
        <v>202</v>
      </c>
      <c r="D180" s="273"/>
      <c r="E180" s="273"/>
      <c r="F180" s="294" t="s">
        <v>1631</v>
      </c>
      <c r="G180" s="273"/>
      <c r="H180" s="273" t="s">
        <v>1704</v>
      </c>
      <c r="I180" s="273" t="s">
        <v>1665</v>
      </c>
      <c r="J180" s="273"/>
      <c r="K180" s="316"/>
    </row>
    <row r="181" ht="15" customHeight="1">
      <c r="B181" s="295"/>
      <c r="C181" s="273" t="s">
        <v>1705</v>
      </c>
      <c r="D181" s="273"/>
      <c r="E181" s="273"/>
      <c r="F181" s="294" t="s">
        <v>1631</v>
      </c>
      <c r="G181" s="273"/>
      <c r="H181" s="273" t="s">
        <v>1706</v>
      </c>
      <c r="I181" s="273" t="s">
        <v>1665</v>
      </c>
      <c r="J181" s="273"/>
      <c r="K181" s="316"/>
    </row>
    <row r="182" ht="15" customHeight="1">
      <c r="B182" s="295"/>
      <c r="C182" s="273" t="s">
        <v>1694</v>
      </c>
      <c r="D182" s="273"/>
      <c r="E182" s="273"/>
      <c r="F182" s="294" t="s">
        <v>1631</v>
      </c>
      <c r="G182" s="273"/>
      <c r="H182" s="273" t="s">
        <v>1707</v>
      </c>
      <c r="I182" s="273" t="s">
        <v>1665</v>
      </c>
      <c r="J182" s="273"/>
      <c r="K182" s="316"/>
    </row>
    <row r="183" ht="15" customHeight="1">
      <c r="B183" s="295"/>
      <c r="C183" s="273" t="s">
        <v>204</v>
      </c>
      <c r="D183" s="273"/>
      <c r="E183" s="273"/>
      <c r="F183" s="294" t="s">
        <v>1637</v>
      </c>
      <c r="G183" s="273"/>
      <c r="H183" s="273" t="s">
        <v>1708</v>
      </c>
      <c r="I183" s="273" t="s">
        <v>1633</v>
      </c>
      <c r="J183" s="273">
        <v>50</v>
      </c>
      <c r="K183" s="316"/>
    </row>
    <row r="184" ht="15" customHeight="1">
      <c r="B184" s="295"/>
      <c r="C184" s="273" t="s">
        <v>1709</v>
      </c>
      <c r="D184" s="273"/>
      <c r="E184" s="273"/>
      <c r="F184" s="294" t="s">
        <v>1637</v>
      </c>
      <c r="G184" s="273"/>
      <c r="H184" s="273" t="s">
        <v>1710</v>
      </c>
      <c r="I184" s="273" t="s">
        <v>1711</v>
      </c>
      <c r="J184" s="273"/>
      <c r="K184" s="316"/>
    </row>
    <row r="185" ht="15" customHeight="1">
      <c r="B185" s="295"/>
      <c r="C185" s="273" t="s">
        <v>1712</v>
      </c>
      <c r="D185" s="273"/>
      <c r="E185" s="273"/>
      <c r="F185" s="294" t="s">
        <v>1637</v>
      </c>
      <c r="G185" s="273"/>
      <c r="H185" s="273" t="s">
        <v>1713</v>
      </c>
      <c r="I185" s="273" t="s">
        <v>1711</v>
      </c>
      <c r="J185" s="273"/>
      <c r="K185" s="316"/>
    </row>
    <row r="186" ht="15" customHeight="1">
      <c r="B186" s="295"/>
      <c r="C186" s="273" t="s">
        <v>1714</v>
      </c>
      <c r="D186" s="273"/>
      <c r="E186" s="273"/>
      <c r="F186" s="294" t="s">
        <v>1637</v>
      </c>
      <c r="G186" s="273"/>
      <c r="H186" s="273" t="s">
        <v>1715</v>
      </c>
      <c r="I186" s="273" t="s">
        <v>1711</v>
      </c>
      <c r="J186" s="273"/>
      <c r="K186" s="316"/>
    </row>
    <row r="187" ht="15" customHeight="1">
      <c r="B187" s="295"/>
      <c r="C187" s="328" t="s">
        <v>1716</v>
      </c>
      <c r="D187" s="273"/>
      <c r="E187" s="273"/>
      <c r="F187" s="294" t="s">
        <v>1637</v>
      </c>
      <c r="G187" s="273"/>
      <c r="H187" s="273" t="s">
        <v>1717</v>
      </c>
      <c r="I187" s="273" t="s">
        <v>1718</v>
      </c>
      <c r="J187" s="329" t="s">
        <v>1719</v>
      </c>
      <c r="K187" s="316"/>
    </row>
    <row r="188" ht="15" customHeight="1">
      <c r="B188" s="295"/>
      <c r="C188" s="279" t="s">
        <v>44</v>
      </c>
      <c r="D188" s="273"/>
      <c r="E188" s="273"/>
      <c r="F188" s="294" t="s">
        <v>1631</v>
      </c>
      <c r="G188" s="273"/>
      <c r="H188" s="269" t="s">
        <v>1720</v>
      </c>
      <c r="I188" s="273" t="s">
        <v>1721</v>
      </c>
      <c r="J188" s="273"/>
      <c r="K188" s="316"/>
    </row>
    <row r="189" ht="15" customHeight="1">
      <c r="B189" s="295"/>
      <c r="C189" s="279" t="s">
        <v>1722</v>
      </c>
      <c r="D189" s="273"/>
      <c r="E189" s="273"/>
      <c r="F189" s="294" t="s">
        <v>1631</v>
      </c>
      <c r="G189" s="273"/>
      <c r="H189" s="273" t="s">
        <v>1723</v>
      </c>
      <c r="I189" s="273" t="s">
        <v>1665</v>
      </c>
      <c r="J189" s="273"/>
      <c r="K189" s="316"/>
    </row>
    <row r="190" ht="15" customHeight="1">
      <c r="B190" s="295"/>
      <c r="C190" s="279" t="s">
        <v>1724</v>
      </c>
      <c r="D190" s="273"/>
      <c r="E190" s="273"/>
      <c r="F190" s="294" t="s">
        <v>1631</v>
      </c>
      <c r="G190" s="273"/>
      <c r="H190" s="273" t="s">
        <v>1725</v>
      </c>
      <c r="I190" s="273" t="s">
        <v>1665</v>
      </c>
      <c r="J190" s="273"/>
      <c r="K190" s="316"/>
    </row>
    <row r="191" ht="15" customHeight="1">
      <c r="B191" s="295"/>
      <c r="C191" s="279" t="s">
        <v>1726</v>
      </c>
      <c r="D191" s="273"/>
      <c r="E191" s="273"/>
      <c r="F191" s="294" t="s">
        <v>1637</v>
      </c>
      <c r="G191" s="273"/>
      <c r="H191" s="273" t="s">
        <v>1727</v>
      </c>
      <c r="I191" s="273" t="s">
        <v>1665</v>
      </c>
      <c r="J191" s="273"/>
      <c r="K191" s="316"/>
    </row>
    <row r="192" ht="15" customHeight="1">
      <c r="B192" s="322"/>
      <c r="C192" s="330"/>
      <c r="D192" s="304"/>
      <c r="E192" s="304"/>
      <c r="F192" s="304"/>
      <c r="G192" s="304"/>
      <c r="H192" s="304"/>
      <c r="I192" s="304"/>
      <c r="J192" s="304"/>
      <c r="K192" s="323"/>
    </row>
    <row r="193" ht="18.75" customHeight="1">
      <c r="B193" s="269"/>
      <c r="C193" s="273"/>
      <c r="D193" s="273"/>
      <c r="E193" s="273"/>
      <c r="F193" s="294"/>
      <c r="G193" s="273"/>
      <c r="H193" s="273"/>
      <c r="I193" s="273"/>
      <c r="J193" s="273"/>
      <c r="K193" s="269"/>
    </row>
    <row r="194" ht="18.75" customHeight="1">
      <c r="B194" s="269"/>
      <c r="C194" s="273"/>
      <c r="D194" s="273"/>
      <c r="E194" s="273"/>
      <c r="F194" s="294"/>
      <c r="G194" s="273"/>
      <c r="H194" s="273"/>
      <c r="I194" s="273"/>
      <c r="J194" s="273"/>
      <c r="K194" s="269"/>
    </row>
    <row r="195" ht="18.75" customHeight="1">
      <c r="B195" s="280"/>
      <c r="C195" s="280"/>
      <c r="D195" s="280"/>
      <c r="E195" s="280"/>
      <c r="F195" s="280"/>
      <c r="G195" s="280"/>
      <c r="H195" s="280"/>
      <c r="I195" s="280"/>
      <c r="J195" s="280"/>
      <c r="K195" s="280"/>
    </row>
    <row r="196" ht="13.5">
      <c r="B196" s="259"/>
      <c r="C196" s="260"/>
      <c r="D196" s="260"/>
      <c r="E196" s="260"/>
      <c r="F196" s="260"/>
      <c r="G196" s="260"/>
      <c r="H196" s="260"/>
      <c r="I196" s="260"/>
      <c r="J196" s="260"/>
      <c r="K196" s="261"/>
    </row>
    <row r="197" ht="21">
      <c r="B197" s="262"/>
      <c r="C197" s="263" t="s">
        <v>1728</v>
      </c>
      <c r="D197" s="263"/>
      <c r="E197" s="263"/>
      <c r="F197" s="263"/>
      <c r="G197" s="263"/>
      <c r="H197" s="263"/>
      <c r="I197" s="263"/>
      <c r="J197" s="263"/>
      <c r="K197" s="264"/>
    </row>
    <row r="198" ht="25.5" customHeight="1">
      <c r="B198" s="262"/>
      <c r="C198" s="331" t="s">
        <v>1729</v>
      </c>
      <c r="D198" s="331"/>
      <c r="E198" s="331"/>
      <c r="F198" s="331" t="s">
        <v>1730</v>
      </c>
      <c r="G198" s="332"/>
      <c r="H198" s="331" t="s">
        <v>1731</v>
      </c>
      <c r="I198" s="331"/>
      <c r="J198" s="331"/>
      <c r="K198" s="264"/>
    </row>
    <row r="199" ht="5.25" customHeight="1">
      <c r="B199" s="295"/>
      <c r="C199" s="292"/>
      <c r="D199" s="292"/>
      <c r="E199" s="292"/>
      <c r="F199" s="292"/>
      <c r="G199" s="273"/>
      <c r="H199" s="292"/>
      <c r="I199" s="292"/>
      <c r="J199" s="292"/>
      <c r="K199" s="316"/>
    </row>
    <row r="200" ht="15" customHeight="1">
      <c r="B200" s="295"/>
      <c r="C200" s="273" t="s">
        <v>1721</v>
      </c>
      <c r="D200" s="273"/>
      <c r="E200" s="273"/>
      <c r="F200" s="294" t="s">
        <v>45</v>
      </c>
      <c r="G200" s="273"/>
      <c r="H200" s="273" t="s">
        <v>1732</v>
      </c>
      <c r="I200" s="273"/>
      <c r="J200" s="273"/>
      <c r="K200" s="316"/>
    </row>
    <row r="201" ht="15" customHeight="1">
      <c r="B201" s="295"/>
      <c r="C201" s="301"/>
      <c r="D201" s="273"/>
      <c r="E201" s="273"/>
      <c r="F201" s="294" t="s">
        <v>46</v>
      </c>
      <c r="G201" s="273"/>
      <c r="H201" s="273" t="s">
        <v>1733</v>
      </c>
      <c r="I201" s="273"/>
      <c r="J201" s="273"/>
      <c r="K201" s="316"/>
    </row>
    <row r="202" ht="15" customHeight="1">
      <c r="B202" s="295"/>
      <c r="C202" s="301"/>
      <c r="D202" s="273"/>
      <c r="E202" s="273"/>
      <c r="F202" s="294" t="s">
        <v>49</v>
      </c>
      <c r="G202" s="273"/>
      <c r="H202" s="273" t="s">
        <v>1734</v>
      </c>
      <c r="I202" s="273"/>
      <c r="J202" s="273"/>
      <c r="K202" s="316"/>
    </row>
    <row r="203" ht="15" customHeight="1">
      <c r="B203" s="295"/>
      <c r="C203" s="273"/>
      <c r="D203" s="273"/>
      <c r="E203" s="273"/>
      <c r="F203" s="294" t="s">
        <v>47</v>
      </c>
      <c r="G203" s="273"/>
      <c r="H203" s="273" t="s">
        <v>1735</v>
      </c>
      <c r="I203" s="273"/>
      <c r="J203" s="273"/>
      <c r="K203" s="316"/>
    </row>
    <row r="204" ht="15" customHeight="1">
      <c r="B204" s="295"/>
      <c r="C204" s="273"/>
      <c r="D204" s="273"/>
      <c r="E204" s="273"/>
      <c r="F204" s="294" t="s">
        <v>48</v>
      </c>
      <c r="G204" s="273"/>
      <c r="H204" s="273" t="s">
        <v>1736</v>
      </c>
      <c r="I204" s="273"/>
      <c r="J204" s="273"/>
      <c r="K204" s="316"/>
    </row>
    <row r="205" ht="15" customHeight="1">
      <c r="B205" s="295"/>
      <c r="C205" s="273"/>
      <c r="D205" s="273"/>
      <c r="E205" s="273"/>
      <c r="F205" s="294"/>
      <c r="G205" s="273"/>
      <c r="H205" s="273"/>
      <c r="I205" s="273"/>
      <c r="J205" s="273"/>
      <c r="K205" s="316"/>
    </row>
    <row r="206" ht="15" customHeight="1">
      <c r="B206" s="295"/>
      <c r="C206" s="273" t="s">
        <v>1677</v>
      </c>
      <c r="D206" s="273"/>
      <c r="E206" s="273"/>
      <c r="F206" s="294" t="s">
        <v>80</v>
      </c>
      <c r="G206" s="273"/>
      <c r="H206" s="273" t="s">
        <v>1737</v>
      </c>
      <c r="I206" s="273"/>
      <c r="J206" s="273"/>
      <c r="K206" s="316"/>
    </row>
    <row r="207" ht="15" customHeight="1">
      <c r="B207" s="295"/>
      <c r="C207" s="301"/>
      <c r="D207" s="273"/>
      <c r="E207" s="273"/>
      <c r="F207" s="294" t="s">
        <v>1575</v>
      </c>
      <c r="G207" s="273"/>
      <c r="H207" s="273" t="s">
        <v>1576</v>
      </c>
      <c r="I207" s="273"/>
      <c r="J207" s="273"/>
      <c r="K207" s="316"/>
    </row>
    <row r="208" ht="15" customHeight="1">
      <c r="B208" s="295"/>
      <c r="C208" s="273"/>
      <c r="D208" s="273"/>
      <c r="E208" s="273"/>
      <c r="F208" s="294" t="s">
        <v>1573</v>
      </c>
      <c r="G208" s="273"/>
      <c r="H208" s="273" t="s">
        <v>1738</v>
      </c>
      <c r="I208" s="273"/>
      <c r="J208" s="273"/>
      <c r="K208" s="316"/>
    </row>
    <row r="209" ht="15" customHeight="1">
      <c r="B209" s="333"/>
      <c r="C209" s="301"/>
      <c r="D209" s="301"/>
      <c r="E209" s="301"/>
      <c r="F209" s="294" t="s">
        <v>1577</v>
      </c>
      <c r="G209" s="279"/>
      <c r="H209" s="320" t="s">
        <v>1578</v>
      </c>
      <c r="I209" s="320"/>
      <c r="J209" s="320"/>
      <c r="K209" s="334"/>
    </row>
    <row r="210" ht="15" customHeight="1">
      <c r="B210" s="333"/>
      <c r="C210" s="301"/>
      <c r="D210" s="301"/>
      <c r="E210" s="301"/>
      <c r="F210" s="294" t="s">
        <v>1579</v>
      </c>
      <c r="G210" s="279"/>
      <c r="H210" s="320" t="s">
        <v>1559</v>
      </c>
      <c r="I210" s="320"/>
      <c r="J210" s="320"/>
      <c r="K210" s="334"/>
    </row>
    <row r="211" ht="15" customHeight="1">
      <c r="B211" s="333"/>
      <c r="C211" s="301"/>
      <c r="D211" s="301"/>
      <c r="E211" s="301"/>
      <c r="F211" s="335"/>
      <c r="G211" s="279"/>
      <c r="H211" s="336"/>
      <c r="I211" s="336"/>
      <c r="J211" s="336"/>
      <c r="K211" s="334"/>
    </row>
    <row r="212" ht="15" customHeight="1">
      <c r="B212" s="333"/>
      <c r="C212" s="273" t="s">
        <v>1701</v>
      </c>
      <c r="D212" s="301"/>
      <c r="E212" s="301"/>
      <c r="F212" s="294">
        <v>1</v>
      </c>
      <c r="G212" s="279"/>
      <c r="H212" s="320" t="s">
        <v>1739</v>
      </c>
      <c r="I212" s="320"/>
      <c r="J212" s="320"/>
      <c r="K212" s="334"/>
    </row>
    <row r="213" ht="15" customHeight="1">
      <c r="B213" s="333"/>
      <c r="C213" s="301"/>
      <c r="D213" s="301"/>
      <c r="E213" s="301"/>
      <c r="F213" s="294">
        <v>2</v>
      </c>
      <c r="G213" s="279"/>
      <c r="H213" s="320" t="s">
        <v>1740</v>
      </c>
      <c r="I213" s="320"/>
      <c r="J213" s="320"/>
      <c r="K213" s="334"/>
    </row>
    <row r="214" ht="15" customHeight="1">
      <c r="B214" s="333"/>
      <c r="C214" s="301"/>
      <c r="D214" s="301"/>
      <c r="E214" s="301"/>
      <c r="F214" s="294">
        <v>3</v>
      </c>
      <c r="G214" s="279"/>
      <c r="H214" s="320" t="s">
        <v>1741</v>
      </c>
      <c r="I214" s="320"/>
      <c r="J214" s="320"/>
      <c r="K214" s="334"/>
    </row>
    <row r="215" ht="15" customHeight="1">
      <c r="B215" s="333"/>
      <c r="C215" s="301"/>
      <c r="D215" s="301"/>
      <c r="E215" s="301"/>
      <c r="F215" s="294">
        <v>4</v>
      </c>
      <c r="G215" s="279"/>
      <c r="H215" s="320" t="s">
        <v>1742</v>
      </c>
      <c r="I215" s="320"/>
      <c r="J215" s="320"/>
      <c r="K215" s="334"/>
    </row>
    <row r="216" ht="12.75" customHeight="1">
      <c r="B216" s="337"/>
      <c r="C216" s="338"/>
      <c r="D216" s="338"/>
      <c r="E216" s="338"/>
      <c r="F216" s="338"/>
      <c r="G216" s="338"/>
      <c r="H216" s="338"/>
      <c r="I216" s="338"/>
      <c r="J216" s="338"/>
      <c r="K216" s="339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Lenovo-PC\Svehla</dc:creator>
  <cp:lastModifiedBy>Lenovo-PC\Svehla</cp:lastModifiedBy>
  <dcterms:created xsi:type="dcterms:W3CDTF">2019-03-14T12:32:02Z</dcterms:created>
  <dcterms:modified xsi:type="dcterms:W3CDTF">2019-03-14T12:32:33Z</dcterms:modified>
</cp:coreProperties>
</file>