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/>
  <mc:AlternateContent xmlns:mc="http://schemas.openxmlformats.org/markup-compatibility/2006">
    <mc:Choice Requires="x15">
      <x15ac:absPath xmlns:x15ac="http://schemas.microsoft.com/office/spreadsheetml/2010/11/ac" url="Z:\Aktualni_projekty\18.09-18_Hospoda Bystré Dotace II- NOVÉ POVOLENÍ\PD 4.1.2018\VÝKAZ VÝMĚR\"/>
    </mc:Choice>
  </mc:AlternateContent>
  <xr:revisionPtr revIDLastSave="0" documentId="13_ncr:1_{84FE3B62-CBB8-44A7-8249-CE38D96FD469}" xr6:coauthVersionLast="40" xr6:coauthVersionMax="40" xr10:uidLastSave="{00000000-0000-0000-0000-000000000000}"/>
  <bookViews>
    <workbookView xWindow="28680" yWindow="-120" windowWidth="29040" windowHeight="15840" activeTab="2" xr2:uid="{00000000-000D-0000-FFFF-FFFF00000000}"/>
  </bookViews>
  <sheets>
    <sheet name="Rekapitulace stavby" sheetId="1" r:id="rId1"/>
    <sheet name="01 - Uznatelné náklady - ..." sheetId="2" r:id="rId2"/>
    <sheet name="02 - Neuznatelné náklady ..." sheetId="3" r:id="rId3"/>
  </sheets>
  <definedNames>
    <definedName name="_xlnm.Print_Titles" localSheetId="1">'01 - Uznatelné náklady - ...'!$131:$131</definedName>
    <definedName name="_xlnm.Print_Titles" localSheetId="2">'02 - Neuznatelné náklady ...'!$141:$141</definedName>
    <definedName name="_xlnm.Print_Titles" localSheetId="0">'Rekapitulace stavby'!$85:$85</definedName>
    <definedName name="_xlnm.Print_Area" localSheetId="1">'01 - Uznatelné náklady - ...'!$C$4:$Q$70,'01 - Uznatelné náklady - ...'!$C$76:$Q$115,'01 - Uznatelné náklady - ...'!$C$121:$Q$564</definedName>
    <definedName name="_xlnm.Print_Area" localSheetId="2">'02 - Neuznatelné náklady ...'!$C$4:$Q$70,'02 - Neuznatelné náklady ...'!$C$76:$Q$125,'02 - Neuznatelné náklady ...'!$C$131:$Q$1377</definedName>
    <definedName name="_xlnm.Print_Area" localSheetId="0">'Rekapitulace stavby'!$C$4:$AP$70,'Rekapitulace stavby'!$C$76:$AP$93</definedName>
  </definedNames>
  <calcPr calcId="181029"/>
</workbook>
</file>

<file path=xl/calcChain.xml><?xml version="1.0" encoding="utf-8"?>
<calcChain xmlns="http://schemas.openxmlformats.org/spreadsheetml/2006/main">
  <c r="N153" i="3" l="1"/>
  <c r="N149" i="2" l="1"/>
  <c r="AY89" i="1" l="1"/>
  <c r="AX89" i="1"/>
  <c r="BI1377" i="3"/>
  <c r="BH1377" i="3"/>
  <c r="BG1377" i="3"/>
  <c r="BF1377" i="3"/>
  <c r="AA1377" i="3"/>
  <c r="Y1377" i="3"/>
  <c r="W1377" i="3"/>
  <c r="BK1377" i="3"/>
  <c r="N1377" i="3"/>
  <c r="BE1377" i="3"/>
  <c r="BI1376" i="3"/>
  <c r="BH1376" i="3"/>
  <c r="BG1376" i="3"/>
  <c r="BF1376" i="3"/>
  <c r="AA1376" i="3"/>
  <c r="Y1376" i="3"/>
  <c r="W1376" i="3"/>
  <c r="BK1376" i="3"/>
  <c r="N1376" i="3"/>
  <c r="BE1376" i="3" s="1"/>
  <c r="BI1375" i="3"/>
  <c r="BH1375" i="3"/>
  <c r="BG1375" i="3"/>
  <c r="BF1375" i="3"/>
  <c r="AA1375" i="3"/>
  <c r="Y1375" i="3"/>
  <c r="W1375" i="3"/>
  <c r="BK1375" i="3"/>
  <c r="N1375" i="3"/>
  <c r="BE1375" i="3" s="1"/>
  <c r="BI1374" i="3"/>
  <c r="BH1374" i="3"/>
  <c r="BG1374" i="3"/>
  <c r="BF1374" i="3"/>
  <c r="AA1374" i="3"/>
  <c r="Y1374" i="3"/>
  <c r="W1374" i="3"/>
  <c r="BK1374" i="3"/>
  <c r="N1374" i="3"/>
  <c r="BE1374" i="3" s="1"/>
  <c r="BI1373" i="3"/>
  <c r="BH1373" i="3"/>
  <c r="BG1373" i="3"/>
  <c r="BF1373" i="3"/>
  <c r="AA1373" i="3"/>
  <c r="Y1373" i="3"/>
  <c r="W1373" i="3"/>
  <c r="BK1373" i="3"/>
  <c r="N1373" i="3"/>
  <c r="BE1373" i="3" s="1"/>
  <c r="BI1372" i="3"/>
  <c r="BH1372" i="3"/>
  <c r="BG1372" i="3"/>
  <c r="BF1372" i="3"/>
  <c r="AA1372" i="3"/>
  <c r="Y1372" i="3"/>
  <c r="W1372" i="3"/>
  <c r="BK1372" i="3"/>
  <c r="N1372" i="3"/>
  <c r="BE1372" i="3" s="1"/>
  <c r="BI1370" i="3"/>
  <c r="BH1370" i="3"/>
  <c r="BG1370" i="3"/>
  <c r="BF1370" i="3"/>
  <c r="AA1370" i="3"/>
  <c r="AA1369" i="3" s="1"/>
  <c r="Y1370" i="3"/>
  <c r="Y1369" i="3" s="1"/>
  <c r="W1370" i="3"/>
  <c r="W1369" i="3" s="1"/>
  <c r="BK1370" i="3"/>
  <c r="BK1369" i="3" s="1"/>
  <c r="N1370" i="3"/>
  <c r="BE1370" i="3" s="1"/>
  <c r="BI1366" i="3"/>
  <c r="BH1366" i="3"/>
  <c r="BG1366" i="3"/>
  <c r="BF1366" i="3"/>
  <c r="AA1366" i="3"/>
  <c r="Y1366" i="3"/>
  <c r="W1366" i="3"/>
  <c r="BK1366" i="3"/>
  <c r="N1366" i="3"/>
  <c r="BE1366" i="3" s="1"/>
  <c r="BI1340" i="3"/>
  <c r="BH1340" i="3"/>
  <c r="BG1340" i="3"/>
  <c r="BF1340" i="3"/>
  <c r="AA1340" i="3"/>
  <c r="Y1340" i="3"/>
  <c r="W1340" i="3"/>
  <c r="BK1340" i="3"/>
  <c r="N1340" i="3"/>
  <c r="BE1340" i="3" s="1"/>
  <c r="BI1338" i="3"/>
  <c r="BH1338" i="3"/>
  <c r="BG1338" i="3"/>
  <c r="BF1338" i="3"/>
  <c r="AA1338" i="3"/>
  <c r="Y1338" i="3"/>
  <c r="W1338" i="3"/>
  <c r="BK1338" i="3"/>
  <c r="N1338" i="3"/>
  <c r="BE1338" i="3" s="1"/>
  <c r="BI1324" i="3"/>
  <c r="BH1324" i="3"/>
  <c r="BG1324" i="3"/>
  <c r="BF1324" i="3"/>
  <c r="AA1324" i="3"/>
  <c r="Y1324" i="3"/>
  <c r="W1324" i="3"/>
  <c r="BK1324" i="3"/>
  <c r="N1324" i="3"/>
  <c r="BE1324" i="3" s="1"/>
  <c r="BI1309" i="3"/>
  <c r="BH1309" i="3"/>
  <c r="BG1309" i="3"/>
  <c r="BF1309" i="3"/>
  <c r="AA1309" i="3"/>
  <c r="Y1309" i="3"/>
  <c r="W1309" i="3"/>
  <c r="BK1309" i="3"/>
  <c r="N1309" i="3"/>
  <c r="BE1309" i="3" s="1"/>
  <c r="BI1308" i="3"/>
  <c r="BH1308" i="3"/>
  <c r="BG1308" i="3"/>
  <c r="BF1308" i="3"/>
  <c r="AA1308" i="3"/>
  <c r="Y1308" i="3"/>
  <c r="W1308" i="3"/>
  <c r="BK1308" i="3"/>
  <c r="N1308" i="3"/>
  <c r="BE1308" i="3" s="1"/>
  <c r="BI1306" i="3"/>
  <c r="BH1306" i="3"/>
  <c r="BG1306" i="3"/>
  <c r="BF1306" i="3"/>
  <c r="AA1306" i="3"/>
  <c r="Y1306" i="3"/>
  <c r="W1306" i="3"/>
  <c r="BK1306" i="3"/>
  <c r="N1306" i="3"/>
  <c r="BE1306" i="3" s="1"/>
  <c r="BI1305" i="3"/>
  <c r="BH1305" i="3"/>
  <c r="BG1305" i="3"/>
  <c r="BF1305" i="3"/>
  <c r="AA1305" i="3"/>
  <c r="Y1305" i="3"/>
  <c r="W1305" i="3"/>
  <c r="BK1305" i="3"/>
  <c r="N1305" i="3"/>
  <c r="BE1305" i="3" s="1"/>
  <c r="BI1304" i="3"/>
  <c r="BH1304" i="3"/>
  <c r="BG1304" i="3"/>
  <c r="BF1304" i="3"/>
  <c r="AA1304" i="3"/>
  <c r="Y1304" i="3"/>
  <c r="W1304" i="3"/>
  <c r="BK1304" i="3"/>
  <c r="N1304" i="3"/>
  <c r="BE1304" i="3" s="1"/>
  <c r="BI1290" i="3"/>
  <c r="BH1290" i="3"/>
  <c r="BG1290" i="3"/>
  <c r="BF1290" i="3"/>
  <c r="AA1290" i="3"/>
  <c r="Y1290" i="3"/>
  <c r="W1290" i="3"/>
  <c r="BK1290" i="3"/>
  <c r="N1290" i="3"/>
  <c r="BE1290" i="3" s="1"/>
  <c r="BI1282" i="3"/>
  <c r="BH1282" i="3"/>
  <c r="BG1282" i="3"/>
  <c r="BF1282" i="3"/>
  <c r="AA1282" i="3"/>
  <c r="Y1282" i="3"/>
  <c r="W1282" i="3"/>
  <c r="BK1282" i="3"/>
  <c r="N1282" i="3"/>
  <c r="BE1282" i="3" s="1"/>
  <c r="BI1281" i="3"/>
  <c r="BH1281" i="3"/>
  <c r="BG1281" i="3"/>
  <c r="BF1281" i="3"/>
  <c r="AA1281" i="3"/>
  <c r="Y1281" i="3"/>
  <c r="W1281" i="3"/>
  <c r="BK1281" i="3"/>
  <c r="N1281" i="3"/>
  <c r="BE1281" i="3" s="1"/>
  <c r="BI1279" i="3"/>
  <c r="BH1279" i="3"/>
  <c r="BG1279" i="3"/>
  <c r="BF1279" i="3"/>
  <c r="AA1279" i="3"/>
  <c r="Y1279" i="3"/>
  <c r="W1279" i="3"/>
  <c r="BK1279" i="3"/>
  <c r="N1279" i="3"/>
  <c r="BE1279" i="3" s="1"/>
  <c r="BI1277" i="3"/>
  <c r="BH1277" i="3"/>
  <c r="BG1277" i="3"/>
  <c r="BF1277" i="3"/>
  <c r="AA1277" i="3"/>
  <c r="Y1277" i="3"/>
  <c r="W1277" i="3"/>
  <c r="BK1277" i="3"/>
  <c r="N1277" i="3"/>
  <c r="BE1277" i="3" s="1"/>
  <c r="BI1263" i="3"/>
  <c r="BH1263" i="3"/>
  <c r="BG1263" i="3"/>
  <c r="BF1263" i="3"/>
  <c r="AA1263" i="3"/>
  <c r="Y1263" i="3"/>
  <c r="W1263" i="3"/>
  <c r="BK1263" i="3"/>
  <c r="N1263" i="3"/>
  <c r="BE1263" i="3" s="1"/>
  <c r="BI1261" i="3"/>
  <c r="BH1261" i="3"/>
  <c r="BG1261" i="3"/>
  <c r="BF1261" i="3"/>
  <c r="AA1261" i="3"/>
  <c r="Y1261" i="3"/>
  <c r="W1261" i="3"/>
  <c r="BK1261" i="3"/>
  <c r="N1261" i="3"/>
  <c r="BE1261" i="3" s="1"/>
  <c r="BI1260" i="3"/>
  <c r="BH1260" i="3"/>
  <c r="BG1260" i="3"/>
  <c r="BF1260" i="3"/>
  <c r="AA1260" i="3"/>
  <c r="Y1260" i="3"/>
  <c r="W1260" i="3"/>
  <c r="BK1260" i="3"/>
  <c r="N1260" i="3"/>
  <c r="BE1260" i="3" s="1"/>
  <c r="BI1259" i="3"/>
  <c r="BH1259" i="3"/>
  <c r="BG1259" i="3"/>
  <c r="BF1259" i="3"/>
  <c r="AA1259" i="3"/>
  <c r="Y1259" i="3"/>
  <c r="W1259" i="3"/>
  <c r="BK1259" i="3"/>
  <c r="N1259" i="3"/>
  <c r="BE1259" i="3" s="1"/>
  <c r="BI1258" i="3"/>
  <c r="BH1258" i="3"/>
  <c r="BG1258" i="3"/>
  <c r="BF1258" i="3"/>
  <c r="AA1258" i="3"/>
  <c r="Y1258" i="3"/>
  <c r="W1258" i="3"/>
  <c r="BK1258" i="3"/>
  <c r="N1258" i="3"/>
  <c r="BE1258" i="3" s="1"/>
  <c r="BI1255" i="3"/>
  <c r="BH1255" i="3"/>
  <c r="BG1255" i="3"/>
  <c r="BF1255" i="3"/>
  <c r="AA1255" i="3"/>
  <c r="Y1255" i="3"/>
  <c r="W1255" i="3"/>
  <c r="BK1255" i="3"/>
  <c r="N1255" i="3"/>
  <c r="BE1255" i="3" s="1"/>
  <c r="BI1253" i="3"/>
  <c r="BH1253" i="3"/>
  <c r="BG1253" i="3"/>
  <c r="BF1253" i="3"/>
  <c r="AA1253" i="3"/>
  <c r="Y1253" i="3"/>
  <c r="W1253" i="3"/>
  <c r="BK1253" i="3"/>
  <c r="N1253" i="3"/>
  <c r="BE1253" i="3" s="1"/>
  <c r="BI1244" i="3"/>
  <c r="BH1244" i="3"/>
  <c r="BG1244" i="3"/>
  <c r="BF1244" i="3"/>
  <c r="AA1244" i="3"/>
  <c r="Y1244" i="3"/>
  <c r="W1244" i="3"/>
  <c r="BK1244" i="3"/>
  <c r="N1244" i="3"/>
  <c r="BE1244" i="3" s="1"/>
  <c r="BI1243" i="3"/>
  <c r="BH1243" i="3"/>
  <c r="BG1243" i="3"/>
  <c r="BF1243" i="3"/>
  <c r="AA1243" i="3"/>
  <c r="Y1243" i="3"/>
  <c r="W1243" i="3"/>
  <c r="BK1243" i="3"/>
  <c r="N1243" i="3"/>
  <c r="BE1243" i="3" s="1"/>
  <c r="BI1240" i="3"/>
  <c r="BH1240" i="3"/>
  <c r="BG1240" i="3"/>
  <c r="BF1240" i="3"/>
  <c r="AA1240" i="3"/>
  <c r="Y1240" i="3"/>
  <c r="W1240" i="3"/>
  <c r="BK1240" i="3"/>
  <c r="N1240" i="3"/>
  <c r="BE1240" i="3" s="1"/>
  <c r="BI1238" i="3"/>
  <c r="BH1238" i="3"/>
  <c r="BG1238" i="3"/>
  <c r="BF1238" i="3"/>
  <c r="AA1238" i="3"/>
  <c r="Y1238" i="3"/>
  <c r="W1238" i="3"/>
  <c r="BK1238" i="3"/>
  <c r="N1238" i="3"/>
  <c r="BE1238" i="3" s="1"/>
  <c r="BI1236" i="3"/>
  <c r="BH1236" i="3"/>
  <c r="BG1236" i="3"/>
  <c r="BF1236" i="3"/>
  <c r="AA1236" i="3"/>
  <c r="Y1236" i="3"/>
  <c r="W1236" i="3"/>
  <c r="BK1236" i="3"/>
  <c r="N1236" i="3"/>
  <c r="BE1236" i="3" s="1"/>
  <c r="BI1235" i="3"/>
  <c r="BH1235" i="3"/>
  <c r="BG1235" i="3"/>
  <c r="BF1235" i="3"/>
  <c r="AA1235" i="3"/>
  <c r="Y1235" i="3"/>
  <c r="W1235" i="3"/>
  <c r="BK1235" i="3"/>
  <c r="N1235" i="3"/>
  <c r="BE1235" i="3" s="1"/>
  <c r="BI1233" i="3"/>
  <c r="BH1233" i="3"/>
  <c r="BG1233" i="3"/>
  <c r="BF1233" i="3"/>
  <c r="AA1233" i="3"/>
  <c r="Y1233" i="3"/>
  <c r="W1233" i="3"/>
  <c r="BK1233" i="3"/>
  <c r="N1233" i="3"/>
  <c r="BE1233" i="3" s="1"/>
  <c r="BI1232" i="3"/>
  <c r="BH1232" i="3"/>
  <c r="BG1232" i="3"/>
  <c r="BF1232" i="3"/>
  <c r="AA1232" i="3"/>
  <c r="Y1232" i="3"/>
  <c r="W1232" i="3"/>
  <c r="BK1232" i="3"/>
  <c r="N1232" i="3"/>
  <c r="BE1232" i="3" s="1"/>
  <c r="BI1231" i="3"/>
  <c r="BH1231" i="3"/>
  <c r="BG1231" i="3"/>
  <c r="BF1231" i="3"/>
  <c r="AA1231" i="3"/>
  <c r="Y1231" i="3"/>
  <c r="W1231" i="3"/>
  <c r="BK1231" i="3"/>
  <c r="N1231" i="3"/>
  <c r="BE1231" i="3" s="1"/>
  <c r="BI1225" i="3"/>
  <c r="BH1225" i="3"/>
  <c r="BG1225" i="3"/>
  <c r="BF1225" i="3"/>
  <c r="AA1225" i="3"/>
  <c r="Y1225" i="3"/>
  <c r="W1225" i="3"/>
  <c r="BK1225" i="3"/>
  <c r="N1225" i="3"/>
  <c r="BE1225" i="3" s="1"/>
  <c r="BI1218" i="3"/>
  <c r="BH1218" i="3"/>
  <c r="BG1218" i="3"/>
  <c r="BF1218" i="3"/>
  <c r="AA1218" i="3"/>
  <c r="Y1218" i="3"/>
  <c r="W1218" i="3"/>
  <c r="BK1218" i="3"/>
  <c r="N1218" i="3"/>
  <c r="BE1218" i="3" s="1"/>
  <c r="BI1210" i="3"/>
  <c r="BH1210" i="3"/>
  <c r="BG1210" i="3"/>
  <c r="BF1210" i="3"/>
  <c r="AA1210" i="3"/>
  <c r="Y1210" i="3"/>
  <c r="W1210" i="3"/>
  <c r="BK1210" i="3"/>
  <c r="N1210" i="3"/>
  <c r="BE1210" i="3" s="1"/>
  <c r="BI1207" i="3"/>
  <c r="BH1207" i="3"/>
  <c r="BG1207" i="3"/>
  <c r="BF1207" i="3"/>
  <c r="AA1207" i="3"/>
  <c r="Y1207" i="3"/>
  <c r="W1207" i="3"/>
  <c r="BK1207" i="3"/>
  <c r="N1207" i="3"/>
  <c r="BE1207" i="3"/>
  <c r="BI1181" i="3"/>
  <c r="BH1181" i="3"/>
  <c r="BG1181" i="3"/>
  <c r="BF1181" i="3"/>
  <c r="AA1181" i="3"/>
  <c r="Y1181" i="3"/>
  <c r="W1181" i="3"/>
  <c r="BK1181" i="3"/>
  <c r="N1181" i="3"/>
  <c r="BE1181" i="3" s="1"/>
  <c r="BI1176" i="3"/>
  <c r="BH1176" i="3"/>
  <c r="BG1176" i="3"/>
  <c r="BF1176" i="3"/>
  <c r="AA1176" i="3"/>
  <c r="Y1176" i="3"/>
  <c r="W1176" i="3"/>
  <c r="BK1176" i="3"/>
  <c r="N1176" i="3"/>
  <c r="BE1176" i="3" s="1"/>
  <c r="BI1171" i="3"/>
  <c r="BH1171" i="3"/>
  <c r="BG1171" i="3"/>
  <c r="BF1171" i="3"/>
  <c r="AA1171" i="3"/>
  <c r="Y1171" i="3"/>
  <c r="W1171" i="3"/>
  <c r="BK1171" i="3"/>
  <c r="N1171" i="3"/>
  <c r="BE1171" i="3" s="1"/>
  <c r="BI1169" i="3"/>
  <c r="BH1169" i="3"/>
  <c r="BG1169" i="3"/>
  <c r="BF1169" i="3"/>
  <c r="AA1169" i="3"/>
  <c r="Y1169" i="3"/>
  <c r="W1169" i="3"/>
  <c r="BK1169" i="3"/>
  <c r="N1169" i="3"/>
  <c r="BE1169" i="3" s="1"/>
  <c r="BI1167" i="3"/>
  <c r="BH1167" i="3"/>
  <c r="BG1167" i="3"/>
  <c r="BF1167" i="3"/>
  <c r="AA1167" i="3"/>
  <c r="Y1167" i="3"/>
  <c r="W1167" i="3"/>
  <c r="BK1167" i="3"/>
  <c r="N1167" i="3"/>
  <c r="BE1167" i="3" s="1"/>
  <c r="BI1166" i="3"/>
  <c r="BH1166" i="3"/>
  <c r="BG1166" i="3"/>
  <c r="BF1166" i="3"/>
  <c r="AA1166" i="3"/>
  <c r="Y1166" i="3"/>
  <c r="W1166" i="3"/>
  <c r="BK1166" i="3"/>
  <c r="N1166" i="3"/>
  <c r="BE1166" i="3" s="1"/>
  <c r="BI1164" i="3"/>
  <c r="BH1164" i="3"/>
  <c r="BG1164" i="3"/>
  <c r="BF1164" i="3"/>
  <c r="AA1164" i="3"/>
  <c r="Y1164" i="3"/>
  <c r="W1164" i="3"/>
  <c r="BK1164" i="3"/>
  <c r="N1164" i="3"/>
  <c r="BE1164" i="3" s="1"/>
  <c r="BI1163" i="3"/>
  <c r="BH1163" i="3"/>
  <c r="BG1163" i="3"/>
  <c r="BF1163" i="3"/>
  <c r="AA1163" i="3"/>
  <c r="Y1163" i="3"/>
  <c r="W1163" i="3"/>
  <c r="BK1163" i="3"/>
  <c r="N1163" i="3"/>
  <c r="BE1163" i="3" s="1"/>
  <c r="BI1162" i="3"/>
  <c r="BH1162" i="3"/>
  <c r="BG1162" i="3"/>
  <c r="BF1162" i="3"/>
  <c r="AA1162" i="3"/>
  <c r="Y1162" i="3"/>
  <c r="W1162" i="3"/>
  <c r="BK1162" i="3"/>
  <c r="N1162" i="3"/>
  <c r="BE1162" i="3" s="1"/>
  <c r="BI1161" i="3"/>
  <c r="BH1161" i="3"/>
  <c r="BG1161" i="3"/>
  <c r="BF1161" i="3"/>
  <c r="AA1161" i="3"/>
  <c r="Y1161" i="3"/>
  <c r="W1161" i="3"/>
  <c r="BK1161" i="3"/>
  <c r="N1161" i="3"/>
  <c r="BE1161" i="3" s="1"/>
  <c r="BI1160" i="3"/>
  <c r="BH1160" i="3"/>
  <c r="BG1160" i="3"/>
  <c r="BF1160" i="3"/>
  <c r="AA1160" i="3"/>
  <c r="Y1160" i="3"/>
  <c r="W1160" i="3"/>
  <c r="BK1160" i="3"/>
  <c r="N1160" i="3"/>
  <c r="BE1160" i="3" s="1"/>
  <c r="BI1159" i="3"/>
  <c r="BH1159" i="3"/>
  <c r="BG1159" i="3"/>
  <c r="BF1159" i="3"/>
  <c r="AA1159" i="3"/>
  <c r="Y1159" i="3"/>
  <c r="W1159" i="3"/>
  <c r="BK1159" i="3"/>
  <c r="N1159" i="3"/>
  <c r="BE1159" i="3" s="1"/>
  <c r="BI1157" i="3"/>
  <c r="BH1157" i="3"/>
  <c r="BG1157" i="3"/>
  <c r="BF1157" i="3"/>
  <c r="AA1157" i="3"/>
  <c r="Y1157" i="3"/>
  <c r="W1157" i="3"/>
  <c r="BK1157" i="3"/>
  <c r="N1157" i="3"/>
  <c r="BE1157" i="3" s="1"/>
  <c r="BI1155" i="3"/>
  <c r="BH1155" i="3"/>
  <c r="BG1155" i="3"/>
  <c r="BF1155" i="3"/>
  <c r="AA1155" i="3"/>
  <c r="Y1155" i="3"/>
  <c r="W1155" i="3"/>
  <c r="BK1155" i="3"/>
  <c r="N1155" i="3"/>
  <c r="BE1155" i="3" s="1"/>
  <c r="BI1146" i="3"/>
  <c r="BH1146" i="3"/>
  <c r="BG1146" i="3"/>
  <c r="BF1146" i="3"/>
  <c r="AA1146" i="3"/>
  <c r="Y1146" i="3"/>
  <c r="W1146" i="3"/>
  <c r="BK1146" i="3"/>
  <c r="N1146" i="3"/>
  <c r="BE1146" i="3" s="1"/>
  <c r="BI1145" i="3"/>
  <c r="BH1145" i="3"/>
  <c r="BG1145" i="3"/>
  <c r="BF1145" i="3"/>
  <c r="AA1145" i="3"/>
  <c r="Y1145" i="3"/>
  <c r="W1145" i="3"/>
  <c r="BK1145" i="3"/>
  <c r="N1145" i="3"/>
  <c r="BE1145" i="3" s="1"/>
  <c r="BI1144" i="3"/>
  <c r="BH1144" i="3"/>
  <c r="BG1144" i="3"/>
  <c r="BF1144" i="3"/>
  <c r="AA1144" i="3"/>
  <c r="Y1144" i="3"/>
  <c r="W1144" i="3"/>
  <c r="BK1144" i="3"/>
  <c r="N1144" i="3"/>
  <c r="BE1144" i="3" s="1"/>
  <c r="BI1141" i="3"/>
  <c r="BH1141" i="3"/>
  <c r="BG1141" i="3"/>
  <c r="BF1141" i="3"/>
  <c r="AA1141" i="3"/>
  <c r="Y1141" i="3"/>
  <c r="W1141" i="3"/>
  <c r="BK1141" i="3"/>
  <c r="N1141" i="3"/>
  <c r="BE1141" i="3" s="1"/>
  <c r="BI1138" i="3"/>
  <c r="BH1138" i="3"/>
  <c r="BG1138" i="3"/>
  <c r="BF1138" i="3"/>
  <c r="AA1138" i="3"/>
  <c r="Y1138" i="3"/>
  <c r="W1138" i="3"/>
  <c r="BK1138" i="3"/>
  <c r="N1138" i="3"/>
  <c r="BE1138" i="3" s="1"/>
  <c r="BI1136" i="3"/>
  <c r="BH1136" i="3"/>
  <c r="BG1136" i="3"/>
  <c r="BF1136" i="3"/>
  <c r="AA1136" i="3"/>
  <c r="Y1136" i="3"/>
  <c r="W1136" i="3"/>
  <c r="BK1136" i="3"/>
  <c r="N1136" i="3"/>
  <c r="BE1136" i="3" s="1"/>
  <c r="BI1135" i="3"/>
  <c r="BH1135" i="3"/>
  <c r="BG1135" i="3"/>
  <c r="BF1135" i="3"/>
  <c r="AA1135" i="3"/>
  <c r="Y1135" i="3"/>
  <c r="W1135" i="3"/>
  <c r="BK1135" i="3"/>
  <c r="N1135" i="3"/>
  <c r="BE1135" i="3" s="1"/>
  <c r="BI1133" i="3"/>
  <c r="BH1133" i="3"/>
  <c r="BG1133" i="3"/>
  <c r="BF1133" i="3"/>
  <c r="AA1133" i="3"/>
  <c r="Y1133" i="3"/>
  <c r="W1133" i="3"/>
  <c r="BK1133" i="3"/>
  <c r="N1133" i="3"/>
  <c r="BE1133" i="3" s="1"/>
  <c r="BI1132" i="3"/>
  <c r="BH1132" i="3"/>
  <c r="BG1132" i="3"/>
  <c r="BF1132" i="3"/>
  <c r="AA1132" i="3"/>
  <c r="Y1132" i="3"/>
  <c r="W1132" i="3"/>
  <c r="BK1132" i="3"/>
  <c r="N1132" i="3"/>
  <c r="BE1132" i="3" s="1"/>
  <c r="BI1129" i="3"/>
  <c r="BH1129" i="3"/>
  <c r="BG1129" i="3"/>
  <c r="BF1129" i="3"/>
  <c r="AA1129" i="3"/>
  <c r="Y1129" i="3"/>
  <c r="W1129" i="3"/>
  <c r="BK1129" i="3"/>
  <c r="N1129" i="3"/>
  <c r="BE1129" i="3" s="1"/>
  <c r="BI1126" i="3"/>
  <c r="BH1126" i="3"/>
  <c r="BG1126" i="3"/>
  <c r="BF1126" i="3"/>
  <c r="AA1126" i="3"/>
  <c r="Y1126" i="3"/>
  <c r="W1126" i="3"/>
  <c r="BK1126" i="3"/>
  <c r="N1126" i="3"/>
  <c r="BE1126" i="3" s="1"/>
  <c r="BI1123" i="3"/>
  <c r="BH1123" i="3"/>
  <c r="BG1123" i="3"/>
  <c r="BF1123" i="3"/>
  <c r="AA1123" i="3"/>
  <c r="Y1123" i="3"/>
  <c r="W1123" i="3"/>
  <c r="BK1123" i="3"/>
  <c r="N1123" i="3"/>
  <c r="BE1123" i="3" s="1"/>
  <c r="BI1114" i="3"/>
  <c r="BH1114" i="3"/>
  <c r="BG1114" i="3"/>
  <c r="BF1114" i="3"/>
  <c r="AA1114" i="3"/>
  <c r="Y1114" i="3"/>
  <c r="W1114" i="3"/>
  <c r="BK1114" i="3"/>
  <c r="N1114" i="3"/>
  <c r="BE1114" i="3" s="1"/>
  <c r="BI1113" i="3"/>
  <c r="BH1113" i="3"/>
  <c r="BG1113" i="3"/>
  <c r="BF1113" i="3"/>
  <c r="AA1113" i="3"/>
  <c r="Y1113" i="3"/>
  <c r="W1113" i="3"/>
  <c r="BK1113" i="3"/>
  <c r="N1113" i="3"/>
  <c r="BE1113" i="3" s="1"/>
  <c r="BI1112" i="3"/>
  <c r="BH1112" i="3"/>
  <c r="BG1112" i="3"/>
  <c r="BF1112" i="3"/>
  <c r="AA1112" i="3"/>
  <c r="Y1112" i="3"/>
  <c r="W1112" i="3"/>
  <c r="BK1112" i="3"/>
  <c r="N1112" i="3"/>
  <c r="BE1112" i="3"/>
  <c r="BI1111" i="3"/>
  <c r="BH1111" i="3"/>
  <c r="BG1111" i="3"/>
  <c r="BF1111" i="3"/>
  <c r="AA1111" i="3"/>
  <c r="Y1111" i="3"/>
  <c r="W1111" i="3"/>
  <c r="BK1111" i="3"/>
  <c r="N1111" i="3"/>
  <c r="BE1111" i="3" s="1"/>
  <c r="BI1109" i="3"/>
  <c r="BH1109" i="3"/>
  <c r="BG1109" i="3"/>
  <c r="BF1109" i="3"/>
  <c r="AA1109" i="3"/>
  <c r="Y1109" i="3"/>
  <c r="W1109" i="3"/>
  <c r="BK1109" i="3"/>
  <c r="N1109" i="3"/>
  <c r="BE1109" i="3" s="1"/>
  <c r="BI1106" i="3"/>
  <c r="BH1106" i="3"/>
  <c r="BG1106" i="3"/>
  <c r="BF1106" i="3"/>
  <c r="AA1106" i="3"/>
  <c r="Y1106" i="3"/>
  <c r="W1106" i="3"/>
  <c r="BK1106" i="3"/>
  <c r="N1106" i="3"/>
  <c r="BE1106" i="3"/>
  <c r="BI1103" i="3"/>
  <c r="BH1103" i="3"/>
  <c r="BG1103" i="3"/>
  <c r="BF1103" i="3"/>
  <c r="AA1103" i="3"/>
  <c r="Y1103" i="3"/>
  <c r="W1103" i="3"/>
  <c r="BK1103" i="3"/>
  <c r="N1103" i="3"/>
  <c r="BE1103" i="3" s="1"/>
  <c r="BI1098" i="3"/>
  <c r="BH1098" i="3"/>
  <c r="BG1098" i="3"/>
  <c r="BF1098" i="3"/>
  <c r="AA1098" i="3"/>
  <c r="Y1098" i="3"/>
  <c r="W1098" i="3"/>
  <c r="BK1098" i="3"/>
  <c r="N1098" i="3"/>
  <c r="BE1098" i="3" s="1"/>
  <c r="BI1096" i="3"/>
  <c r="BH1096" i="3"/>
  <c r="BG1096" i="3"/>
  <c r="BF1096" i="3"/>
  <c r="AA1096" i="3"/>
  <c r="Y1096" i="3"/>
  <c r="W1096" i="3"/>
  <c r="BK1096" i="3"/>
  <c r="N1096" i="3"/>
  <c r="BE1096" i="3" s="1"/>
  <c r="BI1094" i="3"/>
  <c r="BH1094" i="3"/>
  <c r="BG1094" i="3"/>
  <c r="BF1094" i="3"/>
  <c r="AA1094" i="3"/>
  <c r="Y1094" i="3"/>
  <c r="W1094" i="3"/>
  <c r="BK1094" i="3"/>
  <c r="N1094" i="3"/>
  <c r="BE1094" i="3" s="1"/>
  <c r="BI1091" i="3"/>
  <c r="BH1091" i="3"/>
  <c r="BG1091" i="3"/>
  <c r="BF1091" i="3"/>
  <c r="AA1091" i="3"/>
  <c r="Y1091" i="3"/>
  <c r="W1091" i="3"/>
  <c r="BK1091" i="3"/>
  <c r="N1091" i="3"/>
  <c r="BE1091" i="3" s="1"/>
  <c r="BI1088" i="3"/>
  <c r="BH1088" i="3"/>
  <c r="BG1088" i="3"/>
  <c r="BF1088" i="3"/>
  <c r="AA1088" i="3"/>
  <c r="Y1088" i="3"/>
  <c r="W1088" i="3"/>
  <c r="BK1088" i="3"/>
  <c r="N1088" i="3"/>
  <c r="BE1088" i="3" s="1"/>
  <c r="BI1083" i="3"/>
  <c r="BH1083" i="3"/>
  <c r="BG1083" i="3"/>
  <c r="BF1083" i="3"/>
  <c r="AA1083" i="3"/>
  <c r="Y1083" i="3"/>
  <c r="W1083" i="3"/>
  <c r="BK1083" i="3"/>
  <c r="N1083" i="3"/>
  <c r="BE1083" i="3" s="1"/>
  <c r="BI1080" i="3"/>
  <c r="BH1080" i="3"/>
  <c r="BG1080" i="3"/>
  <c r="BF1080" i="3"/>
  <c r="AA1080" i="3"/>
  <c r="Y1080" i="3"/>
  <c r="W1080" i="3"/>
  <c r="BK1080" i="3"/>
  <c r="N1080" i="3"/>
  <c r="BE1080" i="3" s="1"/>
  <c r="BI1078" i="3"/>
  <c r="BH1078" i="3"/>
  <c r="BG1078" i="3"/>
  <c r="BF1078" i="3"/>
  <c r="AA1078" i="3"/>
  <c r="Y1078" i="3"/>
  <c r="W1078" i="3"/>
  <c r="BK1078" i="3"/>
  <c r="N1078" i="3"/>
  <c r="BE1078" i="3" s="1"/>
  <c r="BI1076" i="3"/>
  <c r="BH1076" i="3"/>
  <c r="BG1076" i="3"/>
  <c r="BF1076" i="3"/>
  <c r="AA1076" i="3"/>
  <c r="Y1076" i="3"/>
  <c r="W1076" i="3"/>
  <c r="BK1076" i="3"/>
  <c r="N1076" i="3"/>
  <c r="BE1076" i="3" s="1"/>
  <c r="BI1071" i="3"/>
  <c r="BH1071" i="3"/>
  <c r="BG1071" i="3"/>
  <c r="BF1071" i="3"/>
  <c r="AA1071" i="3"/>
  <c r="Y1071" i="3"/>
  <c r="W1071" i="3"/>
  <c r="BK1071" i="3"/>
  <c r="N1071" i="3"/>
  <c r="BE1071" i="3" s="1"/>
  <c r="BI1070" i="3"/>
  <c r="BH1070" i="3"/>
  <c r="BG1070" i="3"/>
  <c r="BF1070" i="3"/>
  <c r="AA1070" i="3"/>
  <c r="Y1070" i="3"/>
  <c r="W1070" i="3"/>
  <c r="BK1070" i="3"/>
  <c r="N1070" i="3"/>
  <c r="BE1070" i="3" s="1"/>
  <c r="BI1063" i="3"/>
  <c r="BH1063" i="3"/>
  <c r="BG1063" i="3"/>
  <c r="BF1063" i="3"/>
  <c r="AA1063" i="3"/>
  <c r="Y1063" i="3"/>
  <c r="W1063" i="3"/>
  <c r="BK1063" i="3"/>
  <c r="N1063" i="3"/>
  <c r="BE1063" i="3" s="1"/>
  <c r="BI1056" i="3"/>
  <c r="BH1056" i="3"/>
  <c r="BG1056" i="3"/>
  <c r="BF1056" i="3"/>
  <c r="AA1056" i="3"/>
  <c r="Y1056" i="3"/>
  <c r="W1056" i="3"/>
  <c r="BK1056" i="3"/>
  <c r="N1056" i="3"/>
  <c r="BE1056" i="3" s="1"/>
  <c r="BI1054" i="3"/>
  <c r="BH1054" i="3"/>
  <c r="BG1054" i="3"/>
  <c r="BF1054" i="3"/>
  <c r="AA1054" i="3"/>
  <c r="Y1054" i="3"/>
  <c r="W1054" i="3"/>
  <c r="BK1054" i="3"/>
  <c r="N1054" i="3"/>
  <c r="BE1054" i="3" s="1"/>
  <c r="BI1051" i="3"/>
  <c r="BH1051" i="3"/>
  <c r="BG1051" i="3"/>
  <c r="BF1051" i="3"/>
  <c r="AA1051" i="3"/>
  <c r="Y1051" i="3"/>
  <c r="W1051" i="3"/>
  <c r="BK1051" i="3"/>
  <c r="N1051" i="3"/>
  <c r="BE1051" i="3" s="1"/>
  <c r="BI1047" i="3"/>
  <c r="BH1047" i="3"/>
  <c r="BG1047" i="3"/>
  <c r="BF1047" i="3"/>
  <c r="AA1047" i="3"/>
  <c r="Y1047" i="3"/>
  <c r="W1047" i="3"/>
  <c r="BK1047" i="3"/>
  <c r="N1047" i="3"/>
  <c r="BE1047" i="3" s="1"/>
  <c r="BI1044" i="3"/>
  <c r="BH1044" i="3"/>
  <c r="BG1044" i="3"/>
  <c r="BF1044" i="3"/>
  <c r="AA1044" i="3"/>
  <c r="Y1044" i="3"/>
  <c r="W1044" i="3"/>
  <c r="BK1044" i="3"/>
  <c r="N1044" i="3"/>
  <c r="BE1044" i="3" s="1"/>
  <c r="BI1041" i="3"/>
  <c r="BH1041" i="3"/>
  <c r="BG1041" i="3"/>
  <c r="BF1041" i="3"/>
  <c r="AA1041" i="3"/>
  <c r="Y1041" i="3"/>
  <c r="W1041" i="3"/>
  <c r="BK1041" i="3"/>
  <c r="N1041" i="3"/>
  <c r="BE1041" i="3"/>
  <c r="BI1039" i="3"/>
  <c r="BH1039" i="3"/>
  <c r="BG1039" i="3"/>
  <c r="BF1039" i="3"/>
  <c r="AA1039" i="3"/>
  <c r="Y1039" i="3"/>
  <c r="W1039" i="3"/>
  <c r="BK1039" i="3"/>
  <c r="N1039" i="3"/>
  <c r="BE1039" i="3" s="1"/>
  <c r="BI1036" i="3"/>
  <c r="BH1036" i="3"/>
  <c r="BG1036" i="3"/>
  <c r="BF1036" i="3"/>
  <c r="AA1036" i="3"/>
  <c r="Y1036" i="3"/>
  <c r="W1036" i="3"/>
  <c r="BK1036" i="3"/>
  <c r="N1036" i="3"/>
  <c r="BE1036" i="3" s="1"/>
  <c r="BI1032" i="3"/>
  <c r="BH1032" i="3"/>
  <c r="BG1032" i="3"/>
  <c r="BF1032" i="3"/>
  <c r="AA1032" i="3"/>
  <c r="Y1032" i="3"/>
  <c r="W1032" i="3"/>
  <c r="BK1032" i="3"/>
  <c r="N1032" i="3"/>
  <c r="BE1032" i="3"/>
  <c r="BI1021" i="3"/>
  <c r="BH1021" i="3"/>
  <c r="BG1021" i="3"/>
  <c r="BF1021" i="3"/>
  <c r="AA1021" i="3"/>
  <c r="Y1021" i="3"/>
  <c r="W1021" i="3"/>
  <c r="BK1021" i="3"/>
  <c r="N1021" i="3"/>
  <c r="BE1021" i="3" s="1"/>
  <c r="BI1019" i="3"/>
  <c r="BH1019" i="3"/>
  <c r="BG1019" i="3"/>
  <c r="BF1019" i="3"/>
  <c r="AA1019" i="3"/>
  <c r="Y1019" i="3"/>
  <c r="W1019" i="3"/>
  <c r="BK1019" i="3"/>
  <c r="N1019" i="3"/>
  <c r="BE1019" i="3" s="1"/>
  <c r="BI1018" i="3"/>
  <c r="BH1018" i="3"/>
  <c r="BG1018" i="3"/>
  <c r="BF1018" i="3"/>
  <c r="AA1018" i="3"/>
  <c r="Y1018" i="3"/>
  <c r="W1018" i="3"/>
  <c r="BK1018" i="3"/>
  <c r="N1018" i="3"/>
  <c r="BE1018" i="3" s="1"/>
  <c r="BI1015" i="3"/>
  <c r="BH1015" i="3"/>
  <c r="BG1015" i="3"/>
  <c r="BF1015" i="3"/>
  <c r="AA1015" i="3"/>
  <c r="Y1015" i="3"/>
  <c r="W1015" i="3"/>
  <c r="BK1015" i="3"/>
  <c r="N1015" i="3"/>
  <c r="BE1015" i="3" s="1"/>
  <c r="BI1011" i="3"/>
  <c r="BH1011" i="3"/>
  <c r="BG1011" i="3"/>
  <c r="BF1011" i="3"/>
  <c r="AA1011" i="3"/>
  <c r="Y1011" i="3"/>
  <c r="W1011" i="3"/>
  <c r="BK1011" i="3"/>
  <c r="N1011" i="3"/>
  <c r="BE1011" i="3" s="1"/>
  <c r="BI993" i="3"/>
  <c r="BH993" i="3"/>
  <c r="BG993" i="3"/>
  <c r="BF993" i="3"/>
  <c r="AA993" i="3"/>
  <c r="Y993" i="3"/>
  <c r="W993" i="3"/>
  <c r="BK993" i="3"/>
  <c r="N993" i="3"/>
  <c r="BE993" i="3" s="1"/>
  <c r="BI989" i="3"/>
  <c r="BH989" i="3"/>
  <c r="BG989" i="3"/>
  <c r="BF989" i="3"/>
  <c r="AA989" i="3"/>
  <c r="Y989" i="3"/>
  <c r="W989" i="3"/>
  <c r="BK989" i="3"/>
  <c r="N989" i="3"/>
  <c r="BE989" i="3" s="1"/>
  <c r="BI983" i="3"/>
  <c r="BH983" i="3"/>
  <c r="BG983" i="3"/>
  <c r="BF983" i="3"/>
  <c r="AA983" i="3"/>
  <c r="Y983" i="3"/>
  <c r="W983" i="3"/>
  <c r="BK983" i="3"/>
  <c r="N983" i="3"/>
  <c r="BE983" i="3" s="1"/>
  <c r="BI974" i="3"/>
  <c r="BH974" i="3"/>
  <c r="BG974" i="3"/>
  <c r="BF974" i="3"/>
  <c r="AA974" i="3"/>
  <c r="Y974" i="3"/>
  <c r="W974" i="3"/>
  <c r="BK974" i="3"/>
  <c r="N974" i="3"/>
  <c r="BE974" i="3" s="1"/>
  <c r="BI966" i="3"/>
  <c r="BH966" i="3"/>
  <c r="BG966" i="3"/>
  <c r="BF966" i="3"/>
  <c r="AA966" i="3"/>
  <c r="Y966" i="3"/>
  <c r="W966" i="3"/>
  <c r="BK966" i="3"/>
  <c r="N966" i="3"/>
  <c r="BE966" i="3" s="1"/>
  <c r="BI960" i="3"/>
  <c r="BH960" i="3"/>
  <c r="BG960" i="3"/>
  <c r="BF960" i="3"/>
  <c r="AA960" i="3"/>
  <c r="Y960" i="3"/>
  <c r="W960" i="3"/>
  <c r="BK960" i="3"/>
  <c r="N960" i="3"/>
  <c r="BE960" i="3" s="1"/>
  <c r="BI955" i="3"/>
  <c r="BH955" i="3"/>
  <c r="BG955" i="3"/>
  <c r="BF955" i="3"/>
  <c r="AA955" i="3"/>
  <c r="Y955" i="3"/>
  <c r="W955" i="3"/>
  <c r="BK955" i="3"/>
  <c r="N955" i="3"/>
  <c r="BE955" i="3" s="1"/>
  <c r="BI954" i="3"/>
  <c r="BH954" i="3"/>
  <c r="BG954" i="3"/>
  <c r="BF954" i="3"/>
  <c r="AA954" i="3"/>
  <c r="Y954" i="3"/>
  <c r="W954" i="3"/>
  <c r="BK954" i="3"/>
  <c r="N954" i="3"/>
  <c r="BE954" i="3" s="1"/>
  <c r="BI951" i="3"/>
  <c r="BH951" i="3"/>
  <c r="BG951" i="3"/>
  <c r="BF951" i="3"/>
  <c r="AA951" i="3"/>
  <c r="Y951" i="3"/>
  <c r="W951" i="3"/>
  <c r="BK951" i="3"/>
  <c r="N951" i="3"/>
  <c r="BE951" i="3" s="1"/>
  <c r="BI948" i="3"/>
  <c r="BH948" i="3"/>
  <c r="BG948" i="3"/>
  <c r="BF948" i="3"/>
  <c r="AA948" i="3"/>
  <c r="Y948" i="3"/>
  <c r="W948" i="3"/>
  <c r="BK948" i="3"/>
  <c r="N948" i="3"/>
  <c r="BE948" i="3" s="1"/>
  <c r="BI946" i="3"/>
  <c r="BH946" i="3"/>
  <c r="BG946" i="3"/>
  <c r="BF946" i="3"/>
  <c r="AA946" i="3"/>
  <c r="Y946" i="3"/>
  <c r="W946" i="3"/>
  <c r="BK946" i="3"/>
  <c r="N946" i="3"/>
  <c r="BE946" i="3" s="1"/>
  <c r="BI945" i="3"/>
  <c r="BH945" i="3"/>
  <c r="BG945" i="3"/>
  <c r="BF945" i="3"/>
  <c r="AA945" i="3"/>
  <c r="Y945" i="3"/>
  <c r="W945" i="3"/>
  <c r="BK945" i="3"/>
  <c r="N945" i="3"/>
  <c r="BE945" i="3" s="1"/>
  <c r="BI943" i="3"/>
  <c r="BH943" i="3"/>
  <c r="BG943" i="3"/>
  <c r="BF943" i="3"/>
  <c r="AA943" i="3"/>
  <c r="Y943" i="3"/>
  <c r="W943" i="3"/>
  <c r="BK943" i="3"/>
  <c r="N943" i="3"/>
  <c r="BE943" i="3" s="1"/>
  <c r="BI942" i="3"/>
  <c r="BH942" i="3"/>
  <c r="BG942" i="3"/>
  <c r="BF942" i="3"/>
  <c r="AA942" i="3"/>
  <c r="Y942" i="3"/>
  <c r="Y941" i="3" s="1"/>
  <c r="W942" i="3"/>
  <c r="BK942" i="3"/>
  <c r="N942" i="3"/>
  <c r="BE942" i="3" s="1"/>
  <c r="BI940" i="3"/>
  <c r="BH940" i="3"/>
  <c r="BG940" i="3"/>
  <c r="BF940" i="3"/>
  <c r="AA940" i="3"/>
  <c r="Y940" i="3"/>
  <c r="W940" i="3"/>
  <c r="BK940" i="3"/>
  <c r="N940" i="3"/>
  <c r="BE940" i="3" s="1"/>
  <c r="BI938" i="3"/>
  <c r="BH938" i="3"/>
  <c r="BG938" i="3"/>
  <c r="BF938" i="3"/>
  <c r="AA938" i="3"/>
  <c r="Y938" i="3"/>
  <c r="W938" i="3"/>
  <c r="BK938" i="3"/>
  <c r="N938" i="3"/>
  <c r="BE938" i="3" s="1"/>
  <c r="BI936" i="3"/>
  <c r="BH936" i="3"/>
  <c r="BG936" i="3"/>
  <c r="BF936" i="3"/>
  <c r="AA936" i="3"/>
  <c r="Y936" i="3"/>
  <c r="W936" i="3"/>
  <c r="BK936" i="3"/>
  <c r="N936" i="3"/>
  <c r="BE936" i="3" s="1"/>
  <c r="BI934" i="3"/>
  <c r="BH934" i="3"/>
  <c r="BG934" i="3"/>
  <c r="BF934" i="3"/>
  <c r="AA934" i="3"/>
  <c r="Y934" i="3"/>
  <c r="W934" i="3"/>
  <c r="BK934" i="3"/>
  <c r="N934" i="3"/>
  <c r="BE934" i="3" s="1"/>
  <c r="BI930" i="3"/>
  <c r="BH930" i="3"/>
  <c r="BG930" i="3"/>
  <c r="BF930" i="3"/>
  <c r="AA930" i="3"/>
  <c r="Y930" i="3"/>
  <c r="W930" i="3"/>
  <c r="BK930" i="3"/>
  <c r="N930" i="3"/>
  <c r="BE930" i="3" s="1"/>
  <c r="BI926" i="3"/>
  <c r="BH926" i="3"/>
  <c r="BG926" i="3"/>
  <c r="BF926" i="3"/>
  <c r="AA926" i="3"/>
  <c r="Y926" i="3"/>
  <c r="W926" i="3"/>
  <c r="BK926" i="3"/>
  <c r="N926" i="3"/>
  <c r="BE926" i="3" s="1"/>
  <c r="BI922" i="3"/>
  <c r="BH922" i="3"/>
  <c r="BG922" i="3"/>
  <c r="BF922" i="3"/>
  <c r="AA922" i="3"/>
  <c r="Y922" i="3"/>
  <c r="W922" i="3"/>
  <c r="BK922" i="3"/>
  <c r="N922" i="3"/>
  <c r="BE922" i="3" s="1"/>
  <c r="BI920" i="3"/>
  <c r="BH920" i="3"/>
  <c r="BG920" i="3"/>
  <c r="BF920" i="3"/>
  <c r="AA920" i="3"/>
  <c r="Y920" i="3"/>
  <c r="W920" i="3"/>
  <c r="BK920" i="3"/>
  <c r="N920" i="3"/>
  <c r="BE920" i="3" s="1"/>
  <c r="BI919" i="3"/>
  <c r="BH919" i="3"/>
  <c r="BG919" i="3"/>
  <c r="BF919" i="3"/>
  <c r="AA919" i="3"/>
  <c r="Y919" i="3"/>
  <c r="W919" i="3"/>
  <c r="BK919" i="3"/>
  <c r="N919" i="3"/>
  <c r="BE919" i="3" s="1"/>
  <c r="BI916" i="3"/>
  <c r="BH916" i="3"/>
  <c r="BG916" i="3"/>
  <c r="BF916" i="3"/>
  <c r="AA916" i="3"/>
  <c r="Y916" i="3"/>
  <c r="W916" i="3"/>
  <c r="BK916" i="3"/>
  <c r="N916" i="3"/>
  <c r="BE916" i="3" s="1"/>
  <c r="BI914" i="3"/>
  <c r="BH914" i="3"/>
  <c r="BG914" i="3"/>
  <c r="BF914" i="3"/>
  <c r="AA914" i="3"/>
  <c r="Y914" i="3"/>
  <c r="W914" i="3"/>
  <c r="BK914" i="3"/>
  <c r="N914" i="3"/>
  <c r="BE914" i="3" s="1"/>
  <c r="BI902" i="3"/>
  <c r="BH902" i="3"/>
  <c r="BG902" i="3"/>
  <c r="BF902" i="3"/>
  <c r="AA902" i="3"/>
  <c r="Y902" i="3"/>
  <c r="W902" i="3"/>
  <c r="BK902" i="3"/>
  <c r="N902" i="3"/>
  <c r="BE902" i="3" s="1"/>
  <c r="BI897" i="3"/>
  <c r="BH897" i="3"/>
  <c r="BG897" i="3"/>
  <c r="BF897" i="3"/>
  <c r="AA897" i="3"/>
  <c r="Y897" i="3"/>
  <c r="W897" i="3"/>
  <c r="BK897" i="3"/>
  <c r="N897" i="3"/>
  <c r="BE897" i="3" s="1"/>
  <c r="BI895" i="3"/>
  <c r="BH895" i="3"/>
  <c r="BG895" i="3"/>
  <c r="BF895" i="3"/>
  <c r="AA895" i="3"/>
  <c r="Y895" i="3"/>
  <c r="W895" i="3"/>
  <c r="BK895" i="3"/>
  <c r="N895" i="3"/>
  <c r="BE895" i="3" s="1"/>
  <c r="BI892" i="3"/>
  <c r="BH892" i="3"/>
  <c r="BG892" i="3"/>
  <c r="BF892" i="3"/>
  <c r="AA892" i="3"/>
  <c r="Y892" i="3"/>
  <c r="W892" i="3"/>
  <c r="BK892" i="3"/>
  <c r="N892" i="3"/>
  <c r="BE892" i="3" s="1"/>
  <c r="BI890" i="3"/>
  <c r="BH890" i="3"/>
  <c r="BG890" i="3"/>
  <c r="BF890" i="3"/>
  <c r="AA890" i="3"/>
  <c r="Y890" i="3"/>
  <c r="W890" i="3"/>
  <c r="BK890" i="3"/>
  <c r="N890" i="3"/>
  <c r="BE890" i="3" s="1"/>
  <c r="BI883" i="3"/>
  <c r="BH883" i="3"/>
  <c r="BG883" i="3"/>
  <c r="BF883" i="3"/>
  <c r="AA883" i="3"/>
  <c r="Y883" i="3"/>
  <c r="W883" i="3"/>
  <c r="BK883" i="3"/>
  <c r="N883" i="3"/>
  <c r="BE883" i="3" s="1"/>
  <c r="BI880" i="3"/>
  <c r="BH880" i="3"/>
  <c r="BG880" i="3"/>
  <c r="BF880" i="3"/>
  <c r="AA880" i="3"/>
  <c r="AA879" i="3" s="1"/>
  <c r="Y880" i="3"/>
  <c r="Y879" i="3" s="1"/>
  <c r="W880" i="3"/>
  <c r="W879" i="3" s="1"/>
  <c r="BK880" i="3"/>
  <c r="BK879" i="3" s="1"/>
  <c r="N879" i="3" s="1"/>
  <c r="N99" i="3" s="1"/>
  <c r="N880" i="3"/>
  <c r="BE880" i="3" s="1"/>
  <c r="BI878" i="3"/>
  <c r="BH878" i="3"/>
  <c r="BG878" i="3"/>
  <c r="BF878" i="3"/>
  <c r="AA878" i="3"/>
  <c r="Y878" i="3"/>
  <c r="W878" i="3"/>
  <c r="BK878" i="3"/>
  <c r="N878" i="3"/>
  <c r="BE878" i="3" s="1"/>
  <c r="BI877" i="3"/>
  <c r="BH877" i="3"/>
  <c r="BG877" i="3"/>
  <c r="BF877" i="3"/>
  <c r="AA877" i="3"/>
  <c r="Y877" i="3"/>
  <c r="W877" i="3"/>
  <c r="BK877" i="3"/>
  <c r="N877" i="3"/>
  <c r="BE877" i="3" s="1"/>
  <c r="BI875" i="3"/>
  <c r="BH875" i="3"/>
  <c r="BG875" i="3"/>
  <c r="BF875" i="3"/>
  <c r="AA875" i="3"/>
  <c r="Y875" i="3"/>
  <c r="W875" i="3"/>
  <c r="BK875" i="3"/>
  <c r="N875" i="3"/>
  <c r="BE875" i="3" s="1"/>
  <c r="BI874" i="3"/>
  <c r="BH874" i="3"/>
  <c r="BG874" i="3"/>
  <c r="BF874" i="3"/>
  <c r="AA874" i="3"/>
  <c r="Y874" i="3"/>
  <c r="W874" i="3"/>
  <c r="BK874" i="3"/>
  <c r="N874" i="3"/>
  <c r="BE874" i="3" s="1"/>
  <c r="BI873" i="3"/>
  <c r="BH873" i="3"/>
  <c r="BG873" i="3"/>
  <c r="BF873" i="3"/>
  <c r="AA873" i="3"/>
  <c r="Y873" i="3"/>
  <c r="W873" i="3"/>
  <c r="BK873" i="3"/>
  <c r="N873" i="3"/>
  <c r="BE873" i="3" s="1"/>
  <c r="BI872" i="3"/>
  <c r="BH872" i="3"/>
  <c r="BG872" i="3"/>
  <c r="BF872" i="3"/>
  <c r="AA872" i="3"/>
  <c r="Y872" i="3"/>
  <c r="W872" i="3"/>
  <c r="BK872" i="3"/>
  <c r="N872" i="3"/>
  <c r="BE872" i="3" s="1"/>
  <c r="BI870" i="3"/>
  <c r="BH870" i="3"/>
  <c r="BG870" i="3"/>
  <c r="BF870" i="3"/>
  <c r="AA870" i="3"/>
  <c r="Y870" i="3"/>
  <c r="W870" i="3"/>
  <c r="BK870" i="3"/>
  <c r="N870" i="3"/>
  <c r="BE870" i="3" s="1"/>
  <c r="BI869" i="3"/>
  <c r="BH869" i="3"/>
  <c r="BG869" i="3"/>
  <c r="BF869" i="3"/>
  <c r="AA869" i="3"/>
  <c r="Y869" i="3"/>
  <c r="W869" i="3"/>
  <c r="BK869" i="3"/>
  <c r="N869" i="3"/>
  <c r="BE869" i="3" s="1"/>
  <c r="BI866" i="3"/>
  <c r="BH866" i="3"/>
  <c r="BG866" i="3"/>
  <c r="BF866" i="3"/>
  <c r="AA866" i="3"/>
  <c r="Y866" i="3"/>
  <c r="W866" i="3"/>
  <c r="BK866" i="3"/>
  <c r="N866" i="3"/>
  <c r="BE866" i="3" s="1"/>
  <c r="BI865" i="3"/>
  <c r="BH865" i="3"/>
  <c r="BG865" i="3"/>
  <c r="BF865" i="3"/>
  <c r="AA865" i="3"/>
  <c r="Y865" i="3"/>
  <c r="W865" i="3"/>
  <c r="BK865" i="3"/>
  <c r="N865" i="3"/>
  <c r="BE865" i="3" s="1"/>
  <c r="BI862" i="3"/>
  <c r="BH862" i="3"/>
  <c r="BG862" i="3"/>
  <c r="BF862" i="3"/>
  <c r="AA862" i="3"/>
  <c r="Y862" i="3"/>
  <c r="W862" i="3"/>
  <c r="BK862" i="3"/>
  <c r="N862" i="3"/>
  <c r="BE862" i="3" s="1"/>
  <c r="BI861" i="3"/>
  <c r="BH861" i="3"/>
  <c r="BG861" i="3"/>
  <c r="BF861" i="3"/>
  <c r="AA861" i="3"/>
  <c r="Y861" i="3"/>
  <c r="W861" i="3"/>
  <c r="BK861" i="3"/>
  <c r="N861" i="3"/>
  <c r="BE861" i="3" s="1"/>
  <c r="BI860" i="3"/>
  <c r="BH860" i="3"/>
  <c r="BG860" i="3"/>
  <c r="BF860" i="3"/>
  <c r="AA860" i="3"/>
  <c r="Y860" i="3"/>
  <c r="W860" i="3"/>
  <c r="BK860" i="3"/>
  <c r="N860" i="3"/>
  <c r="BE860" i="3" s="1"/>
  <c r="BI854" i="3"/>
  <c r="BH854" i="3"/>
  <c r="BG854" i="3"/>
  <c r="BF854" i="3"/>
  <c r="AA854" i="3"/>
  <c r="Y854" i="3"/>
  <c r="W854" i="3"/>
  <c r="BK854" i="3"/>
  <c r="N854" i="3"/>
  <c r="BE854" i="3" s="1"/>
  <c r="BI852" i="3"/>
  <c r="BH852" i="3"/>
  <c r="BG852" i="3"/>
  <c r="BF852" i="3"/>
  <c r="AA852" i="3"/>
  <c r="Y852" i="3"/>
  <c r="W852" i="3"/>
  <c r="BK852" i="3"/>
  <c r="N852" i="3"/>
  <c r="BE852" i="3" s="1"/>
  <c r="BI821" i="3"/>
  <c r="BH821" i="3"/>
  <c r="BG821" i="3"/>
  <c r="BF821" i="3"/>
  <c r="AA821" i="3"/>
  <c r="Y821" i="3"/>
  <c r="W821" i="3"/>
  <c r="BK821" i="3"/>
  <c r="N821" i="3"/>
  <c r="BE821" i="3"/>
  <c r="BI818" i="3"/>
  <c r="BH818" i="3"/>
  <c r="BG818" i="3"/>
  <c r="BF818" i="3"/>
  <c r="AA818" i="3"/>
  <c r="Y818" i="3"/>
  <c r="W818" i="3"/>
  <c r="BK818" i="3"/>
  <c r="N818" i="3"/>
  <c r="BE818" i="3"/>
  <c r="BI815" i="3"/>
  <c r="BH815" i="3"/>
  <c r="BG815" i="3"/>
  <c r="BF815" i="3"/>
  <c r="AA815" i="3"/>
  <c r="Y815" i="3"/>
  <c r="W815" i="3"/>
  <c r="BK815" i="3"/>
  <c r="N815" i="3"/>
  <c r="BE815" i="3" s="1"/>
  <c r="BI812" i="3"/>
  <c r="BH812" i="3"/>
  <c r="BG812" i="3"/>
  <c r="BF812" i="3"/>
  <c r="AA812" i="3"/>
  <c r="Y812" i="3"/>
  <c r="W812" i="3"/>
  <c r="BK812" i="3"/>
  <c r="N812" i="3"/>
  <c r="BE812" i="3" s="1"/>
  <c r="BI811" i="3"/>
  <c r="BH811" i="3"/>
  <c r="BG811" i="3"/>
  <c r="BF811" i="3"/>
  <c r="AA811" i="3"/>
  <c r="Y811" i="3"/>
  <c r="W811" i="3"/>
  <c r="BK811" i="3"/>
  <c r="N811" i="3"/>
  <c r="BE811" i="3" s="1"/>
  <c r="BI808" i="3"/>
  <c r="BH808" i="3"/>
  <c r="BG808" i="3"/>
  <c r="BF808" i="3"/>
  <c r="AA808" i="3"/>
  <c r="Y808" i="3"/>
  <c r="W808" i="3"/>
  <c r="BK808" i="3"/>
  <c r="N808" i="3"/>
  <c r="BE808" i="3" s="1"/>
  <c r="BI801" i="3"/>
  <c r="BH801" i="3"/>
  <c r="BG801" i="3"/>
  <c r="BF801" i="3"/>
  <c r="AA801" i="3"/>
  <c r="Y801" i="3"/>
  <c r="W801" i="3"/>
  <c r="BK801" i="3"/>
  <c r="N801" i="3"/>
  <c r="BE801" i="3" s="1"/>
  <c r="BI798" i="3"/>
  <c r="BH798" i="3"/>
  <c r="BG798" i="3"/>
  <c r="BF798" i="3"/>
  <c r="AA798" i="3"/>
  <c r="Y798" i="3"/>
  <c r="W798" i="3"/>
  <c r="BK798" i="3"/>
  <c r="N798" i="3"/>
  <c r="BE798" i="3" s="1"/>
  <c r="BI785" i="3"/>
  <c r="BH785" i="3"/>
  <c r="BG785" i="3"/>
  <c r="BF785" i="3"/>
  <c r="AA785" i="3"/>
  <c r="Y785" i="3"/>
  <c r="W785" i="3"/>
  <c r="BK785" i="3"/>
  <c r="N785" i="3"/>
  <c r="BE785" i="3" s="1"/>
  <c r="BI782" i="3"/>
  <c r="BH782" i="3"/>
  <c r="BG782" i="3"/>
  <c r="BF782" i="3"/>
  <c r="AA782" i="3"/>
  <c r="Y782" i="3"/>
  <c r="W782" i="3"/>
  <c r="BK782" i="3"/>
  <c r="N782" i="3"/>
  <c r="BE782" i="3" s="1"/>
  <c r="BI779" i="3"/>
  <c r="BH779" i="3"/>
  <c r="BG779" i="3"/>
  <c r="BF779" i="3"/>
  <c r="AA779" i="3"/>
  <c r="Y779" i="3"/>
  <c r="W779" i="3"/>
  <c r="BK779" i="3"/>
  <c r="N779" i="3"/>
  <c r="BE779" i="3" s="1"/>
  <c r="BI776" i="3"/>
  <c r="BH776" i="3"/>
  <c r="BG776" i="3"/>
  <c r="BF776" i="3"/>
  <c r="AA776" i="3"/>
  <c r="Y776" i="3"/>
  <c r="W776" i="3"/>
  <c r="BK776" i="3"/>
  <c r="N776" i="3"/>
  <c r="BE776" i="3" s="1"/>
  <c r="BI765" i="3"/>
  <c r="BH765" i="3"/>
  <c r="BG765" i="3"/>
  <c r="BF765" i="3"/>
  <c r="AA765" i="3"/>
  <c r="Y765" i="3"/>
  <c r="W765" i="3"/>
  <c r="BK765" i="3"/>
  <c r="N765" i="3"/>
  <c r="BE765" i="3" s="1"/>
  <c r="BI756" i="3"/>
  <c r="BH756" i="3"/>
  <c r="BG756" i="3"/>
  <c r="BF756" i="3"/>
  <c r="AA756" i="3"/>
  <c r="Y756" i="3"/>
  <c r="W756" i="3"/>
  <c r="BK756" i="3"/>
  <c r="N756" i="3"/>
  <c r="BE756" i="3" s="1"/>
  <c r="BI753" i="3"/>
  <c r="BH753" i="3"/>
  <c r="BG753" i="3"/>
  <c r="BF753" i="3"/>
  <c r="AA753" i="3"/>
  <c r="Y753" i="3"/>
  <c r="W753" i="3"/>
  <c r="BK753" i="3"/>
  <c r="N753" i="3"/>
  <c r="BE753" i="3" s="1"/>
  <c r="BI750" i="3"/>
  <c r="BH750" i="3"/>
  <c r="BG750" i="3"/>
  <c r="BF750" i="3"/>
  <c r="AA750" i="3"/>
  <c r="Y750" i="3"/>
  <c r="W750" i="3"/>
  <c r="BK750" i="3"/>
  <c r="N750" i="3"/>
  <c r="BE750" i="3" s="1"/>
  <c r="BI747" i="3"/>
  <c r="BH747" i="3"/>
  <c r="BG747" i="3"/>
  <c r="BF747" i="3"/>
  <c r="AA747" i="3"/>
  <c r="Y747" i="3"/>
  <c r="W747" i="3"/>
  <c r="BK747" i="3"/>
  <c r="N747" i="3"/>
  <c r="BE747" i="3" s="1"/>
  <c r="BI744" i="3"/>
  <c r="BH744" i="3"/>
  <c r="BG744" i="3"/>
  <c r="BF744" i="3"/>
  <c r="AA744" i="3"/>
  <c r="Y744" i="3"/>
  <c r="W744" i="3"/>
  <c r="BK744" i="3"/>
  <c r="N744" i="3"/>
  <c r="BE744" i="3" s="1"/>
  <c r="BI739" i="3"/>
  <c r="BH739" i="3"/>
  <c r="BG739" i="3"/>
  <c r="BF739" i="3"/>
  <c r="AA739" i="3"/>
  <c r="Y739" i="3"/>
  <c r="W739" i="3"/>
  <c r="BK739" i="3"/>
  <c r="N739" i="3"/>
  <c r="BE739" i="3" s="1"/>
  <c r="BI736" i="3"/>
  <c r="BH736" i="3"/>
  <c r="BG736" i="3"/>
  <c r="BF736" i="3"/>
  <c r="AA736" i="3"/>
  <c r="Y736" i="3"/>
  <c r="W736" i="3"/>
  <c r="BK736" i="3"/>
  <c r="N736" i="3"/>
  <c r="BE736" i="3" s="1"/>
  <c r="BI735" i="3"/>
  <c r="BH735" i="3"/>
  <c r="BG735" i="3"/>
  <c r="BF735" i="3"/>
  <c r="AA735" i="3"/>
  <c r="Y735" i="3"/>
  <c r="W735" i="3"/>
  <c r="BK735" i="3"/>
  <c r="N735" i="3"/>
  <c r="BE735" i="3" s="1"/>
  <c r="BI730" i="3"/>
  <c r="BH730" i="3"/>
  <c r="BG730" i="3"/>
  <c r="BF730" i="3"/>
  <c r="AA730" i="3"/>
  <c r="Y730" i="3"/>
  <c r="W730" i="3"/>
  <c r="BK730" i="3"/>
  <c r="N730" i="3"/>
  <c r="BE730" i="3"/>
  <c r="BI728" i="3"/>
  <c r="BH728" i="3"/>
  <c r="BG728" i="3"/>
  <c r="BF728" i="3"/>
  <c r="AA728" i="3"/>
  <c r="Y728" i="3"/>
  <c r="W728" i="3"/>
  <c r="BK728" i="3"/>
  <c r="N728" i="3"/>
  <c r="BE728" i="3" s="1"/>
  <c r="BI725" i="3"/>
  <c r="BH725" i="3"/>
  <c r="BG725" i="3"/>
  <c r="BF725" i="3"/>
  <c r="AA725" i="3"/>
  <c r="Y725" i="3"/>
  <c r="W725" i="3"/>
  <c r="BK725" i="3"/>
  <c r="N725" i="3"/>
  <c r="BE725" i="3" s="1"/>
  <c r="BI722" i="3"/>
  <c r="BH722" i="3"/>
  <c r="BG722" i="3"/>
  <c r="BF722" i="3"/>
  <c r="AA722" i="3"/>
  <c r="Y722" i="3"/>
  <c r="W722" i="3"/>
  <c r="BK722" i="3"/>
  <c r="N722" i="3"/>
  <c r="BE722" i="3" s="1"/>
  <c r="BI718" i="3"/>
  <c r="BH718" i="3"/>
  <c r="BG718" i="3"/>
  <c r="BF718" i="3"/>
  <c r="AA718" i="3"/>
  <c r="Y718" i="3"/>
  <c r="W718" i="3"/>
  <c r="BK718" i="3"/>
  <c r="N718" i="3"/>
  <c r="BE718" i="3" s="1"/>
  <c r="BI715" i="3"/>
  <c r="BH715" i="3"/>
  <c r="BG715" i="3"/>
  <c r="BF715" i="3"/>
  <c r="AA715" i="3"/>
  <c r="Y715" i="3"/>
  <c r="W715" i="3"/>
  <c r="BK715" i="3"/>
  <c r="N715" i="3"/>
  <c r="BE715" i="3" s="1"/>
  <c r="BI708" i="3"/>
  <c r="BH708" i="3"/>
  <c r="BG708" i="3"/>
  <c r="BF708" i="3"/>
  <c r="AA708" i="3"/>
  <c r="Y708" i="3"/>
  <c r="W708" i="3"/>
  <c r="BK708" i="3"/>
  <c r="N708" i="3"/>
  <c r="BE708" i="3" s="1"/>
  <c r="BI703" i="3"/>
  <c r="BH703" i="3"/>
  <c r="BG703" i="3"/>
  <c r="BF703" i="3"/>
  <c r="AA703" i="3"/>
  <c r="Y703" i="3"/>
  <c r="W703" i="3"/>
  <c r="BK703" i="3"/>
  <c r="N703" i="3"/>
  <c r="BE703" i="3" s="1"/>
  <c r="BI700" i="3"/>
  <c r="BH700" i="3"/>
  <c r="BG700" i="3"/>
  <c r="BF700" i="3"/>
  <c r="AA700" i="3"/>
  <c r="Y700" i="3"/>
  <c r="W700" i="3"/>
  <c r="BK700" i="3"/>
  <c r="N700" i="3"/>
  <c r="BE700" i="3" s="1"/>
  <c r="BI697" i="3"/>
  <c r="BH697" i="3"/>
  <c r="BG697" i="3"/>
  <c r="BF697" i="3"/>
  <c r="AA697" i="3"/>
  <c r="Y697" i="3"/>
  <c r="W697" i="3"/>
  <c r="BK697" i="3"/>
  <c r="N697" i="3"/>
  <c r="BE697" i="3"/>
  <c r="BI690" i="3"/>
  <c r="BH690" i="3"/>
  <c r="BG690" i="3"/>
  <c r="BF690" i="3"/>
  <c r="AA690" i="3"/>
  <c r="Y690" i="3"/>
  <c r="W690" i="3"/>
  <c r="BK690" i="3"/>
  <c r="N690" i="3"/>
  <c r="BE690" i="3" s="1"/>
  <c r="BI687" i="3"/>
  <c r="BH687" i="3"/>
  <c r="BG687" i="3"/>
  <c r="BF687" i="3"/>
  <c r="AA687" i="3"/>
  <c r="Y687" i="3"/>
  <c r="W687" i="3"/>
  <c r="BK687" i="3"/>
  <c r="N687" i="3"/>
  <c r="BE687" i="3" s="1"/>
  <c r="BI684" i="3"/>
  <c r="BH684" i="3"/>
  <c r="BG684" i="3"/>
  <c r="BF684" i="3"/>
  <c r="AA684" i="3"/>
  <c r="Y684" i="3"/>
  <c r="W684" i="3"/>
  <c r="BK684" i="3"/>
  <c r="N684" i="3"/>
  <c r="BE684" i="3" s="1"/>
  <c r="BI681" i="3"/>
  <c r="BH681" i="3"/>
  <c r="BG681" i="3"/>
  <c r="BF681" i="3"/>
  <c r="AA681" i="3"/>
  <c r="Y681" i="3"/>
  <c r="W681" i="3"/>
  <c r="BK681" i="3"/>
  <c r="N681" i="3"/>
  <c r="BE681" i="3" s="1"/>
  <c r="BI677" i="3"/>
  <c r="BH677" i="3"/>
  <c r="BG677" i="3"/>
  <c r="BF677" i="3"/>
  <c r="AA677" i="3"/>
  <c r="Y677" i="3"/>
  <c r="W677" i="3"/>
  <c r="BK677" i="3"/>
  <c r="N677" i="3"/>
  <c r="BE677" i="3" s="1"/>
  <c r="BI675" i="3"/>
  <c r="BH675" i="3"/>
  <c r="BG675" i="3"/>
  <c r="BF675" i="3"/>
  <c r="AA675" i="3"/>
  <c r="AA674" i="3" s="1"/>
  <c r="Y675" i="3"/>
  <c r="Y674" i="3" s="1"/>
  <c r="W675" i="3"/>
  <c r="W674" i="3" s="1"/>
  <c r="BK675" i="3"/>
  <c r="BK674" i="3" s="1"/>
  <c r="N674" i="3" s="1"/>
  <c r="N96" i="3" s="1"/>
  <c r="N675" i="3"/>
  <c r="BE675" i="3" s="1"/>
  <c r="BI673" i="3"/>
  <c r="BH673" i="3"/>
  <c r="BG673" i="3"/>
  <c r="BF673" i="3"/>
  <c r="AA673" i="3"/>
  <c r="Y673" i="3"/>
  <c r="W673" i="3"/>
  <c r="BK673" i="3"/>
  <c r="N673" i="3"/>
  <c r="BE673" i="3" s="1"/>
  <c r="BI672" i="3"/>
  <c r="BH672" i="3"/>
  <c r="BG672" i="3"/>
  <c r="BF672" i="3"/>
  <c r="AA672" i="3"/>
  <c r="Y672" i="3"/>
  <c r="W672" i="3"/>
  <c r="BK672" i="3"/>
  <c r="N672" i="3"/>
  <c r="BE672" i="3" s="1"/>
  <c r="BI671" i="3"/>
  <c r="BH671" i="3"/>
  <c r="BG671" i="3"/>
  <c r="BF671" i="3"/>
  <c r="AA671" i="3"/>
  <c r="Y671" i="3"/>
  <c r="W671" i="3"/>
  <c r="BK671" i="3"/>
  <c r="N671" i="3"/>
  <c r="BE671" i="3"/>
  <c r="BI668" i="3"/>
  <c r="BH668" i="3"/>
  <c r="BG668" i="3"/>
  <c r="BF668" i="3"/>
  <c r="AA668" i="3"/>
  <c r="Y668" i="3"/>
  <c r="W668" i="3"/>
  <c r="BK668" i="3"/>
  <c r="N668" i="3"/>
  <c r="BE668" i="3" s="1"/>
  <c r="BI667" i="3"/>
  <c r="BH667" i="3"/>
  <c r="BG667" i="3"/>
  <c r="BF667" i="3"/>
  <c r="AA667" i="3"/>
  <c r="Y667" i="3"/>
  <c r="W667" i="3"/>
  <c r="BK667" i="3"/>
  <c r="N667" i="3"/>
  <c r="BE667" i="3" s="1"/>
  <c r="BI666" i="3"/>
  <c r="BH666" i="3"/>
  <c r="BG666" i="3"/>
  <c r="BF666" i="3"/>
  <c r="AA666" i="3"/>
  <c r="Y666" i="3"/>
  <c r="W666" i="3"/>
  <c r="BK666" i="3"/>
  <c r="N666" i="3"/>
  <c r="BE666" i="3" s="1"/>
  <c r="BI665" i="3"/>
  <c r="BH665" i="3"/>
  <c r="BG665" i="3"/>
  <c r="BF665" i="3"/>
  <c r="AA665" i="3"/>
  <c r="Y665" i="3"/>
  <c r="W665" i="3"/>
  <c r="BK665" i="3"/>
  <c r="N665" i="3"/>
  <c r="BE665" i="3" s="1"/>
  <c r="BI664" i="3"/>
  <c r="BH664" i="3"/>
  <c r="BG664" i="3"/>
  <c r="BF664" i="3"/>
  <c r="AA664" i="3"/>
  <c r="Y664" i="3"/>
  <c r="W664" i="3"/>
  <c r="BK664" i="3"/>
  <c r="N664" i="3"/>
  <c r="BE664" i="3" s="1"/>
  <c r="BI663" i="3"/>
  <c r="BH663" i="3"/>
  <c r="BG663" i="3"/>
  <c r="BF663" i="3"/>
  <c r="AA663" i="3"/>
  <c r="Y663" i="3"/>
  <c r="W663" i="3"/>
  <c r="BK663" i="3"/>
  <c r="N663" i="3"/>
  <c r="BE663" i="3" s="1"/>
  <c r="BI662" i="3"/>
  <c r="BH662" i="3"/>
  <c r="BG662" i="3"/>
  <c r="BF662" i="3"/>
  <c r="AA662" i="3"/>
  <c r="Y662" i="3"/>
  <c r="W662" i="3"/>
  <c r="BK662" i="3"/>
  <c r="N662" i="3"/>
  <c r="BE662" i="3" s="1"/>
  <c r="BI659" i="3"/>
  <c r="BH659" i="3"/>
  <c r="BG659" i="3"/>
  <c r="BF659" i="3"/>
  <c r="AA659" i="3"/>
  <c r="Y659" i="3"/>
  <c r="W659" i="3"/>
  <c r="BK659" i="3"/>
  <c r="N659" i="3"/>
  <c r="BE659" i="3" s="1"/>
  <c r="BI645" i="3"/>
  <c r="BH645" i="3"/>
  <c r="BG645" i="3"/>
  <c r="BF645" i="3"/>
  <c r="AA645" i="3"/>
  <c r="Y645" i="3"/>
  <c r="W645" i="3"/>
  <c r="BK645" i="3"/>
  <c r="N645" i="3"/>
  <c r="BE645" i="3" s="1"/>
  <c r="BI643" i="3"/>
  <c r="BH643" i="3"/>
  <c r="BG643" i="3"/>
  <c r="BF643" i="3"/>
  <c r="AA643" i="3"/>
  <c r="Y643" i="3"/>
  <c r="W643" i="3"/>
  <c r="BK643" i="3"/>
  <c r="N643" i="3"/>
  <c r="BE643" i="3" s="1"/>
  <c r="BI641" i="3"/>
  <c r="BH641" i="3"/>
  <c r="BG641" i="3"/>
  <c r="BF641" i="3"/>
  <c r="AA641" i="3"/>
  <c r="Y641" i="3"/>
  <c r="W641" i="3"/>
  <c r="BK641" i="3"/>
  <c r="N641" i="3"/>
  <c r="BE641" i="3" s="1"/>
  <c r="BI624" i="3"/>
  <c r="BH624" i="3"/>
  <c r="BG624" i="3"/>
  <c r="BF624" i="3"/>
  <c r="AA624" i="3"/>
  <c r="Y624" i="3"/>
  <c r="W624" i="3"/>
  <c r="BK624" i="3"/>
  <c r="N624" i="3"/>
  <c r="BE624" i="3" s="1"/>
  <c r="BI621" i="3"/>
  <c r="BH621" i="3"/>
  <c r="BG621" i="3"/>
  <c r="BF621" i="3"/>
  <c r="AA621" i="3"/>
  <c r="Y621" i="3"/>
  <c r="W621" i="3"/>
  <c r="BK621" i="3"/>
  <c r="N621" i="3"/>
  <c r="BE621" i="3" s="1"/>
  <c r="BI620" i="3"/>
  <c r="BH620" i="3"/>
  <c r="BG620" i="3"/>
  <c r="BF620" i="3"/>
  <c r="AA620" i="3"/>
  <c r="Y620" i="3"/>
  <c r="W620" i="3"/>
  <c r="BK620" i="3"/>
  <c r="N620" i="3"/>
  <c r="BE620" i="3"/>
  <c r="BI619" i="3"/>
  <c r="BH619" i="3"/>
  <c r="BG619" i="3"/>
  <c r="BF619" i="3"/>
  <c r="AA619" i="3"/>
  <c r="Y619" i="3"/>
  <c r="W619" i="3"/>
  <c r="BK619" i="3"/>
  <c r="N619" i="3"/>
  <c r="BE619" i="3" s="1"/>
  <c r="BI605" i="3"/>
  <c r="BH605" i="3"/>
  <c r="BG605" i="3"/>
  <c r="BF605" i="3"/>
  <c r="AA605" i="3"/>
  <c r="Y605" i="3"/>
  <c r="W605" i="3"/>
  <c r="BK605" i="3"/>
  <c r="N605" i="3"/>
  <c r="BE605" i="3" s="1"/>
  <c r="BI600" i="3"/>
  <c r="BH600" i="3"/>
  <c r="BG600" i="3"/>
  <c r="BF600" i="3"/>
  <c r="AA600" i="3"/>
  <c r="Y600" i="3"/>
  <c r="W600" i="3"/>
  <c r="BK600" i="3"/>
  <c r="N600" i="3"/>
  <c r="BE600" i="3" s="1"/>
  <c r="BI597" i="3"/>
  <c r="BH597" i="3"/>
  <c r="BG597" i="3"/>
  <c r="BF597" i="3"/>
  <c r="AA597" i="3"/>
  <c r="Y597" i="3"/>
  <c r="W597" i="3"/>
  <c r="BK597" i="3"/>
  <c r="N597" i="3"/>
  <c r="BE597" i="3" s="1"/>
  <c r="BI571" i="3"/>
  <c r="BH571" i="3"/>
  <c r="BG571" i="3"/>
  <c r="BF571" i="3"/>
  <c r="AA571" i="3"/>
  <c r="Y571" i="3"/>
  <c r="W571" i="3"/>
  <c r="BK571" i="3"/>
  <c r="N571" i="3"/>
  <c r="BE571" i="3" s="1"/>
  <c r="BI568" i="3"/>
  <c r="BH568" i="3"/>
  <c r="BG568" i="3"/>
  <c r="BF568" i="3"/>
  <c r="AA568" i="3"/>
  <c r="Y568" i="3"/>
  <c r="W568" i="3"/>
  <c r="BK568" i="3"/>
  <c r="N568" i="3"/>
  <c r="BE568" i="3" s="1"/>
  <c r="BI548" i="3"/>
  <c r="BH548" i="3"/>
  <c r="BG548" i="3"/>
  <c r="BF548" i="3"/>
  <c r="AA548" i="3"/>
  <c r="Y548" i="3"/>
  <c r="W548" i="3"/>
  <c r="BK548" i="3"/>
  <c r="N548" i="3"/>
  <c r="BE548" i="3" s="1"/>
  <c r="BI537" i="3"/>
  <c r="BH537" i="3"/>
  <c r="BG537" i="3"/>
  <c r="BF537" i="3"/>
  <c r="AA537" i="3"/>
  <c r="Y537" i="3"/>
  <c r="W537" i="3"/>
  <c r="BK537" i="3"/>
  <c r="N537" i="3"/>
  <c r="BE537" i="3" s="1"/>
  <c r="BI511" i="3"/>
  <c r="BH511" i="3"/>
  <c r="BG511" i="3"/>
  <c r="BF511" i="3"/>
  <c r="AA511" i="3"/>
  <c r="Y511" i="3"/>
  <c r="W511" i="3"/>
  <c r="BK511" i="3"/>
  <c r="N511" i="3"/>
  <c r="BE511" i="3" s="1"/>
  <c r="BI481" i="3"/>
  <c r="BH481" i="3"/>
  <c r="BG481" i="3"/>
  <c r="BF481" i="3"/>
  <c r="AA481" i="3"/>
  <c r="Y481" i="3"/>
  <c r="W481" i="3"/>
  <c r="BK481" i="3"/>
  <c r="N481" i="3"/>
  <c r="BE481" i="3" s="1"/>
  <c r="BI475" i="3"/>
  <c r="BH475" i="3"/>
  <c r="BG475" i="3"/>
  <c r="BF475" i="3"/>
  <c r="AA475" i="3"/>
  <c r="Y475" i="3"/>
  <c r="W475" i="3"/>
  <c r="BK475" i="3"/>
  <c r="N475" i="3"/>
  <c r="BE475" i="3" s="1"/>
  <c r="BI469" i="3"/>
  <c r="BH469" i="3"/>
  <c r="BG469" i="3"/>
  <c r="BF469" i="3"/>
  <c r="AA469" i="3"/>
  <c r="Y469" i="3"/>
  <c r="W469" i="3"/>
  <c r="BK469" i="3"/>
  <c r="N469" i="3"/>
  <c r="BE469" i="3"/>
  <c r="BI466" i="3"/>
  <c r="BH466" i="3"/>
  <c r="BG466" i="3"/>
  <c r="BF466" i="3"/>
  <c r="AA466" i="3"/>
  <c r="Y466" i="3"/>
  <c r="W466" i="3"/>
  <c r="BK466" i="3"/>
  <c r="N466" i="3"/>
  <c r="BE466" i="3" s="1"/>
  <c r="BI463" i="3"/>
  <c r="BH463" i="3"/>
  <c r="BG463" i="3"/>
  <c r="BF463" i="3"/>
  <c r="AA463" i="3"/>
  <c r="Y463" i="3"/>
  <c r="W463" i="3"/>
  <c r="BK463" i="3"/>
  <c r="N463" i="3"/>
  <c r="BE463" i="3" s="1"/>
  <c r="BI461" i="3"/>
  <c r="BH461" i="3"/>
  <c r="BG461" i="3"/>
  <c r="BF461" i="3"/>
  <c r="AA461" i="3"/>
  <c r="Y461" i="3"/>
  <c r="W461" i="3"/>
  <c r="BK461" i="3"/>
  <c r="N461" i="3"/>
  <c r="BE461" i="3" s="1"/>
  <c r="BI458" i="3"/>
  <c r="BH458" i="3"/>
  <c r="BG458" i="3"/>
  <c r="BF458" i="3"/>
  <c r="AA458" i="3"/>
  <c r="Y458" i="3"/>
  <c r="W458" i="3"/>
  <c r="BK458" i="3"/>
  <c r="N458" i="3"/>
  <c r="BE458" i="3" s="1"/>
  <c r="BI453" i="3"/>
  <c r="BH453" i="3"/>
  <c r="BG453" i="3"/>
  <c r="BF453" i="3"/>
  <c r="AA453" i="3"/>
  <c r="Y453" i="3"/>
  <c r="W453" i="3"/>
  <c r="BK453" i="3"/>
  <c r="N453" i="3"/>
  <c r="BE453" i="3" s="1"/>
  <c r="BI452" i="3"/>
  <c r="BH452" i="3"/>
  <c r="BG452" i="3"/>
  <c r="BF452" i="3"/>
  <c r="AA452" i="3"/>
  <c r="Y452" i="3"/>
  <c r="W452" i="3"/>
  <c r="BK452" i="3"/>
  <c r="N452" i="3"/>
  <c r="BE452" i="3" s="1"/>
  <c r="BI451" i="3"/>
  <c r="BH451" i="3"/>
  <c r="BG451" i="3"/>
  <c r="BF451" i="3"/>
  <c r="AA451" i="3"/>
  <c r="Y451" i="3"/>
  <c r="W451" i="3"/>
  <c r="BK451" i="3"/>
  <c r="N451" i="3"/>
  <c r="BE451" i="3" s="1"/>
  <c r="BI449" i="3"/>
  <c r="BH449" i="3"/>
  <c r="BG449" i="3"/>
  <c r="BF449" i="3"/>
  <c r="AA449" i="3"/>
  <c r="Y449" i="3"/>
  <c r="W449" i="3"/>
  <c r="BK449" i="3"/>
  <c r="N449" i="3"/>
  <c r="BE449" i="3" s="1"/>
  <c r="BI445" i="3"/>
  <c r="BH445" i="3"/>
  <c r="BG445" i="3"/>
  <c r="BF445" i="3"/>
  <c r="AA445" i="3"/>
  <c r="Y445" i="3"/>
  <c r="W445" i="3"/>
  <c r="BK445" i="3"/>
  <c r="N445" i="3"/>
  <c r="BE445" i="3" s="1"/>
  <c r="BI439" i="3"/>
  <c r="BH439" i="3"/>
  <c r="BG439" i="3"/>
  <c r="BF439" i="3"/>
  <c r="AA439" i="3"/>
  <c r="Y439" i="3"/>
  <c r="W439" i="3"/>
  <c r="BK439" i="3"/>
  <c r="N439" i="3"/>
  <c r="BE439" i="3" s="1"/>
  <c r="BI438" i="3"/>
  <c r="BH438" i="3"/>
  <c r="BG438" i="3"/>
  <c r="BF438" i="3"/>
  <c r="AA438" i="3"/>
  <c r="Y438" i="3"/>
  <c r="W438" i="3"/>
  <c r="BK438" i="3"/>
  <c r="N438" i="3"/>
  <c r="BE438" i="3" s="1"/>
  <c r="BI434" i="3"/>
  <c r="BH434" i="3"/>
  <c r="BG434" i="3"/>
  <c r="BF434" i="3"/>
  <c r="AA434" i="3"/>
  <c r="Y434" i="3"/>
  <c r="W434" i="3"/>
  <c r="BK434" i="3"/>
  <c r="N434" i="3"/>
  <c r="BE434" i="3" s="1"/>
  <c r="BI429" i="3"/>
  <c r="BH429" i="3"/>
  <c r="BG429" i="3"/>
  <c r="BF429" i="3"/>
  <c r="AA429" i="3"/>
  <c r="Y429" i="3"/>
  <c r="W429" i="3"/>
  <c r="BK429" i="3"/>
  <c r="N429" i="3"/>
  <c r="BE429" i="3"/>
  <c r="BI422" i="3"/>
  <c r="BH422" i="3"/>
  <c r="BG422" i="3"/>
  <c r="BF422" i="3"/>
  <c r="AA422" i="3"/>
  <c r="Y422" i="3"/>
  <c r="W422" i="3"/>
  <c r="BK422" i="3"/>
  <c r="N422" i="3"/>
  <c r="BE422" i="3" s="1"/>
  <c r="BI417" i="3"/>
  <c r="BH417" i="3"/>
  <c r="BG417" i="3"/>
  <c r="BF417" i="3"/>
  <c r="AA417" i="3"/>
  <c r="Y417" i="3"/>
  <c r="W417" i="3"/>
  <c r="BK417" i="3"/>
  <c r="N417" i="3"/>
  <c r="BE417" i="3" s="1"/>
  <c r="BI416" i="3"/>
  <c r="BH416" i="3"/>
  <c r="BG416" i="3"/>
  <c r="BF416" i="3"/>
  <c r="AA416" i="3"/>
  <c r="Y416" i="3"/>
  <c r="W416" i="3"/>
  <c r="BK416" i="3"/>
  <c r="N416" i="3"/>
  <c r="BE416" i="3" s="1"/>
  <c r="BI403" i="3"/>
  <c r="BH403" i="3"/>
  <c r="BG403" i="3"/>
  <c r="BF403" i="3"/>
  <c r="AA403" i="3"/>
  <c r="Y403" i="3"/>
  <c r="W403" i="3"/>
  <c r="BK403" i="3"/>
  <c r="N403" i="3"/>
  <c r="BE403" i="3" s="1"/>
  <c r="BI390" i="3"/>
  <c r="BH390" i="3"/>
  <c r="BG390" i="3"/>
  <c r="BF390" i="3"/>
  <c r="AA390" i="3"/>
  <c r="Y390" i="3"/>
  <c r="W390" i="3"/>
  <c r="BK390" i="3"/>
  <c r="N390" i="3"/>
  <c r="BE390" i="3" s="1"/>
  <c r="BI387" i="3"/>
  <c r="BH387" i="3"/>
  <c r="BG387" i="3"/>
  <c r="BF387" i="3"/>
  <c r="AA387" i="3"/>
  <c r="Y387" i="3"/>
  <c r="W387" i="3"/>
  <c r="BK387" i="3"/>
  <c r="N387" i="3"/>
  <c r="BE387" i="3" s="1"/>
  <c r="BI384" i="3"/>
  <c r="BH384" i="3"/>
  <c r="BG384" i="3"/>
  <c r="BF384" i="3"/>
  <c r="AA384" i="3"/>
  <c r="Y384" i="3"/>
  <c r="W384" i="3"/>
  <c r="BK384" i="3"/>
  <c r="N384" i="3"/>
  <c r="BE384" i="3" s="1"/>
  <c r="BI378" i="3"/>
  <c r="BH378" i="3"/>
  <c r="BG378" i="3"/>
  <c r="BF378" i="3"/>
  <c r="AA378" i="3"/>
  <c r="Y378" i="3"/>
  <c r="W378" i="3"/>
  <c r="BK378" i="3"/>
  <c r="N378" i="3"/>
  <c r="BE378" i="3" s="1"/>
  <c r="BI375" i="3"/>
  <c r="BH375" i="3"/>
  <c r="BG375" i="3"/>
  <c r="BF375" i="3"/>
  <c r="AA375" i="3"/>
  <c r="Y375" i="3"/>
  <c r="W375" i="3"/>
  <c r="BK375" i="3"/>
  <c r="N375" i="3"/>
  <c r="BE375" i="3" s="1"/>
  <c r="BI374" i="3"/>
  <c r="BH374" i="3"/>
  <c r="BG374" i="3"/>
  <c r="BF374" i="3"/>
  <c r="AA374" i="3"/>
  <c r="Y374" i="3"/>
  <c r="W374" i="3"/>
  <c r="BK374" i="3"/>
  <c r="N374" i="3"/>
  <c r="BE374" i="3" s="1"/>
  <c r="BI367" i="3"/>
  <c r="BH367" i="3"/>
  <c r="BG367" i="3"/>
  <c r="BF367" i="3"/>
  <c r="AA367" i="3"/>
  <c r="Y367" i="3"/>
  <c r="W367" i="3"/>
  <c r="BK367" i="3"/>
  <c r="N367" i="3"/>
  <c r="BE367" i="3" s="1"/>
  <c r="BI362" i="3"/>
  <c r="BH362" i="3"/>
  <c r="BG362" i="3"/>
  <c r="BF362" i="3"/>
  <c r="AA362" i="3"/>
  <c r="Y362" i="3"/>
  <c r="W362" i="3"/>
  <c r="BK362" i="3"/>
  <c r="N362" i="3"/>
  <c r="BE362" i="3" s="1"/>
  <c r="BI356" i="3"/>
  <c r="BH356" i="3"/>
  <c r="BG356" i="3"/>
  <c r="BF356" i="3"/>
  <c r="AA356" i="3"/>
  <c r="Y356" i="3"/>
  <c r="W356" i="3"/>
  <c r="BK356" i="3"/>
  <c r="N356" i="3"/>
  <c r="BE356" i="3" s="1"/>
  <c r="BI347" i="3"/>
  <c r="BH347" i="3"/>
  <c r="BG347" i="3"/>
  <c r="BF347" i="3"/>
  <c r="AA347" i="3"/>
  <c r="Y347" i="3"/>
  <c r="W347" i="3"/>
  <c r="BK347" i="3"/>
  <c r="N347" i="3"/>
  <c r="BE347" i="3" s="1"/>
  <c r="BI341" i="3"/>
  <c r="BH341" i="3"/>
  <c r="BG341" i="3"/>
  <c r="BF341" i="3"/>
  <c r="AA341" i="3"/>
  <c r="Y341" i="3"/>
  <c r="W341" i="3"/>
  <c r="BK341" i="3"/>
  <c r="N341" i="3"/>
  <c r="BE341" i="3" s="1"/>
  <c r="BI334" i="3"/>
  <c r="BH334" i="3"/>
  <c r="BG334" i="3"/>
  <c r="BF334" i="3"/>
  <c r="AA334" i="3"/>
  <c r="Y334" i="3"/>
  <c r="W334" i="3"/>
  <c r="BK334" i="3"/>
  <c r="N334" i="3"/>
  <c r="BE334" i="3" s="1"/>
  <c r="BI332" i="3"/>
  <c r="BH332" i="3"/>
  <c r="BG332" i="3"/>
  <c r="BF332" i="3"/>
  <c r="AA332" i="3"/>
  <c r="Y332" i="3"/>
  <c r="W332" i="3"/>
  <c r="BK332" i="3"/>
  <c r="N332" i="3"/>
  <c r="BE332" i="3" s="1"/>
  <c r="BI331" i="3"/>
  <c r="BH331" i="3"/>
  <c r="BG331" i="3"/>
  <c r="BF331" i="3"/>
  <c r="AA331" i="3"/>
  <c r="Y331" i="3"/>
  <c r="W331" i="3"/>
  <c r="BK331" i="3"/>
  <c r="N331" i="3"/>
  <c r="BE331" i="3" s="1"/>
  <c r="BI328" i="3"/>
  <c r="BH328" i="3"/>
  <c r="BG328" i="3"/>
  <c r="BF328" i="3"/>
  <c r="AA328" i="3"/>
  <c r="Y328" i="3"/>
  <c r="W328" i="3"/>
  <c r="BK328" i="3"/>
  <c r="N328" i="3"/>
  <c r="BE328" i="3" s="1"/>
  <c r="BI312" i="3"/>
  <c r="BH312" i="3"/>
  <c r="BG312" i="3"/>
  <c r="BF312" i="3"/>
  <c r="AA312" i="3"/>
  <c r="Y312" i="3"/>
  <c r="W312" i="3"/>
  <c r="BK312" i="3"/>
  <c r="N312" i="3"/>
  <c r="BE312" i="3" s="1"/>
  <c r="BI311" i="3"/>
  <c r="BH311" i="3"/>
  <c r="BG311" i="3"/>
  <c r="BF311" i="3"/>
  <c r="AA311" i="3"/>
  <c r="Y311" i="3"/>
  <c r="W311" i="3"/>
  <c r="BK311" i="3"/>
  <c r="N311" i="3"/>
  <c r="BE311" i="3" s="1"/>
  <c r="BI303" i="3"/>
  <c r="BH303" i="3"/>
  <c r="BG303" i="3"/>
  <c r="BF303" i="3"/>
  <c r="AA303" i="3"/>
  <c r="Y303" i="3"/>
  <c r="W303" i="3"/>
  <c r="BK303" i="3"/>
  <c r="N303" i="3"/>
  <c r="BE303" i="3" s="1"/>
  <c r="BI295" i="3"/>
  <c r="BH295" i="3"/>
  <c r="BG295" i="3"/>
  <c r="BF295" i="3"/>
  <c r="AA295" i="3"/>
  <c r="Y295" i="3"/>
  <c r="W295" i="3"/>
  <c r="BK295" i="3"/>
  <c r="N295" i="3"/>
  <c r="BE295" i="3" s="1"/>
  <c r="BI282" i="3"/>
  <c r="BH282" i="3"/>
  <c r="BG282" i="3"/>
  <c r="BF282" i="3"/>
  <c r="AA282" i="3"/>
  <c r="Y282" i="3"/>
  <c r="W282" i="3"/>
  <c r="BK282" i="3"/>
  <c r="N282" i="3"/>
  <c r="BE282" i="3" s="1"/>
  <c r="BI281" i="3"/>
  <c r="BH281" i="3"/>
  <c r="BG281" i="3"/>
  <c r="BF281" i="3"/>
  <c r="AA281" i="3"/>
  <c r="Y281" i="3"/>
  <c r="W281" i="3"/>
  <c r="BK281" i="3"/>
  <c r="N281" i="3"/>
  <c r="BE281" i="3" s="1"/>
  <c r="BI279" i="3"/>
  <c r="BH279" i="3"/>
  <c r="BG279" i="3"/>
  <c r="BF279" i="3"/>
  <c r="AA279" i="3"/>
  <c r="Y279" i="3"/>
  <c r="W279" i="3"/>
  <c r="BK279" i="3"/>
  <c r="N279" i="3"/>
  <c r="BE279" i="3" s="1"/>
  <c r="BI278" i="3"/>
  <c r="BH278" i="3"/>
  <c r="BG278" i="3"/>
  <c r="BF278" i="3"/>
  <c r="AA278" i="3"/>
  <c r="Y278" i="3"/>
  <c r="W278" i="3"/>
  <c r="BK278" i="3"/>
  <c r="N278" i="3"/>
  <c r="BE278" i="3" s="1"/>
  <c r="BI277" i="3"/>
  <c r="BH277" i="3"/>
  <c r="BG277" i="3"/>
  <c r="BF277" i="3"/>
  <c r="AA277" i="3"/>
  <c r="Y277" i="3"/>
  <c r="W277" i="3"/>
  <c r="BK277" i="3"/>
  <c r="N277" i="3"/>
  <c r="BE277" i="3" s="1"/>
  <c r="BI276" i="3"/>
  <c r="BH276" i="3"/>
  <c r="BG276" i="3"/>
  <c r="BF276" i="3"/>
  <c r="AA276" i="3"/>
  <c r="Y276" i="3"/>
  <c r="W276" i="3"/>
  <c r="BK276" i="3"/>
  <c r="N276" i="3"/>
  <c r="BE276" i="3" s="1"/>
  <c r="BI275" i="3"/>
  <c r="BH275" i="3"/>
  <c r="BG275" i="3"/>
  <c r="BF275" i="3"/>
  <c r="AA275" i="3"/>
  <c r="Y275" i="3"/>
  <c r="W275" i="3"/>
  <c r="BK275" i="3"/>
  <c r="N275" i="3"/>
  <c r="BE275" i="3" s="1"/>
  <c r="BI274" i="3"/>
  <c r="BH274" i="3"/>
  <c r="BG274" i="3"/>
  <c r="BF274" i="3"/>
  <c r="AA274" i="3"/>
  <c r="Y274" i="3"/>
  <c r="W274" i="3"/>
  <c r="BK274" i="3"/>
  <c r="N274" i="3"/>
  <c r="BE274" i="3" s="1"/>
  <c r="BI273" i="3"/>
  <c r="BH273" i="3"/>
  <c r="BG273" i="3"/>
  <c r="BF273" i="3"/>
  <c r="AA273" i="3"/>
  <c r="Y273" i="3"/>
  <c r="W273" i="3"/>
  <c r="BK273" i="3"/>
  <c r="N273" i="3"/>
  <c r="BE273" i="3" s="1"/>
  <c r="BI268" i="3"/>
  <c r="BH268" i="3"/>
  <c r="BG268" i="3"/>
  <c r="BF268" i="3"/>
  <c r="AA268" i="3"/>
  <c r="Y268" i="3"/>
  <c r="W268" i="3"/>
  <c r="BK268" i="3"/>
  <c r="N268" i="3"/>
  <c r="BE268" i="3" s="1"/>
  <c r="BI267" i="3"/>
  <c r="BH267" i="3"/>
  <c r="BG267" i="3"/>
  <c r="BF267" i="3"/>
  <c r="AA267" i="3"/>
  <c r="Y267" i="3"/>
  <c r="W267" i="3"/>
  <c r="BK267" i="3"/>
  <c r="N267" i="3"/>
  <c r="BE267" i="3" s="1"/>
  <c r="BI264" i="3"/>
  <c r="BH264" i="3"/>
  <c r="BG264" i="3"/>
  <c r="BF264" i="3"/>
  <c r="AA264" i="3"/>
  <c r="Y264" i="3"/>
  <c r="W264" i="3"/>
  <c r="BK264" i="3"/>
  <c r="N264" i="3"/>
  <c r="BE264" i="3" s="1"/>
  <c r="BI258" i="3"/>
  <c r="BH258" i="3"/>
  <c r="BG258" i="3"/>
  <c r="BF258" i="3"/>
  <c r="AA258" i="3"/>
  <c r="Y258" i="3"/>
  <c r="W258" i="3"/>
  <c r="BK258" i="3"/>
  <c r="N258" i="3"/>
  <c r="BE258" i="3" s="1"/>
  <c r="BI255" i="3"/>
  <c r="BH255" i="3"/>
  <c r="BG255" i="3"/>
  <c r="BF255" i="3"/>
  <c r="AA255" i="3"/>
  <c r="Y255" i="3"/>
  <c r="W255" i="3"/>
  <c r="BK255" i="3"/>
  <c r="N255" i="3"/>
  <c r="BE255" i="3" s="1"/>
  <c r="BI249" i="3"/>
  <c r="BH249" i="3"/>
  <c r="BG249" i="3"/>
  <c r="BF249" i="3"/>
  <c r="AA249" i="3"/>
  <c r="Y249" i="3"/>
  <c r="W249" i="3"/>
  <c r="BK249" i="3"/>
  <c r="N249" i="3"/>
  <c r="BE249" i="3" s="1"/>
  <c r="BI227" i="3"/>
  <c r="BH227" i="3"/>
  <c r="BG227" i="3"/>
  <c r="BF227" i="3"/>
  <c r="AA227" i="3"/>
  <c r="Y227" i="3"/>
  <c r="W227" i="3"/>
  <c r="BK227" i="3"/>
  <c r="N227" i="3"/>
  <c r="BE227" i="3" s="1"/>
  <c r="BI224" i="3"/>
  <c r="BH224" i="3"/>
  <c r="BG224" i="3"/>
  <c r="BF224" i="3"/>
  <c r="AA224" i="3"/>
  <c r="Y224" i="3"/>
  <c r="W224" i="3"/>
  <c r="BK224" i="3"/>
  <c r="N224" i="3"/>
  <c r="BE224" i="3" s="1"/>
  <c r="BI220" i="3"/>
  <c r="BH220" i="3"/>
  <c r="BG220" i="3"/>
  <c r="BF220" i="3"/>
  <c r="AA220" i="3"/>
  <c r="Y220" i="3"/>
  <c r="W220" i="3"/>
  <c r="BK220" i="3"/>
  <c r="N220" i="3"/>
  <c r="BE220" i="3" s="1"/>
  <c r="BI215" i="3"/>
  <c r="BH215" i="3"/>
  <c r="BG215" i="3"/>
  <c r="BF215" i="3"/>
  <c r="AA215" i="3"/>
  <c r="Y215" i="3"/>
  <c r="W215" i="3"/>
  <c r="BK215" i="3"/>
  <c r="N215" i="3"/>
  <c r="BE215" i="3" s="1"/>
  <c r="BI214" i="3"/>
  <c r="BH214" i="3"/>
  <c r="BG214" i="3"/>
  <c r="BF214" i="3"/>
  <c r="AA214" i="3"/>
  <c r="Y214" i="3"/>
  <c r="W214" i="3"/>
  <c r="BK214" i="3"/>
  <c r="N214" i="3"/>
  <c r="BE214" i="3" s="1"/>
  <c r="BI209" i="3"/>
  <c r="BH209" i="3"/>
  <c r="BG209" i="3"/>
  <c r="BF209" i="3"/>
  <c r="AA209" i="3"/>
  <c r="Y209" i="3"/>
  <c r="W209" i="3"/>
  <c r="BK209" i="3"/>
  <c r="N209" i="3"/>
  <c r="BE209" i="3" s="1"/>
  <c r="BI204" i="3"/>
  <c r="BH204" i="3"/>
  <c r="BG204" i="3"/>
  <c r="BF204" i="3"/>
  <c r="AA204" i="3"/>
  <c r="Y204" i="3"/>
  <c r="W204" i="3"/>
  <c r="BK204" i="3"/>
  <c r="N204" i="3"/>
  <c r="BE204" i="3" s="1"/>
  <c r="BI203" i="3"/>
  <c r="BH203" i="3"/>
  <c r="BG203" i="3"/>
  <c r="BF203" i="3"/>
  <c r="AA203" i="3"/>
  <c r="Y203" i="3"/>
  <c r="W203" i="3"/>
  <c r="BK203" i="3"/>
  <c r="N203" i="3"/>
  <c r="BE203" i="3" s="1"/>
  <c r="BI196" i="3"/>
  <c r="BH196" i="3"/>
  <c r="BG196" i="3"/>
  <c r="BF196" i="3"/>
  <c r="AA196" i="3"/>
  <c r="Y196" i="3"/>
  <c r="W196" i="3"/>
  <c r="BK196" i="3"/>
  <c r="N196" i="3"/>
  <c r="BE196" i="3" s="1"/>
  <c r="BI189" i="3"/>
  <c r="BH189" i="3"/>
  <c r="BG189" i="3"/>
  <c r="BF189" i="3"/>
  <c r="AA189" i="3"/>
  <c r="Y189" i="3"/>
  <c r="W189" i="3"/>
  <c r="BK189" i="3"/>
  <c r="N189" i="3"/>
  <c r="BE189" i="3" s="1"/>
  <c r="BI183" i="3"/>
  <c r="BH183" i="3"/>
  <c r="BG183" i="3"/>
  <c r="BF183" i="3"/>
  <c r="AA183" i="3"/>
  <c r="Y183" i="3"/>
  <c r="W183" i="3"/>
  <c r="BK183" i="3"/>
  <c r="N183" i="3"/>
  <c r="BE183" i="3" s="1"/>
  <c r="BI179" i="3"/>
  <c r="BH179" i="3"/>
  <c r="BG179" i="3"/>
  <c r="BF179" i="3"/>
  <c r="AA179" i="3"/>
  <c r="Y179" i="3"/>
  <c r="W179" i="3"/>
  <c r="BK179" i="3"/>
  <c r="N179" i="3"/>
  <c r="BE179" i="3" s="1"/>
  <c r="BI177" i="3"/>
  <c r="BH177" i="3"/>
  <c r="BG177" i="3"/>
  <c r="BF177" i="3"/>
  <c r="AA177" i="3"/>
  <c r="Y177" i="3"/>
  <c r="W177" i="3"/>
  <c r="BK177" i="3"/>
  <c r="N177" i="3"/>
  <c r="BE177" i="3" s="1"/>
  <c r="BI176" i="3"/>
  <c r="BH176" i="3"/>
  <c r="BG176" i="3"/>
  <c r="BF176" i="3"/>
  <c r="AA176" i="3"/>
  <c r="Y176" i="3"/>
  <c r="W176" i="3"/>
  <c r="BK176" i="3"/>
  <c r="N176" i="3"/>
  <c r="BE176" i="3" s="1"/>
  <c r="BI175" i="3"/>
  <c r="BH175" i="3"/>
  <c r="BG175" i="3"/>
  <c r="BF175" i="3"/>
  <c r="AA175" i="3"/>
  <c r="Y175" i="3"/>
  <c r="W175" i="3"/>
  <c r="BK175" i="3"/>
  <c r="N175" i="3"/>
  <c r="BE175" i="3" s="1"/>
  <c r="BI174" i="3"/>
  <c r="BH174" i="3"/>
  <c r="BG174" i="3"/>
  <c r="BF174" i="3"/>
  <c r="AA174" i="3"/>
  <c r="Y174" i="3"/>
  <c r="W174" i="3"/>
  <c r="BK174" i="3"/>
  <c r="N174" i="3"/>
  <c r="BE174" i="3" s="1"/>
  <c r="BI172" i="3"/>
  <c r="BH172" i="3"/>
  <c r="BG172" i="3"/>
  <c r="BF172" i="3"/>
  <c r="AA172" i="3"/>
  <c r="Y172" i="3"/>
  <c r="W172" i="3"/>
  <c r="BK172" i="3"/>
  <c r="N172" i="3"/>
  <c r="BE172" i="3" s="1"/>
  <c r="BI168" i="3"/>
  <c r="BH168" i="3"/>
  <c r="BG168" i="3"/>
  <c r="BF168" i="3"/>
  <c r="AA168" i="3"/>
  <c r="Y168" i="3"/>
  <c r="W168" i="3"/>
  <c r="BK168" i="3"/>
  <c r="N168" i="3"/>
  <c r="BE168" i="3" s="1"/>
  <c r="BI167" i="3"/>
  <c r="BH167" i="3"/>
  <c r="BG167" i="3"/>
  <c r="BF167" i="3"/>
  <c r="AA167" i="3"/>
  <c r="Y167" i="3"/>
  <c r="W167" i="3"/>
  <c r="BK167" i="3"/>
  <c r="N167" i="3"/>
  <c r="BE167" i="3"/>
  <c r="BI159" i="3"/>
  <c r="BH159" i="3"/>
  <c r="BG159" i="3"/>
  <c r="BF159" i="3"/>
  <c r="AA159" i="3"/>
  <c r="Y159" i="3"/>
  <c r="W159" i="3"/>
  <c r="BK159" i="3"/>
  <c r="N159" i="3"/>
  <c r="BE159" i="3" s="1"/>
  <c r="BI158" i="3"/>
  <c r="BH158" i="3"/>
  <c r="BG158" i="3"/>
  <c r="BF158" i="3"/>
  <c r="AA158" i="3"/>
  <c r="Y158" i="3"/>
  <c r="W158" i="3"/>
  <c r="BK158" i="3"/>
  <c r="N158" i="3"/>
  <c r="BE158" i="3" s="1"/>
  <c r="BI153" i="3"/>
  <c r="BH153" i="3"/>
  <c r="BG153" i="3"/>
  <c r="BF153" i="3"/>
  <c r="AA153" i="3"/>
  <c r="Y153" i="3"/>
  <c r="W153" i="3"/>
  <c r="BK153" i="3"/>
  <c r="BE153" i="3"/>
  <c r="BI145" i="3"/>
  <c r="BH145" i="3"/>
  <c r="BG145" i="3"/>
  <c r="BF145" i="3"/>
  <c r="AA145" i="3"/>
  <c r="Y145" i="3"/>
  <c r="W145" i="3"/>
  <c r="BK145" i="3"/>
  <c r="N145" i="3"/>
  <c r="BE145" i="3" s="1"/>
  <c r="F138" i="3"/>
  <c r="F136" i="3"/>
  <c r="F134" i="3"/>
  <c r="M28" i="3"/>
  <c r="AS89" i="1" s="1"/>
  <c r="F83" i="3"/>
  <c r="F81" i="3"/>
  <c r="F79" i="3"/>
  <c r="O21" i="3"/>
  <c r="E21" i="3"/>
  <c r="M139" i="3" s="1"/>
  <c r="O20" i="3"/>
  <c r="O18" i="3"/>
  <c r="E18" i="3"/>
  <c r="M138" i="3" s="1"/>
  <c r="O17" i="3"/>
  <c r="O15" i="3"/>
  <c r="E15" i="3"/>
  <c r="F84" i="3" s="1"/>
  <c r="O14" i="3"/>
  <c r="O9" i="3"/>
  <c r="M81" i="3" s="1"/>
  <c r="F6" i="3"/>
  <c r="F133" i="3" s="1"/>
  <c r="AY88" i="1"/>
  <c r="AX88" i="1"/>
  <c r="BI563" i="2"/>
  <c r="BH563" i="2"/>
  <c r="BG563" i="2"/>
  <c r="BF563" i="2"/>
  <c r="AA563" i="2"/>
  <c r="AA562" i="2" s="1"/>
  <c r="Y563" i="2"/>
  <c r="Y562" i="2" s="1"/>
  <c r="W563" i="2"/>
  <c r="W562" i="2" s="1"/>
  <c r="BK563" i="2"/>
  <c r="BK562" i="2" s="1"/>
  <c r="N562" i="2" s="1"/>
  <c r="N111" i="2" s="1"/>
  <c r="N563" i="2"/>
  <c r="BE563" i="2" s="1"/>
  <c r="BI561" i="2"/>
  <c r="BH561" i="2"/>
  <c r="BG561" i="2"/>
  <c r="BF561" i="2"/>
  <c r="AA561" i="2"/>
  <c r="Y561" i="2"/>
  <c r="W561" i="2"/>
  <c r="BK561" i="2"/>
  <c r="N561" i="2"/>
  <c r="BE561" i="2" s="1"/>
  <c r="BI560" i="2"/>
  <c r="BH560" i="2"/>
  <c r="BG560" i="2"/>
  <c r="BF560" i="2"/>
  <c r="AA560" i="2"/>
  <c r="Y560" i="2"/>
  <c r="W560" i="2"/>
  <c r="BK560" i="2"/>
  <c r="N560" i="2"/>
  <c r="BE560" i="2" s="1"/>
  <c r="BI559" i="2"/>
  <c r="BH559" i="2"/>
  <c r="BG559" i="2"/>
  <c r="BF559" i="2"/>
  <c r="AA559" i="2"/>
  <c r="Y559" i="2"/>
  <c r="W559" i="2"/>
  <c r="BK559" i="2"/>
  <c r="N559" i="2"/>
  <c r="BE559" i="2" s="1"/>
  <c r="BI558" i="2"/>
  <c r="BH558" i="2"/>
  <c r="BG558" i="2"/>
  <c r="BF558" i="2"/>
  <c r="AA558" i="2"/>
  <c r="Y558" i="2"/>
  <c r="W558" i="2"/>
  <c r="BK558" i="2"/>
  <c r="N558" i="2"/>
  <c r="BE558" i="2" s="1"/>
  <c r="BI557" i="2"/>
  <c r="BH557" i="2"/>
  <c r="BG557" i="2"/>
  <c r="BF557" i="2"/>
  <c r="AA557" i="2"/>
  <c r="Y557" i="2"/>
  <c r="W557" i="2"/>
  <c r="W556" i="2" s="1"/>
  <c r="BK557" i="2"/>
  <c r="BK556" i="2" s="1"/>
  <c r="N557" i="2"/>
  <c r="BE557" i="2"/>
  <c r="BI555" i="2"/>
  <c r="BH555" i="2"/>
  <c r="BG555" i="2"/>
  <c r="BF555" i="2"/>
  <c r="AA555" i="2"/>
  <c r="AA554" i="2" s="1"/>
  <c r="Y555" i="2"/>
  <c r="Y554" i="2"/>
  <c r="W555" i="2"/>
  <c r="W554" i="2" s="1"/>
  <c r="W553" i="2" s="1"/>
  <c r="BK555" i="2"/>
  <c r="BK554" i="2" s="1"/>
  <c r="N554" i="2" s="1"/>
  <c r="N109" i="2" s="1"/>
  <c r="N555" i="2"/>
  <c r="BE555" i="2" s="1"/>
  <c r="BI551" i="2"/>
  <c r="BH551" i="2"/>
  <c r="BG551" i="2"/>
  <c r="BF551" i="2"/>
  <c r="AA551" i="2"/>
  <c r="Y551" i="2"/>
  <c r="W551" i="2"/>
  <c r="BK551" i="2"/>
  <c r="N551" i="2"/>
  <c r="BE551" i="2" s="1"/>
  <c r="BI531" i="2"/>
  <c r="BH531" i="2"/>
  <c r="BG531" i="2"/>
  <c r="BF531" i="2"/>
  <c r="AA531" i="2"/>
  <c r="Y531" i="2"/>
  <c r="W531" i="2"/>
  <c r="BK531" i="2"/>
  <c r="N531" i="2"/>
  <c r="BE531" i="2" s="1"/>
  <c r="BI530" i="2"/>
  <c r="BH530" i="2"/>
  <c r="BG530" i="2"/>
  <c r="BF530" i="2"/>
  <c r="AA530" i="2"/>
  <c r="Y530" i="2"/>
  <c r="Y529" i="2" s="1"/>
  <c r="W530" i="2"/>
  <c r="W529" i="2" s="1"/>
  <c r="BK530" i="2"/>
  <c r="BK529" i="2" s="1"/>
  <c r="N529" i="2" s="1"/>
  <c r="N107" i="2" s="1"/>
  <c r="N530" i="2"/>
  <c r="BE530" i="2"/>
  <c r="BI528" i="2"/>
  <c r="BH528" i="2"/>
  <c r="BG528" i="2"/>
  <c r="BF528" i="2"/>
  <c r="AA528" i="2"/>
  <c r="Y528" i="2"/>
  <c r="W528" i="2"/>
  <c r="BK528" i="2"/>
  <c r="N528" i="2"/>
  <c r="BE528" i="2" s="1"/>
  <c r="BI526" i="2"/>
  <c r="BH526" i="2"/>
  <c r="BG526" i="2"/>
  <c r="BF526" i="2"/>
  <c r="AA526" i="2"/>
  <c r="Y526" i="2"/>
  <c r="W526" i="2"/>
  <c r="BK526" i="2"/>
  <c r="N526" i="2"/>
  <c r="BE526" i="2" s="1"/>
  <c r="BI518" i="2"/>
  <c r="BH518" i="2"/>
  <c r="BG518" i="2"/>
  <c r="BF518" i="2"/>
  <c r="AA518" i="2"/>
  <c r="AA517" i="2" s="1"/>
  <c r="Y518" i="2"/>
  <c r="Y517" i="2" s="1"/>
  <c r="W518" i="2"/>
  <c r="W517" i="2" s="1"/>
  <c r="BK518" i="2"/>
  <c r="N518" i="2"/>
  <c r="BE518" i="2" s="1"/>
  <c r="BI516" i="2"/>
  <c r="BH516" i="2"/>
  <c r="BG516" i="2"/>
  <c r="BF516" i="2"/>
  <c r="AA516" i="2"/>
  <c r="Y516" i="2"/>
  <c r="W516" i="2"/>
  <c r="BK516" i="2"/>
  <c r="N516" i="2"/>
  <c r="BE516" i="2" s="1"/>
  <c r="BI515" i="2"/>
  <c r="BH515" i="2"/>
  <c r="BG515" i="2"/>
  <c r="BF515" i="2"/>
  <c r="AA515" i="2"/>
  <c r="Y515" i="2"/>
  <c r="W515" i="2"/>
  <c r="W514" i="2" s="1"/>
  <c r="BK515" i="2"/>
  <c r="BK514" i="2" s="1"/>
  <c r="N515" i="2"/>
  <c r="BE515" i="2"/>
  <c r="BI513" i="2"/>
  <c r="BH513" i="2"/>
  <c r="BG513" i="2"/>
  <c r="BF513" i="2"/>
  <c r="AA513" i="2"/>
  <c r="Y513" i="2"/>
  <c r="W513" i="2"/>
  <c r="BK513" i="2"/>
  <c r="N513" i="2"/>
  <c r="BE513" i="2" s="1"/>
  <c r="BI510" i="2"/>
  <c r="BH510" i="2"/>
  <c r="BG510" i="2"/>
  <c r="BF510" i="2"/>
  <c r="AA510" i="2"/>
  <c r="Y510" i="2"/>
  <c r="W510" i="2"/>
  <c r="BK510" i="2"/>
  <c r="N510" i="2"/>
  <c r="BE510" i="2" s="1"/>
  <c r="BI508" i="2"/>
  <c r="BH508" i="2"/>
  <c r="BG508" i="2"/>
  <c r="BF508" i="2"/>
  <c r="AA508" i="2"/>
  <c r="Y508" i="2"/>
  <c r="W508" i="2"/>
  <c r="BK508" i="2"/>
  <c r="N508" i="2"/>
  <c r="BE508" i="2" s="1"/>
  <c r="BI507" i="2"/>
  <c r="BH507" i="2"/>
  <c r="BG507" i="2"/>
  <c r="BF507" i="2"/>
  <c r="AA507" i="2"/>
  <c r="Y507" i="2"/>
  <c r="W507" i="2"/>
  <c r="BK507" i="2"/>
  <c r="N507" i="2"/>
  <c r="BE507" i="2" s="1"/>
  <c r="BI506" i="2"/>
  <c r="BH506" i="2"/>
  <c r="BG506" i="2"/>
  <c r="BF506" i="2"/>
  <c r="AA506" i="2"/>
  <c r="Y506" i="2"/>
  <c r="W506" i="2"/>
  <c r="BK506" i="2"/>
  <c r="N506" i="2"/>
  <c r="BE506" i="2" s="1"/>
  <c r="BI505" i="2"/>
  <c r="BH505" i="2"/>
  <c r="BG505" i="2"/>
  <c r="BF505" i="2"/>
  <c r="AA505" i="2"/>
  <c r="Y505" i="2"/>
  <c r="W505" i="2"/>
  <c r="BK505" i="2"/>
  <c r="N505" i="2"/>
  <c r="BE505" i="2" s="1"/>
  <c r="BI504" i="2"/>
  <c r="BH504" i="2"/>
  <c r="BG504" i="2"/>
  <c r="BF504" i="2"/>
  <c r="AA504" i="2"/>
  <c r="Y504" i="2"/>
  <c r="W504" i="2"/>
  <c r="BK504" i="2"/>
  <c r="N504" i="2"/>
  <c r="BE504" i="2" s="1"/>
  <c r="BI503" i="2"/>
  <c r="BH503" i="2"/>
  <c r="BG503" i="2"/>
  <c r="BF503" i="2"/>
  <c r="AA503" i="2"/>
  <c r="Y503" i="2"/>
  <c r="W503" i="2"/>
  <c r="BK503" i="2"/>
  <c r="N503" i="2"/>
  <c r="BE503" i="2" s="1"/>
  <c r="BI502" i="2"/>
  <c r="BH502" i="2"/>
  <c r="BG502" i="2"/>
  <c r="BF502" i="2"/>
  <c r="AA502" i="2"/>
  <c r="Y502" i="2"/>
  <c r="W502" i="2"/>
  <c r="BK502" i="2"/>
  <c r="N502" i="2"/>
  <c r="BE502" i="2" s="1"/>
  <c r="BI501" i="2"/>
  <c r="BH501" i="2"/>
  <c r="BG501" i="2"/>
  <c r="BF501" i="2"/>
  <c r="AA501" i="2"/>
  <c r="Y501" i="2"/>
  <c r="W501" i="2"/>
  <c r="BK501" i="2"/>
  <c r="N501" i="2"/>
  <c r="BE501" i="2" s="1"/>
  <c r="BI500" i="2"/>
  <c r="BH500" i="2"/>
  <c r="BG500" i="2"/>
  <c r="BF500" i="2"/>
  <c r="AA500" i="2"/>
  <c r="Y500" i="2"/>
  <c r="W500" i="2"/>
  <c r="BK500" i="2"/>
  <c r="N500" i="2"/>
  <c r="BE500" i="2" s="1"/>
  <c r="BI499" i="2"/>
  <c r="BH499" i="2"/>
  <c r="BG499" i="2"/>
  <c r="BF499" i="2"/>
  <c r="AA499" i="2"/>
  <c r="Y499" i="2"/>
  <c r="W499" i="2"/>
  <c r="BK499" i="2"/>
  <c r="N499" i="2"/>
  <c r="BE499" i="2" s="1"/>
  <c r="BI498" i="2"/>
  <c r="BH498" i="2"/>
  <c r="BG498" i="2"/>
  <c r="BF498" i="2"/>
  <c r="AA498" i="2"/>
  <c r="Y498" i="2"/>
  <c r="W498" i="2"/>
  <c r="BK498" i="2"/>
  <c r="N498" i="2"/>
  <c r="BE498" i="2" s="1"/>
  <c r="BI497" i="2"/>
  <c r="BH497" i="2"/>
  <c r="BG497" i="2"/>
  <c r="BF497" i="2"/>
  <c r="AA497" i="2"/>
  <c r="Y497" i="2"/>
  <c r="W497" i="2"/>
  <c r="BK497" i="2"/>
  <c r="N497" i="2"/>
  <c r="BE497" i="2" s="1"/>
  <c r="BI496" i="2"/>
  <c r="BH496" i="2"/>
  <c r="BG496" i="2"/>
  <c r="BF496" i="2"/>
  <c r="AA496" i="2"/>
  <c r="Y496" i="2"/>
  <c r="W496" i="2"/>
  <c r="BK496" i="2"/>
  <c r="N496" i="2"/>
  <c r="BE496" i="2" s="1"/>
  <c r="BI495" i="2"/>
  <c r="BH495" i="2"/>
  <c r="BG495" i="2"/>
  <c r="BF495" i="2"/>
  <c r="AA495" i="2"/>
  <c r="Y495" i="2"/>
  <c r="W495" i="2"/>
  <c r="BK495" i="2"/>
  <c r="N495" i="2"/>
  <c r="BE495" i="2" s="1"/>
  <c r="BI494" i="2"/>
  <c r="BH494" i="2"/>
  <c r="BG494" i="2"/>
  <c r="BF494" i="2"/>
  <c r="AA494" i="2"/>
  <c r="Y494" i="2"/>
  <c r="W494" i="2"/>
  <c r="BK494" i="2"/>
  <c r="N494" i="2"/>
  <c r="BE494" i="2" s="1"/>
  <c r="BI493" i="2"/>
  <c r="BH493" i="2"/>
  <c r="BG493" i="2"/>
  <c r="BF493" i="2"/>
  <c r="AA493" i="2"/>
  <c r="Y493" i="2"/>
  <c r="W493" i="2"/>
  <c r="BK493" i="2"/>
  <c r="N493" i="2"/>
  <c r="BE493" i="2" s="1"/>
  <c r="BI492" i="2"/>
  <c r="BH492" i="2"/>
  <c r="BG492" i="2"/>
  <c r="BF492" i="2"/>
  <c r="AA492" i="2"/>
  <c r="Y492" i="2"/>
  <c r="W492" i="2"/>
  <c r="BK492" i="2"/>
  <c r="N492" i="2"/>
  <c r="BE492" i="2"/>
  <c r="BI490" i="2"/>
  <c r="BH490" i="2"/>
  <c r="BG490" i="2"/>
  <c r="BF490" i="2"/>
  <c r="AA490" i="2"/>
  <c r="Y490" i="2"/>
  <c r="W490" i="2"/>
  <c r="BK490" i="2"/>
  <c r="N490" i="2"/>
  <c r="BE490" i="2" s="1"/>
  <c r="BI488" i="2"/>
  <c r="BH488" i="2"/>
  <c r="BG488" i="2"/>
  <c r="BF488" i="2"/>
  <c r="AA488" i="2"/>
  <c r="Y488" i="2"/>
  <c r="W488" i="2"/>
  <c r="BK488" i="2"/>
  <c r="N488" i="2"/>
  <c r="BE488" i="2" s="1"/>
  <c r="BI486" i="2"/>
  <c r="BH486" i="2"/>
  <c r="BG486" i="2"/>
  <c r="BF486" i="2"/>
  <c r="AA486" i="2"/>
  <c r="Y486" i="2"/>
  <c r="W486" i="2"/>
  <c r="BK486" i="2"/>
  <c r="N486" i="2"/>
  <c r="BE486" i="2" s="1"/>
  <c r="BI484" i="2"/>
  <c r="BH484" i="2"/>
  <c r="BG484" i="2"/>
  <c r="BF484" i="2"/>
  <c r="AA484" i="2"/>
  <c r="Y484" i="2"/>
  <c r="W484" i="2"/>
  <c r="BK484" i="2"/>
  <c r="N484" i="2"/>
  <c r="BE484" i="2" s="1"/>
  <c r="BI481" i="2"/>
  <c r="BH481" i="2"/>
  <c r="BG481" i="2"/>
  <c r="BF481" i="2"/>
  <c r="AA481" i="2"/>
  <c r="Y481" i="2"/>
  <c r="W481" i="2"/>
  <c r="BK481" i="2"/>
  <c r="N481" i="2"/>
  <c r="BE481" i="2" s="1"/>
  <c r="BI478" i="2"/>
  <c r="BH478" i="2"/>
  <c r="BG478" i="2"/>
  <c r="BF478" i="2"/>
  <c r="AA478" i="2"/>
  <c r="Y478" i="2"/>
  <c r="W478" i="2"/>
  <c r="BK478" i="2"/>
  <c r="N478" i="2"/>
  <c r="BE478" i="2" s="1"/>
  <c r="BI476" i="2"/>
  <c r="BH476" i="2"/>
  <c r="BG476" i="2"/>
  <c r="BF476" i="2"/>
  <c r="AA476" i="2"/>
  <c r="Y476" i="2"/>
  <c r="W476" i="2"/>
  <c r="BK476" i="2"/>
  <c r="N476" i="2"/>
  <c r="BE476" i="2" s="1"/>
  <c r="BI474" i="2"/>
  <c r="BH474" i="2"/>
  <c r="BG474" i="2"/>
  <c r="BF474" i="2"/>
  <c r="AA474" i="2"/>
  <c r="Y474" i="2"/>
  <c r="W474" i="2"/>
  <c r="BK474" i="2"/>
  <c r="N474" i="2"/>
  <c r="BE474" i="2" s="1"/>
  <c r="BI472" i="2"/>
  <c r="BH472" i="2"/>
  <c r="BG472" i="2"/>
  <c r="BF472" i="2"/>
  <c r="AA472" i="2"/>
  <c r="Y472" i="2"/>
  <c r="W472" i="2"/>
  <c r="BK472" i="2"/>
  <c r="N472" i="2"/>
  <c r="BE472" i="2" s="1"/>
  <c r="BI468" i="2"/>
  <c r="BH468" i="2"/>
  <c r="BG468" i="2"/>
  <c r="BF468" i="2"/>
  <c r="AA468" i="2"/>
  <c r="Y468" i="2"/>
  <c r="W468" i="2"/>
  <c r="BK468" i="2"/>
  <c r="N468" i="2"/>
  <c r="BE468" i="2" s="1"/>
  <c r="BI466" i="2"/>
  <c r="BH466" i="2"/>
  <c r="BG466" i="2"/>
  <c r="BF466" i="2"/>
  <c r="AA466" i="2"/>
  <c r="Y466" i="2"/>
  <c r="W466" i="2"/>
  <c r="BK466" i="2"/>
  <c r="N466" i="2"/>
  <c r="BE466" i="2" s="1"/>
  <c r="BI465" i="2"/>
  <c r="BH465" i="2"/>
  <c r="BG465" i="2"/>
  <c r="BF465" i="2"/>
  <c r="AA465" i="2"/>
  <c r="Y465" i="2"/>
  <c r="W465" i="2"/>
  <c r="BK465" i="2"/>
  <c r="N465" i="2"/>
  <c r="BE465" i="2" s="1"/>
  <c r="BI463" i="2"/>
  <c r="BH463" i="2"/>
  <c r="BG463" i="2"/>
  <c r="BF463" i="2"/>
  <c r="AA463" i="2"/>
  <c r="Y463" i="2"/>
  <c r="W463" i="2"/>
  <c r="BK463" i="2"/>
  <c r="N463" i="2"/>
  <c r="BE463" i="2" s="1"/>
  <c r="BI460" i="2"/>
  <c r="BH460" i="2"/>
  <c r="BG460" i="2"/>
  <c r="BF460" i="2"/>
  <c r="AA460" i="2"/>
  <c r="Y460" i="2"/>
  <c r="W460" i="2"/>
  <c r="BK460" i="2"/>
  <c r="N460" i="2"/>
  <c r="BE460" i="2" s="1"/>
  <c r="BI458" i="2"/>
  <c r="BH458" i="2"/>
  <c r="BG458" i="2"/>
  <c r="BF458" i="2"/>
  <c r="AA458" i="2"/>
  <c r="Y458" i="2"/>
  <c r="W458" i="2"/>
  <c r="BK458" i="2"/>
  <c r="N458" i="2"/>
  <c r="BE458" i="2" s="1"/>
  <c r="BI451" i="2"/>
  <c r="BH451" i="2"/>
  <c r="BG451" i="2"/>
  <c r="BF451" i="2"/>
  <c r="AA451" i="2"/>
  <c r="Y451" i="2"/>
  <c r="W451" i="2"/>
  <c r="BK451" i="2"/>
  <c r="N451" i="2"/>
  <c r="BE451" i="2" s="1"/>
  <c r="BI449" i="2"/>
  <c r="BH449" i="2"/>
  <c r="BG449" i="2"/>
  <c r="BF449" i="2"/>
  <c r="AA449" i="2"/>
  <c r="AA448" i="2" s="1"/>
  <c r="Y449" i="2"/>
  <c r="W449" i="2"/>
  <c r="BK449" i="2"/>
  <c r="N449" i="2"/>
  <c r="BE449" i="2"/>
  <c r="BI447" i="2"/>
  <c r="BH447" i="2"/>
  <c r="BG447" i="2"/>
  <c r="BF447" i="2"/>
  <c r="AA447" i="2"/>
  <c r="Y447" i="2"/>
  <c r="W447" i="2"/>
  <c r="BK447" i="2"/>
  <c r="N447" i="2"/>
  <c r="BE447" i="2" s="1"/>
  <c r="BI444" i="2"/>
  <c r="BH444" i="2"/>
  <c r="BG444" i="2"/>
  <c r="BF444" i="2"/>
  <c r="AA444" i="2"/>
  <c r="Y444" i="2"/>
  <c r="W444" i="2"/>
  <c r="BK444" i="2"/>
  <c r="N444" i="2"/>
  <c r="BE444" i="2" s="1"/>
  <c r="BI441" i="2"/>
  <c r="BH441" i="2"/>
  <c r="BG441" i="2"/>
  <c r="BF441" i="2"/>
  <c r="AA441" i="2"/>
  <c r="Y441" i="2"/>
  <c r="W441" i="2"/>
  <c r="BK441" i="2"/>
  <c r="N441" i="2"/>
  <c r="BE441" i="2" s="1"/>
  <c r="BI439" i="2"/>
  <c r="BH439" i="2"/>
  <c r="BG439" i="2"/>
  <c r="BF439" i="2"/>
  <c r="AA439" i="2"/>
  <c r="Y439" i="2"/>
  <c r="W439" i="2"/>
  <c r="BK439" i="2"/>
  <c r="N439" i="2"/>
  <c r="BE439" i="2" s="1"/>
  <c r="BI436" i="2"/>
  <c r="BH436" i="2"/>
  <c r="BG436" i="2"/>
  <c r="BF436" i="2"/>
  <c r="AA436" i="2"/>
  <c r="Y436" i="2"/>
  <c r="W436" i="2"/>
  <c r="BK436" i="2"/>
  <c r="N436" i="2"/>
  <c r="BE436" i="2" s="1"/>
  <c r="BI431" i="2"/>
  <c r="BH431" i="2"/>
  <c r="BG431" i="2"/>
  <c r="BF431" i="2"/>
  <c r="AA431" i="2"/>
  <c r="AA430" i="2" s="1"/>
  <c r="Y431" i="2"/>
  <c r="Y430" i="2" s="1"/>
  <c r="W431" i="2"/>
  <c r="BK431" i="2"/>
  <c r="N431" i="2"/>
  <c r="BE431" i="2" s="1"/>
  <c r="BI429" i="2"/>
  <c r="BH429" i="2"/>
  <c r="BG429" i="2"/>
  <c r="BF429" i="2"/>
  <c r="AA429" i="2"/>
  <c r="Y429" i="2"/>
  <c r="W429" i="2"/>
  <c r="BK429" i="2"/>
  <c r="N429" i="2"/>
  <c r="BE429" i="2" s="1"/>
  <c r="BI428" i="2"/>
  <c r="BH428" i="2"/>
  <c r="BG428" i="2"/>
  <c r="BF428" i="2"/>
  <c r="AA428" i="2"/>
  <c r="AA427" i="2" s="1"/>
  <c r="Y428" i="2"/>
  <c r="Y427" i="2" s="1"/>
  <c r="W428" i="2"/>
  <c r="W427" i="2" s="1"/>
  <c r="BK428" i="2"/>
  <c r="BK427" i="2" s="1"/>
  <c r="N428" i="2"/>
  <c r="BE428" i="2"/>
  <c r="BI426" i="2"/>
  <c r="BH426" i="2"/>
  <c r="BG426" i="2"/>
  <c r="BF426" i="2"/>
  <c r="AA426" i="2"/>
  <c r="Y426" i="2"/>
  <c r="W426" i="2"/>
  <c r="BK426" i="2"/>
  <c r="N426" i="2"/>
  <c r="BE426" i="2" s="1"/>
  <c r="BI424" i="2"/>
  <c r="BH424" i="2"/>
  <c r="BG424" i="2"/>
  <c r="BF424" i="2"/>
  <c r="AA424" i="2"/>
  <c r="Y424" i="2"/>
  <c r="W424" i="2"/>
  <c r="BK424" i="2"/>
  <c r="N424" i="2"/>
  <c r="BE424" i="2" s="1"/>
  <c r="BI421" i="2"/>
  <c r="BH421" i="2"/>
  <c r="BG421" i="2"/>
  <c r="BF421" i="2"/>
  <c r="AA421" i="2"/>
  <c r="Y421" i="2"/>
  <c r="W421" i="2"/>
  <c r="BK421" i="2"/>
  <c r="N421" i="2"/>
  <c r="BE421" i="2" s="1"/>
  <c r="BI419" i="2"/>
  <c r="BH419" i="2"/>
  <c r="BG419" i="2"/>
  <c r="BF419" i="2"/>
  <c r="AA419" i="2"/>
  <c r="Y419" i="2"/>
  <c r="W419" i="2"/>
  <c r="BK419" i="2"/>
  <c r="N419" i="2"/>
  <c r="BE419" i="2" s="1"/>
  <c r="BI416" i="2"/>
  <c r="BH416" i="2"/>
  <c r="BG416" i="2"/>
  <c r="BF416" i="2"/>
  <c r="AA416" i="2"/>
  <c r="Y416" i="2"/>
  <c r="W416" i="2"/>
  <c r="BK416" i="2"/>
  <c r="N416" i="2"/>
  <c r="BE416" i="2" s="1"/>
  <c r="BI413" i="2"/>
  <c r="BH413" i="2"/>
  <c r="BG413" i="2"/>
  <c r="BF413" i="2"/>
  <c r="AA413" i="2"/>
  <c r="Y413" i="2"/>
  <c r="W413" i="2"/>
  <c r="BK413" i="2"/>
  <c r="N413" i="2"/>
  <c r="BE413" i="2" s="1"/>
  <c r="BI410" i="2"/>
  <c r="BH410" i="2"/>
  <c r="BG410" i="2"/>
  <c r="BF410" i="2"/>
  <c r="AA410" i="2"/>
  <c r="Y410" i="2"/>
  <c r="W410" i="2"/>
  <c r="BK410" i="2"/>
  <c r="N410" i="2"/>
  <c r="BE410" i="2" s="1"/>
  <c r="BI408" i="2"/>
  <c r="BH408" i="2"/>
  <c r="BG408" i="2"/>
  <c r="BF408" i="2"/>
  <c r="AA408" i="2"/>
  <c r="Y408" i="2"/>
  <c r="W408" i="2"/>
  <c r="BK408" i="2"/>
  <c r="N408" i="2"/>
  <c r="BE408" i="2" s="1"/>
  <c r="BI406" i="2"/>
  <c r="BH406" i="2"/>
  <c r="BG406" i="2"/>
  <c r="BF406" i="2"/>
  <c r="AA406" i="2"/>
  <c r="Y406" i="2"/>
  <c r="W406" i="2"/>
  <c r="BK406" i="2"/>
  <c r="N406" i="2"/>
  <c r="BE406" i="2" s="1"/>
  <c r="BI403" i="2"/>
  <c r="BH403" i="2"/>
  <c r="BG403" i="2"/>
  <c r="BF403" i="2"/>
  <c r="AA403" i="2"/>
  <c r="Y403" i="2"/>
  <c r="W403" i="2"/>
  <c r="BK403" i="2"/>
  <c r="N403" i="2"/>
  <c r="BE403" i="2" s="1"/>
  <c r="BI401" i="2"/>
  <c r="BH401" i="2"/>
  <c r="BG401" i="2"/>
  <c r="BF401" i="2"/>
  <c r="AA401" i="2"/>
  <c r="Y401" i="2"/>
  <c r="W401" i="2"/>
  <c r="BK401" i="2"/>
  <c r="N401" i="2"/>
  <c r="BE401" i="2" s="1"/>
  <c r="BI399" i="2"/>
  <c r="BH399" i="2"/>
  <c r="BG399" i="2"/>
  <c r="BF399" i="2"/>
  <c r="AA399" i="2"/>
  <c r="Y399" i="2"/>
  <c r="W399" i="2"/>
  <c r="BK399" i="2"/>
  <c r="N399" i="2"/>
  <c r="BE399" i="2" s="1"/>
  <c r="BI394" i="2"/>
  <c r="BH394" i="2"/>
  <c r="BG394" i="2"/>
  <c r="BF394" i="2"/>
  <c r="AA394" i="2"/>
  <c r="Y394" i="2"/>
  <c r="W394" i="2"/>
  <c r="BK394" i="2"/>
  <c r="N394" i="2"/>
  <c r="BE394" i="2" s="1"/>
  <c r="BI391" i="2"/>
  <c r="BH391" i="2"/>
  <c r="BG391" i="2"/>
  <c r="BF391" i="2"/>
  <c r="AA391" i="2"/>
  <c r="Y391" i="2"/>
  <c r="W391" i="2"/>
  <c r="BK391" i="2"/>
  <c r="N391" i="2"/>
  <c r="BE391" i="2" s="1"/>
  <c r="BI389" i="2"/>
  <c r="BH389" i="2"/>
  <c r="BG389" i="2"/>
  <c r="BF389" i="2"/>
  <c r="AA389" i="2"/>
  <c r="Y389" i="2"/>
  <c r="W389" i="2"/>
  <c r="BK389" i="2"/>
  <c r="N389" i="2"/>
  <c r="BE389" i="2" s="1"/>
  <c r="BI387" i="2"/>
  <c r="BH387" i="2"/>
  <c r="BG387" i="2"/>
  <c r="BF387" i="2"/>
  <c r="AA387" i="2"/>
  <c r="Y387" i="2"/>
  <c r="W387" i="2"/>
  <c r="BK387" i="2"/>
  <c r="N387" i="2"/>
  <c r="BE387" i="2" s="1"/>
  <c r="BI385" i="2"/>
  <c r="BH385" i="2"/>
  <c r="BG385" i="2"/>
  <c r="BF385" i="2"/>
  <c r="AA385" i="2"/>
  <c r="Y385" i="2"/>
  <c r="W385" i="2"/>
  <c r="BK385" i="2"/>
  <c r="N385" i="2"/>
  <c r="BE385" i="2" s="1"/>
  <c r="BI377" i="2"/>
  <c r="BH377" i="2"/>
  <c r="BG377" i="2"/>
  <c r="BF377" i="2"/>
  <c r="AA377" i="2"/>
  <c r="Y377" i="2"/>
  <c r="W377" i="2"/>
  <c r="BK377" i="2"/>
  <c r="N377" i="2"/>
  <c r="BE377" i="2" s="1"/>
  <c r="BI375" i="2"/>
  <c r="BH375" i="2"/>
  <c r="BG375" i="2"/>
  <c r="BF375" i="2"/>
  <c r="AA375" i="2"/>
  <c r="Y375" i="2"/>
  <c r="Y362" i="2" s="1"/>
  <c r="W375" i="2"/>
  <c r="BK375" i="2"/>
  <c r="BK362" i="2" s="1"/>
  <c r="N375" i="2"/>
  <c r="BE375" i="2" s="1"/>
  <c r="BI374" i="2"/>
  <c r="BH374" i="2"/>
  <c r="BG374" i="2"/>
  <c r="BF374" i="2"/>
  <c r="AA374" i="2"/>
  <c r="Y374" i="2"/>
  <c r="W374" i="2"/>
  <c r="BK374" i="2"/>
  <c r="N374" i="2"/>
  <c r="BE374" i="2" s="1"/>
  <c r="BI371" i="2"/>
  <c r="BH371" i="2"/>
  <c r="BG371" i="2"/>
  <c r="BF371" i="2"/>
  <c r="AA371" i="2"/>
  <c r="Y371" i="2"/>
  <c r="W371" i="2"/>
  <c r="BK371" i="2"/>
  <c r="N371" i="2"/>
  <c r="BE371" i="2" s="1"/>
  <c r="BI369" i="2"/>
  <c r="BH369" i="2"/>
  <c r="BG369" i="2"/>
  <c r="BF369" i="2"/>
  <c r="AA369" i="2"/>
  <c r="Y369" i="2"/>
  <c r="W369" i="2"/>
  <c r="BK369" i="2"/>
  <c r="N369" i="2"/>
  <c r="BE369" i="2" s="1"/>
  <c r="BI363" i="2"/>
  <c r="BH363" i="2"/>
  <c r="BG363" i="2"/>
  <c r="BF363" i="2"/>
  <c r="AA363" i="2"/>
  <c r="Y363" i="2"/>
  <c r="W363" i="2"/>
  <c r="W362" i="2" s="1"/>
  <c r="BK363" i="2"/>
  <c r="N363" i="2"/>
  <c r="BE363" i="2" s="1"/>
  <c r="BI360" i="2"/>
  <c r="BH360" i="2"/>
  <c r="BG360" i="2"/>
  <c r="BF360" i="2"/>
  <c r="AA360" i="2"/>
  <c r="AA359" i="2" s="1"/>
  <c r="Y360" i="2"/>
  <c r="Y359" i="2" s="1"/>
  <c r="W360" i="2"/>
  <c r="W359" i="2" s="1"/>
  <c r="BK360" i="2"/>
  <c r="BK359" i="2" s="1"/>
  <c r="N359" i="2" s="1"/>
  <c r="N96" i="2" s="1"/>
  <c r="N360" i="2"/>
  <c r="BE360" i="2"/>
  <c r="BI358" i="2"/>
  <c r="BH358" i="2"/>
  <c r="BG358" i="2"/>
  <c r="BF358" i="2"/>
  <c r="AA358" i="2"/>
  <c r="Y358" i="2"/>
  <c r="W358" i="2"/>
  <c r="BK358" i="2"/>
  <c r="N358" i="2"/>
  <c r="BE358" i="2" s="1"/>
  <c r="BI356" i="2"/>
  <c r="BH356" i="2"/>
  <c r="BG356" i="2"/>
  <c r="BF356" i="2"/>
  <c r="AA356" i="2"/>
  <c r="Y356" i="2"/>
  <c r="W356" i="2"/>
  <c r="BK356" i="2"/>
  <c r="N356" i="2"/>
  <c r="BE356" i="2" s="1"/>
  <c r="BI355" i="2"/>
  <c r="BH355" i="2"/>
  <c r="BG355" i="2"/>
  <c r="BF355" i="2"/>
  <c r="AA355" i="2"/>
  <c r="Y355" i="2"/>
  <c r="W355" i="2"/>
  <c r="BK355" i="2"/>
  <c r="N355" i="2"/>
  <c r="BE355" i="2" s="1"/>
  <c r="BI354" i="2"/>
  <c r="BH354" i="2"/>
  <c r="BG354" i="2"/>
  <c r="BF354" i="2"/>
  <c r="AA354" i="2"/>
  <c r="Y354" i="2"/>
  <c r="W354" i="2"/>
  <c r="BK354" i="2"/>
  <c r="N354" i="2"/>
  <c r="BE354" i="2" s="1"/>
  <c r="BI353" i="2"/>
  <c r="BH353" i="2"/>
  <c r="BG353" i="2"/>
  <c r="BF353" i="2"/>
  <c r="AA353" i="2"/>
  <c r="Y353" i="2"/>
  <c r="Y352" i="2" s="1"/>
  <c r="W353" i="2"/>
  <c r="W352" i="2" s="1"/>
  <c r="BK353" i="2"/>
  <c r="N353" i="2"/>
  <c r="BE353" i="2" s="1"/>
  <c r="BI349" i="2"/>
  <c r="BH349" i="2"/>
  <c r="BG349" i="2"/>
  <c r="BF349" i="2"/>
  <c r="AA349" i="2"/>
  <c r="Y349" i="2"/>
  <c r="W349" i="2"/>
  <c r="BK349" i="2"/>
  <c r="N349" i="2"/>
  <c r="BE349" i="2" s="1"/>
  <c r="BI346" i="2"/>
  <c r="BH346" i="2"/>
  <c r="BG346" i="2"/>
  <c r="BF346" i="2"/>
  <c r="AA346" i="2"/>
  <c r="Y346" i="2"/>
  <c r="W346" i="2"/>
  <c r="BK346" i="2"/>
  <c r="N346" i="2"/>
  <c r="BE346" i="2" s="1"/>
  <c r="BI343" i="2"/>
  <c r="BH343" i="2"/>
  <c r="BG343" i="2"/>
  <c r="BF343" i="2"/>
  <c r="AA343" i="2"/>
  <c r="Y343" i="2"/>
  <c r="W343" i="2"/>
  <c r="BK343" i="2"/>
  <c r="N343" i="2"/>
  <c r="BE343" i="2" s="1"/>
  <c r="BI338" i="2"/>
  <c r="BH338" i="2"/>
  <c r="BG338" i="2"/>
  <c r="BF338" i="2"/>
  <c r="AA338" i="2"/>
  <c r="Y338" i="2"/>
  <c r="W338" i="2"/>
  <c r="BK338" i="2"/>
  <c r="N338" i="2"/>
  <c r="BE338" i="2" s="1"/>
  <c r="BI332" i="2"/>
  <c r="BH332" i="2"/>
  <c r="BG332" i="2"/>
  <c r="BF332" i="2"/>
  <c r="AA332" i="2"/>
  <c r="Y332" i="2"/>
  <c r="W332" i="2"/>
  <c r="BK332" i="2"/>
  <c r="N332" i="2"/>
  <c r="BE332" i="2" s="1"/>
  <c r="BI331" i="2"/>
  <c r="BH331" i="2"/>
  <c r="BG331" i="2"/>
  <c r="BF331" i="2"/>
  <c r="AA331" i="2"/>
  <c r="Y331" i="2"/>
  <c r="W331" i="2"/>
  <c r="BK331" i="2"/>
  <c r="N331" i="2"/>
  <c r="BE331" i="2" s="1"/>
  <c r="BI330" i="2"/>
  <c r="BH330" i="2"/>
  <c r="BG330" i="2"/>
  <c r="BF330" i="2"/>
  <c r="AA330" i="2"/>
  <c r="Y330" i="2"/>
  <c r="W330" i="2"/>
  <c r="BK330" i="2"/>
  <c r="N330" i="2"/>
  <c r="BE330" i="2" s="1"/>
  <c r="BI329" i="2"/>
  <c r="BH329" i="2"/>
  <c r="BG329" i="2"/>
  <c r="BF329" i="2"/>
  <c r="AA329" i="2"/>
  <c r="Y329" i="2"/>
  <c r="W329" i="2"/>
  <c r="BK329" i="2"/>
  <c r="N329" i="2"/>
  <c r="BE329" i="2" s="1"/>
  <c r="BI328" i="2"/>
  <c r="BH328" i="2"/>
  <c r="BG328" i="2"/>
  <c r="BF328" i="2"/>
  <c r="AA328" i="2"/>
  <c r="Y328" i="2"/>
  <c r="W328" i="2"/>
  <c r="BK328" i="2"/>
  <c r="N328" i="2"/>
  <c r="BE328" i="2" s="1"/>
  <c r="BI326" i="2"/>
  <c r="BH326" i="2"/>
  <c r="BG326" i="2"/>
  <c r="BF326" i="2"/>
  <c r="AA326" i="2"/>
  <c r="Y326" i="2"/>
  <c r="W326" i="2"/>
  <c r="BK326" i="2"/>
  <c r="N326" i="2"/>
  <c r="BE326" i="2" s="1"/>
  <c r="BI319" i="2"/>
  <c r="BH319" i="2"/>
  <c r="BG319" i="2"/>
  <c r="BF319" i="2"/>
  <c r="AA319" i="2"/>
  <c r="AA318" i="2" s="1"/>
  <c r="Y319" i="2"/>
  <c r="W319" i="2"/>
  <c r="BK319" i="2"/>
  <c r="N319" i="2"/>
  <c r="BE319" i="2"/>
  <c r="BI315" i="2"/>
  <c r="BH315" i="2"/>
  <c r="BG315" i="2"/>
  <c r="BF315" i="2"/>
  <c r="AA315" i="2"/>
  <c r="Y315" i="2"/>
  <c r="W315" i="2"/>
  <c r="BK315" i="2"/>
  <c r="N315" i="2"/>
  <c r="BE315" i="2" s="1"/>
  <c r="BI314" i="2"/>
  <c r="BH314" i="2"/>
  <c r="BG314" i="2"/>
  <c r="BF314" i="2"/>
  <c r="AA314" i="2"/>
  <c r="Y314" i="2"/>
  <c r="W314" i="2"/>
  <c r="BK314" i="2"/>
  <c r="N314" i="2"/>
  <c r="BE314" i="2" s="1"/>
  <c r="BI313" i="2"/>
  <c r="BH313" i="2"/>
  <c r="BG313" i="2"/>
  <c r="BF313" i="2"/>
  <c r="AA313" i="2"/>
  <c r="Y313" i="2"/>
  <c r="W313" i="2"/>
  <c r="BK313" i="2"/>
  <c r="N313" i="2"/>
  <c r="BE313" i="2" s="1"/>
  <c r="BI294" i="2"/>
  <c r="BH294" i="2"/>
  <c r="BG294" i="2"/>
  <c r="BF294" i="2"/>
  <c r="AA294" i="2"/>
  <c r="Y294" i="2"/>
  <c r="W294" i="2"/>
  <c r="BK294" i="2"/>
  <c r="N294" i="2"/>
  <c r="BE294" i="2" s="1"/>
  <c r="BI291" i="2"/>
  <c r="BH291" i="2"/>
  <c r="BG291" i="2"/>
  <c r="BF291" i="2"/>
  <c r="AA291" i="2"/>
  <c r="Y291" i="2"/>
  <c r="W291" i="2"/>
  <c r="BK291" i="2"/>
  <c r="N291" i="2"/>
  <c r="BE291" i="2" s="1"/>
  <c r="BI289" i="2"/>
  <c r="BH289" i="2"/>
  <c r="BG289" i="2"/>
  <c r="BF289" i="2"/>
  <c r="AA289" i="2"/>
  <c r="Y289" i="2"/>
  <c r="W289" i="2"/>
  <c r="BK289" i="2"/>
  <c r="N289" i="2"/>
  <c r="BE289" i="2" s="1"/>
  <c r="BI267" i="2"/>
  <c r="BH267" i="2"/>
  <c r="BG267" i="2"/>
  <c r="BF267" i="2"/>
  <c r="AA267" i="2"/>
  <c r="Y267" i="2"/>
  <c r="W267" i="2"/>
  <c r="BK267" i="2"/>
  <c r="N267" i="2"/>
  <c r="BE267" i="2" s="1"/>
  <c r="BI266" i="2"/>
  <c r="BH266" i="2"/>
  <c r="BG266" i="2"/>
  <c r="BF266" i="2"/>
  <c r="AA266" i="2"/>
  <c r="Y266" i="2"/>
  <c r="W266" i="2"/>
  <c r="BK266" i="2"/>
  <c r="N266" i="2"/>
  <c r="BE266" i="2" s="1"/>
  <c r="BI260" i="2"/>
  <c r="BH260" i="2"/>
  <c r="BG260" i="2"/>
  <c r="BF260" i="2"/>
  <c r="AA260" i="2"/>
  <c r="Y260" i="2"/>
  <c r="W260" i="2"/>
  <c r="BK260" i="2"/>
  <c r="N260" i="2"/>
  <c r="BE260" i="2" s="1"/>
  <c r="BI257" i="2"/>
  <c r="BH257" i="2"/>
  <c r="BG257" i="2"/>
  <c r="BF257" i="2"/>
  <c r="AA257" i="2"/>
  <c r="Y257" i="2"/>
  <c r="W257" i="2"/>
  <c r="BK257" i="2"/>
  <c r="N257" i="2"/>
  <c r="BE257" i="2" s="1"/>
  <c r="BI254" i="2"/>
  <c r="BH254" i="2"/>
  <c r="BG254" i="2"/>
  <c r="BF254" i="2"/>
  <c r="AA254" i="2"/>
  <c r="Y254" i="2"/>
  <c r="W254" i="2"/>
  <c r="BK254" i="2"/>
  <c r="N254" i="2"/>
  <c r="BE254" i="2" s="1"/>
  <c r="BI249" i="2"/>
  <c r="BH249" i="2"/>
  <c r="BG249" i="2"/>
  <c r="BF249" i="2"/>
  <c r="AA249" i="2"/>
  <c r="Y249" i="2"/>
  <c r="W249" i="2"/>
  <c r="BK249" i="2"/>
  <c r="N249" i="2"/>
  <c r="BE249" i="2" s="1"/>
  <c r="BI246" i="2"/>
  <c r="BH246" i="2"/>
  <c r="BG246" i="2"/>
  <c r="BF246" i="2"/>
  <c r="AA246" i="2"/>
  <c r="Y246" i="2"/>
  <c r="W246" i="2"/>
  <c r="BK246" i="2"/>
  <c r="N246" i="2"/>
  <c r="BE246" i="2" s="1"/>
  <c r="BI244" i="2"/>
  <c r="BH244" i="2"/>
  <c r="BG244" i="2"/>
  <c r="BF244" i="2"/>
  <c r="AA244" i="2"/>
  <c r="Y244" i="2"/>
  <c r="W244" i="2"/>
  <c r="BK244" i="2"/>
  <c r="N244" i="2"/>
  <c r="BE244" i="2" s="1"/>
  <c r="BI242" i="2"/>
  <c r="BH242" i="2"/>
  <c r="BG242" i="2"/>
  <c r="BF242" i="2"/>
  <c r="AA242" i="2"/>
  <c r="Y242" i="2"/>
  <c r="W242" i="2"/>
  <c r="BK242" i="2"/>
  <c r="N242" i="2"/>
  <c r="BE242" i="2" s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0" i="2"/>
  <c r="BH230" i="2"/>
  <c r="BG230" i="2"/>
  <c r="BF230" i="2"/>
  <c r="AA230" i="2"/>
  <c r="Y230" i="2"/>
  <c r="W230" i="2"/>
  <c r="BK230" i="2"/>
  <c r="N230" i="2"/>
  <c r="BE230" i="2" s="1"/>
  <c r="BI227" i="2"/>
  <c r="BH227" i="2"/>
  <c r="BG227" i="2"/>
  <c r="BF227" i="2"/>
  <c r="AA227" i="2"/>
  <c r="Y227" i="2"/>
  <c r="W227" i="2"/>
  <c r="BK227" i="2"/>
  <c r="N227" i="2"/>
  <c r="BE227" i="2" s="1"/>
  <c r="BI208" i="2"/>
  <c r="BH208" i="2"/>
  <c r="BG208" i="2"/>
  <c r="BF208" i="2"/>
  <c r="AA208" i="2"/>
  <c r="Y208" i="2"/>
  <c r="W208" i="2"/>
  <c r="BK208" i="2"/>
  <c r="N208" i="2"/>
  <c r="BE208" i="2" s="1"/>
  <c r="BI206" i="2"/>
  <c r="BH206" i="2"/>
  <c r="BG206" i="2"/>
  <c r="BF206" i="2"/>
  <c r="AA206" i="2"/>
  <c r="Y206" i="2"/>
  <c r="W206" i="2"/>
  <c r="BK206" i="2"/>
  <c r="N206" i="2"/>
  <c r="BE206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69" i="2"/>
  <c r="BH169" i="2"/>
  <c r="BG169" i="2"/>
  <c r="BF169" i="2"/>
  <c r="AA169" i="2"/>
  <c r="Y169" i="2"/>
  <c r="W169" i="2"/>
  <c r="BK169" i="2"/>
  <c r="N169" i="2"/>
  <c r="BE169" i="2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3" i="2"/>
  <c r="BH163" i="2"/>
  <c r="BG163" i="2"/>
  <c r="BF163" i="2"/>
  <c r="AA163" i="2"/>
  <c r="Y163" i="2"/>
  <c r="W163" i="2"/>
  <c r="BK163" i="2"/>
  <c r="N163" i="2"/>
  <c r="BE163" i="2" s="1"/>
  <c r="BI160" i="2"/>
  <c r="BH160" i="2"/>
  <c r="BG160" i="2"/>
  <c r="BF160" i="2"/>
  <c r="AA160" i="2"/>
  <c r="Y160" i="2"/>
  <c r="W160" i="2"/>
  <c r="BK160" i="2"/>
  <c r="N160" i="2"/>
  <c r="BE160" i="2"/>
  <c r="BI156" i="2"/>
  <c r="BH156" i="2"/>
  <c r="BG156" i="2"/>
  <c r="BF156" i="2"/>
  <c r="AA156" i="2"/>
  <c r="AA155" i="2" s="1"/>
  <c r="Y156" i="2"/>
  <c r="Y155" i="2" s="1"/>
  <c r="W156" i="2"/>
  <c r="W155" i="2" s="1"/>
  <c r="BK156" i="2"/>
  <c r="BK155" i="2" s="1"/>
  <c r="N156" i="2"/>
  <c r="BE156" i="2"/>
  <c r="BI152" i="2"/>
  <c r="BH152" i="2"/>
  <c r="BG152" i="2"/>
  <c r="BF152" i="2"/>
  <c r="AA152" i="2"/>
  <c r="Y152" i="2"/>
  <c r="W152" i="2"/>
  <c r="BK152" i="2"/>
  <c r="N152" i="2"/>
  <c r="BE152" i="2" s="1"/>
  <c r="BI149" i="2"/>
  <c r="BH149" i="2"/>
  <c r="BG149" i="2"/>
  <c r="BF149" i="2"/>
  <c r="AA149" i="2"/>
  <c r="Y149" i="2"/>
  <c r="W149" i="2"/>
  <c r="BK149" i="2"/>
  <c r="BE149" i="2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3" i="2"/>
  <c r="BH143" i="2"/>
  <c r="BG143" i="2"/>
  <c r="BF143" i="2"/>
  <c r="AA143" i="2"/>
  <c r="Y143" i="2"/>
  <c r="W143" i="2"/>
  <c r="BK143" i="2"/>
  <c r="N143" i="2"/>
  <c r="BE143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5" i="2"/>
  <c r="BH135" i="2"/>
  <c r="BG135" i="2"/>
  <c r="BF135" i="2"/>
  <c r="AA135" i="2"/>
  <c r="Y135" i="2"/>
  <c r="W135" i="2"/>
  <c r="BK135" i="2"/>
  <c r="N135" i="2"/>
  <c r="BE135" i="2" s="1"/>
  <c r="F128" i="2"/>
  <c r="F126" i="2"/>
  <c r="F124" i="2"/>
  <c r="M28" i="2"/>
  <c r="AS88" i="1"/>
  <c r="F83" i="2"/>
  <c r="F81" i="2"/>
  <c r="F79" i="2"/>
  <c r="O21" i="2"/>
  <c r="E21" i="2"/>
  <c r="M129" i="2"/>
  <c r="M84" i="2"/>
  <c r="O20" i="2"/>
  <c r="O18" i="2"/>
  <c r="E18" i="2"/>
  <c r="M83" i="2" s="1"/>
  <c r="O17" i="2"/>
  <c r="O15" i="2"/>
  <c r="E15" i="2"/>
  <c r="F84" i="2" s="1"/>
  <c r="F129" i="2"/>
  <c r="O14" i="2"/>
  <c r="O9" i="2"/>
  <c r="M81" i="2" s="1"/>
  <c r="F6" i="2"/>
  <c r="F78" i="2" s="1"/>
  <c r="AK27" i="1"/>
  <c r="AM83" i="1"/>
  <c r="L83" i="1"/>
  <c r="AM82" i="1"/>
  <c r="L82" i="1"/>
  <c r="AM80" i="1"/>
  <c r="L80" i="1"/>
  <c r="L78" i="1"/>
  <c r="L77" i="1"/>
  <c r="N514" i="2" l="1"/>
  <c r="N105" i="2" s="1"/>
  <c r="BK491" i="2"/>
  <c r="N491" i="2" s="1"/>
  <c r="N104" i="2" s="1"/>
  <c r="BK448" i="2"/>
  <c r="N448" i="2" s="1"/>
  <c r="N102" i="2" s="1"/>
  <c r="N427" i="2"/>
  <c r="N100" i="2" s="1"/>
  <c r="BK376" i="2"/>
  <c r="N376" i="2" s="1"/>
  <c r="N362" i="2"/>
  <c r="N98" i="2" s="1"/>
  <c r="BK352" i="2"/>
  <c r="N352" i="2" s="1"/>
  <c r="N95" i="2" s="1"/>
  <c r="BK134" i="2"/>
  <c r="N134" i="2" s="1"/>
  <c r="N90" i="2" s="1"/>
  <c r="Y944" i="3"/>
  <c r="AA1371" i="3"/>
  <c r="W460" i="3"/>
  <c r="AA460" i="3"/>
  <c r="AA915" i="3"/>
  <c r="W939" i="3"/>
  <c r="Y939" i="3"/>
  <c r="W1307" i="3"/>
  <c r="BK937" i="3"/>
  <c r="N937" i="3" s="1"/>
  <c r="N104" i="3" s="1"/>
  <c r="AA941" i="3"/>
  <c r="W915" i="3"/>
  <c r="AA882" i="3"/>
  <c r="F78" i="3"/>
  <c r="W941" i="3"/>
  <c r="W1239" i="3"/>
  <c r="Y1079" i="3"/>
  <c r="BK1079" i="3"/>
  <c r="N1079" i="3" s="1"/>
  <c r="N109" i="3" s="1"/>
  <c r="W1097" i="3"/>
  <c r="AA1307" i="3"/>
  <c r="BK1371" i="3"/>
  <c r="N1371" i="3" s="1"/>
  <c r="N121" i="3" s="1"/>
  <c r="Y921" i="3"/>
  <c r="AA937" i="3"/>
  <c r="W937" i="3"/>
  <c r="AA373" i="3"/>
  <c r="W373" i="3"/>
  <c r="AA450" i="3"/>
  <c r="Y937" i="3"/>
  <c r="AA944" i="3"/>
  <c r="AA1165" i="3"/>
  <c r="W1337" i="3"/>
  <c r="W144" i="3"/>
  <c r="W882" i="3"/>
  <c r="AA1337" i="3"/>
  <c r="BK941" i="3"/>
  <c r="N941" i="3" s="1"/>
  <c r="N106" i="3" s="1"/>
  <c r="Y1262" i="3"/>
  <c r="AA921" i="3"/>
  <c r="W944" i="3"/>
  <c r="AA1079" i="3"/>
  <c r="W1137" i="3"/>
  <c r="AA1158" i="3"/>
  <c r="W1371" i="3"/>
  <c r="M83" i="3"/>
  <c r="W450" i="3"/>
  <c r="Y915" i="3"/>
  <c r="BK915" i="3"/>
  <c r="N915" i="3" s="1"/>
  <c r="N102" i="3" s="1"/>
  <c r="W1158" i="3"/>
  <c r="BK1158" i="3"/>
  <c r="N1158" i="3" s="1"/>
  <c r="N112" i="3" s="1"/>
  <c r="W1170" i="3"/>
  <c r="AA1239" i="3"/>
  <c r="BK871" i="3"/>
  <c r="N871" i="3" s="1"/>
  <c r="N98" i="3" s="1"/>
  <c r="Y144" i="3"/>
  <c r="W947" i="3"/>
  <c r="BK947" i="3"/>
  <c r="N947" i="3" s="1"/>
  <c r="N108" i="3" s="1"/>
  <c r="AA1170" i="3"/>
  <c r="BK1307" i="3"/>
  <c r="N1307" i="3" s="1"/>
  <c r="N117" i="3" s="1"/>
  <c r="AA144" i="3"/>
  <c r="W1262" i="3"/>
  <c r="W182" i="3"/>
  <c r="AA223" i="3"/>
  <c r="Y373" i="3"/>
  <c r="BK921" i="3"/>
  <c r="N921" i="3" s="1"/>
  <c r="N103" i="3" s="1"/>
  <c r="Y947" i="3"/>
  <c r="AA1097" i="3"/>
  <c r="AA182" i="3"/>
  <c r="AA676" i="3"/>
  <c r="AA947" i="3"/>
  <c r="AA1137" i="3"/>
  <c r="Y223" i="3"/>
  <c r="AA871" i="3"/>
  <c r="W871" i="3"/>
  <c r="W921" i="3"/>
  <c r="BK1165" i="3"/>
  <c r="N1165" i="3" s="1"/>
  <c r="N113" i="3" s="1"/>
  <c r="W223" i="3"/>
  <c r="Y450" i="3"/>
  <c r="BK373" i="3"/>
  <c r="N373" i="3" s="1"/>
  <c r="N93" i="3" s="1"/>
  <c r="BK460" i="3"/>
  <c r="N460" i="3" s="1"/>
  <c r="N95" i="3" s="1"/>
  <c r="Y460" i="3"/>
  <c r="W676" i="3"/>
  <c r="Y871" i="3"/>
  <c r="AA939" i="3"/>
  <c r="W1079" i="3"/>
  <c r="W1165" i="3"/>
  <c r="AA1262" i="3"/>
  <c r="W1368" i="3"/>
  <c r="W159" i="2"/>
  <c r="Y159" i="2"/>
  <c r="H34" i="3"/>
  <c r="BB89" i="1" s="1"/>
  <c r="H36" i="3"/>
  <c r="BD89" i="1" s="1"/>
  <c r="AA159" i="2"/>
  <c r="H35" i="2"/>
  <c r="BC88" i="1" s="1"/>
  <c r="H33" i="2"/>
  <c r="BA88" i="1" s="1"/>
  <c r="Y376" i="2"/>
  <c r="M32" i="2"/>
  <c r="AV88" i="1" s="1"/>
  <c r="M33" i="2"/>
  <c r="AW88" i="1" s="1"/>
  <c r="W168" i="2"/>
  <c r="BK318" i="2"/>
  <c r="AA362" i="2"/>
  <c r="AA556" i="2"/>
  <c r="AS87" i="1"/>
  <c r="BK223" i="3"/>
  <c r="N223" i="3" s="1"/>
  <c r="N92" i="3" s="1"/>
  <c r="BK450" i="3"/>
  <c r="N450" i="3" s="1"/>
  <c r="N94" i="3" s="1"/>
  <c r="BK939" i="3"/>
  <c r="N939" i="3" s="1"/>
  <c r="N105" i="3" s="1"/>
  <c r="Y1158" i="3"/>
  <c r="BK1262" i="3"/>
  <c r="N1262" i="3" s="1"/>
  <c r="N116" i="3" s="1"/>
  <c r="Y1371" i="3"/>
  <c r="Y1368" i="3" s="1"/>
  <c r="W134" i="2"/>
  <c r="AA134" i="2"/>
  <c r="Y168" i="2"/>
  <c r="W318" i="2"/>
  <c r="BK430" i="2"/>
  <c r="W448" i="2"/>
  <c r="Y514" i="2"/>
  <c r="AA529" i="2"/>
  <c r="Y182" i="3"/>
  <c r="BK676" i="3"/>
  <c r="N676" i="3" s="1"/>
  <c r="N97" i="3" s="1"/>
  <c r="Y1137" i="3"/>
  <c r="Y1239" i="3"/>
  <c r="BK459" i="2"/>
  <c r="W491" i="2"/>
  <c r="Y134" i="2"/>
  <c r="H34" i="2"/>
  <c r="BB88" i="1" s="1"/>
  <c r="BK159" i="2"/>
  <c r="AA168" i="2"/>
  <c r="Y318" i="2"/>
  <c r="W430" i="2"/>
  <c r="Y448" i="2"/>
  <c r="AA514" i="2"/>
  <c r="BK517" i="2"/>
  <c r="N517" i="2" s="1"/>
  <c r="N106" i="2" s="1"/>
  <c r="M84" i="3"/>
  <c r="Y882" i="3"/>
  <c r="Y1097" i="3"/>
  <c r="BK1170" i="3"/>
  <c r="N1170" i="3" s="1"/>
  <c r="N114" i="3" s="1"/>
  <c r="BK1337" i="3"/>
  <c r="N1337" i="3" s="1"/>
  <c r="N118" i="3" s="1"/>
  <c r="AA1368" i="3"/>
  <c r="W376" i="2"/>
  <c r="M33" i="3"/>
  <c r="AW89" i="1" s="1"/>
  <c r="BK144" i="3"/>
  <c r="N144" i="3" s="1"/>
  <c r="N90" i="3" s="1"/>
  <c r="BK182" i="3"/>
  <c r="N182" i="3" s="1"/>
  <c r="N91" i="3" s="1"/>
  <c r="Y676" i="3"/>
  <c r="BK944" i="3"/>
  <c r="N944" i="3" s="1"/>
  <c r="N107" i="3" s="1"/>
  <c r="BK1137" i="3"/>
  <c r="N1137" i="3" s="1"/>
  <c r="N111" i="3" s="1"/>
  <c r="BK1239" i="3"/>
  <c r="N1239" i="3" s="1"/>
  <c r="N115" i="3" s="1"/>
  <c r="H36" i="2"/>
  <c r="BD88" i="1" s="1"/>
  <c r="W459" i="2"/>
  <c r="Y491" i="2"/>
  <c r="AA376" i="2"/>
  <c r="AA361" i="2" s="1"/>
  <c r="Y459" i="2"/>
  <c r="AA491" i="2"/>
  <c r="BK1097" i="3"/>
  <c r="N1097" i="3" s="1"/>
  <c r="N110" i="3" s="1"/>
  <c r="Y1170" i="3"/>
  <c r="Y1337" i="3"/>
  <c r="BK168" i="2"/>
  <c r="BK133" i="2" s="1"/>
  <c r="N133" i="2" s="1"/>
  <c r="AA352" i="2"/>
  <c r="AA459" i="2"/>
  <c r="Y556" i="2"/>
  <c r="H35" i="3"/>
  <c r="BC89" i="1" s="1"/>
  <c r="BK882" i="3"/>
  <c r="Y1165" i="3"/>
  <c r="Y1307" i="3"/>
  <c r="M126" i="2"/>
  <c r="N155" i="2"/>
  <c r="N91" i="2" s="1"/>
  <c r="N1369" i="3"/>
  <c r="N120" i="3" s="1"/>
  <c r="Y361" i="2"/>
  <c r="AA553" i="2"/>
  <c r="N99" i="2"/>
  <c r="N556" i="2"/>
  <c r="N110" i="2" s="1"/>
  <c r="BK553" i="2"/>
  <c r="N553" i="2" s="1"/>
  <c r="N108" i="2" s="1"/>
  <c r="Y133" i="2"/>
  <c r="W361" i="2"/>
  <c r="M32" i="3"/>
  <c r="AV89" i="1" s="1"/>
  <c r="H32" i="3"/>
  <c r="AZ89" i="1" s="1"/>
  <c r="Y553" i="2"/>
  <c r="F123" i="2"/>
  <c r="M128" i="2"/>
  <c r="H32" i="2"/>
  <c r="AZ88" i="1" s="1"/>
  <c r="M136" i="3"/>
  <c r="F139" i="3"/>
  <c r="H33" i="3"/>
  <c r="BA89" i="1" s="1"/>
  <c r="BK1368" i="3" l="1"/>
  <c r="N1368" i="3" s="1"/>
  <c r="N119" i="3" s="1"/>
  <c r="N459" i="2"/>
  <c r="N103" i="2" s="1"/>
  <c r="BK361" i="2"/>
  <c r="N361" i="2" s="1"/>
  <c r="N97" i="2" s="1"/>
  <c r="N430" i="2"/>
  <c r="N101" i="2" s="1"/>
  <c r="N318" i="2"/>
  <c r="N94" i="2" s="1"/>
  <c r="N168" i="2"/>
  <c r="N93" i="2" s="1"/>
  <c r="W881" i="3"/>
  <c r="AA881" i="3"/>
  <c r="Y143" i="3"/>
  <c r="AA143" i="3"/>
  <c r="W143" i="3"/>
  <c r="BK143" i="3"/>
  <c r="N143" i="3" s="1"/>
  <c r="N89" i="3" s="1"/>
  <c r="Y881" i="3"/>
  <c r="AA133" i="2"/>
  <c r="AA132" i="2" s="1"/>
  <c r="N159" i="2"/>
  <c r="N92" i="2" s="1"/>
  <c r="BB87" i="1"/>
  <c r="W33" i="1" s="1"/>
  <c r="AT89" i="1"/>
  <c r="BD87" i="1"/>
  <c r="W35" i="1" s="1"/>
  <c r="BK881" i="3"/>
  <c r="N881" i="3" s="1"/>
  <c r="N100" i="3" s="1"/>
  <c r="BC87" i="1"/>
  <c r="W34" i="1" s="1"/>
  <c r="AT88" i="1"/>
  <c r="BA87" i="1"/>
  <c r="W32" i="1" s="1"/>
  <c r="N882" i="3"/>
  <c r="N101" i="3" s="1"/>
  <c r="AZ87" i="1"/>
  <c r="AV87" i="1" s="1"/>
  <c r="W133" i="2"/>
  <c r="W132" i="2" s="1"/>
  <c r="AU88" i="1" s="1"/>
  <c r="Y132" i="2"/>
  <c r="N89" i="2"/>
  <c r="W142" i="3" l="1"/>
  <c r="AU89" i="1" s="1"/>
  <c r="BK132" i="2"/>
  <c r="N132" i="2" s="1"/>
  <c r="N88" i="2" s="1"/>
  <c r="M27" i="2" s="1"/>
  <c r="M30" i="2" s="1"/>
  <c r="Y142" i="3"/>
  <c r="AU87" i="1"/>
  <c r="AA142" i="3"/>
  <c r="AX87" i="1"/>
  <c r="BK142" i="3"/>
  <c r="N142" i="3" s="1"/>
  <c r="N88" i="3" s="1"/>
  <c r="M27" i="3" s="1"/>
  <c r="M30" i="3" s="1"/>
  <c r="AW87" i="1"/>
  <c r="AK32" i="1" s="1"/>
  <c r="AY87" i="1"/>
  <c r="W31" i="1"/>
  <c r="AK31" i="1"/>
  <c r="L115" i="2" l="1"/>
  <c r="L125" i="3"/>
  <c r="AT87" i="1"/>
  <c r="AG89" i="1"/>
  <c r="AN89" i="1" s="1"/>
  <c r="L38" i="3"/>
  <c r="AG88" i="1"/>
  <c r="L38" i="2"/>
  <c r="AG87" i="1" l="1"/>
  <c r="AN88" i="1"/>
  <c r="AN87" i="1" l="1"/>
  <c r="AN93" i="1" s="1"/>
  <c r="AK26" i="1"/>
  <c r="AK29" i="1" s="1"/>
  <c r="AK37" i="1" s="1"/>
  <c r="AG93" i="1"/>
</calcChain>
</file>

<file path=xl/sharedStrings.xml><?xml version="1.0" encoding="utf-8"?>
<sst xmlns="http://schemas.openxmlformats.org/spreadsheetml/2006/main" count="16186" uniqueCount="2256">
  <si>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</si>
  <si>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</si>
  <si>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</si>
  <si>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</si>
  <si>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</si>
  <si>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</si>
  <si>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</si>
  <si>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</si>
  <si>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</si>
  <si>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</si>
  <si>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</si>
  <si>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</si>
  <si>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</si>
  <si>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</si>
  <si>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</si>
  <si>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</si>
  <si>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2019/101/01</t>
  </si>
  <si>
    <t>Stavba:</t>
  </si>
  <si>
    <t>Zateplení společenského domu v obci Bystré</t>
  </si>
  <si>
    <t>JKSO:</t>
  </si>
  <si>
    <t>CC-CZ:</t>
  </si>
  <si>
    <t>Místo:</t>
  </si>
  <si>
    <t>Bystré</t>
  </si>
  <si>
    <t>Datum:</t>
  </si>
  <si>
    <t>Objednatel:</t>
  </si>
  <si>
    <t>IČ:</t>
  </si>
  <si>
    <t>Obec Bystré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</si>
  <si>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</si>
  <si>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</si>
  <si>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</si>
  <si>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</si>
  <si>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</si>
  <si>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</si>
  <si>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</si>
  <si>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</si>
  <si>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</si>
  <si>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</si>
  <si>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</si>
  <si>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</si>
  <si>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</si>
  <si>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</si>
  <si>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</si>
  <si>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</si>
  <si>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</si>
  <si>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</si>
  <si>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</si>
  <si>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</si>
  <si>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</si>
  <si>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</si>
  <si>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</si>
  <si>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</si>
  <si>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</si>
  <si>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</si>
  <si>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</si>
  <si>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</si>
  <si>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</si>
  <si>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</si>
  <si>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</si>
  <si>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</si>
  <si>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</si>
  <si>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</si>
  <si>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</si>
  <si>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</si>
  <si>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</si>
  <si>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</si>
  <si>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</si>
  <si>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</si>
  <si>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</si>
  <si>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</si>
  <si>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</si>
  <si>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</si>
  <si>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</si>
  <si>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</si>
  <si>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</si>
  <si>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</si>
  <si>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</si>
  <si>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{5106c13d-f255-404b-8292-c7ad66280722}</t>
  </si>
  <si>
    <t>{00000000-0000-0000-0000-000000000000}</t>
  </si>
  <si>
    <t>/</t>
  </si>
  <si>
    <t>01</t>
  </si>
  <si>
    <t>Uznatelné náklady - Zateplení objektu</t>
  </si>
  <si>
    <t>1</t>
  </si>
  <si>
    <t>{772dcdb9-fab8-4f31-8dc4-64ee2b860dee}</t>
  </si>
  <si>
    <t>02</t>
  </si>
  <si>
    <t>Neuznatelné náklady - Ostatní úpravy</t>
  </si>
  <si>
    <t>{63380c8c-f8db-455d-bf23-1e856374f0ad}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</si>
  <si>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</si>
  <si>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</si>
  <si>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</si>
  <si>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</si>
  <si>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</si>
  <si>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</si>
  <si>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</si>
  <si>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</si>
  <si>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</si>
  <si>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</si>
  <si>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</si>
  <si>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</si>
  <si>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Uznatelné náklady - Zateplení objektu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</si>
  <si>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</si>
  <si>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</si>
  <si>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</si>
  <si>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</si>
  <si>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</si>
  <si>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</si>
  <si>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</si>
  <si>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</si>
  <si>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</si>
  <si>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</si>
  <si>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</si>
  <si>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</si>
  <si>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</si>
  <si>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</si>
  <si>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</si>
  <si>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</si>
  <si>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</si>
  <si>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</si>
  <si>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</si>
  <si>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</si>
  <si>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</si>
  <si>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</si>
  <si>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</si>
  <si>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</si>
  <si>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782 - Dokončovací práce - obklady z kamene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</si>
  <si>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</si>
  <si>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</si>
  <si>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</si>
  <si>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</si>
  <si>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</si>
  <si>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</si>
  <si>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</si>
  <si>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</si>
  <si>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</si>
  <si>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</si>
  <si>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</si>
  <si>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</si>
  <si>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</si>
  <si>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</si>
  <si>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</si>
  <si>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</si>
  <si>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</si>
  <si>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</si>
  <si>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</si>
  <si>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</si>
  <si>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</si>
  <si>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</si>
  <si>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132201101</t>
  </si>
  <si>
    <t>Hloubení rýh š do 600 mm v hornině tř. 3 objemu do 100 m3</t>
  </si>
  <si>
    <t>m3</t>
  </si>
  <si>
    <t>4</t>
  </si>
  <si>
    <t>996122524</t>
  </si>
  <si>
    <t>"D1.1.b-b1, c"</t>
  </si>
  <si>
    <t>VV</t>
  </si>
  <si>
    <t>"výkop pro zateplení soklu pod terénem"</t>
  </si>
  <si>
    <t>0,6*0,8*(2*34,8+2*16,9+4*0,6)</t>
  </si>
  <si>
    <t>Součet</t>
  </si>
  <si>
    <t>132201109</t>
  </si>
  <si>
    <t>Příplatek za lepivost k hloubení rýh š do 600 mm v hornině tř. 3</t>
  </si>
  <si>
    <t>272968536</t>
  </si>
  <si>
    <t>3</t>
  </si>
  <si>
    <t>162201211</t>
  </si>
  <si>
    <t>Vodorovné přemístění výkopku z horniny tř. 1 až 4 stavebním kolečkem do 10 m</t>
  </si>
  <si>
    <t>1106856393</t>
  </si>
  <si>
    <t>50,784+43,166</t>
  </si>
  <si>
    <t>162701105</t>
  </si>
  <si>
    <t>Vodorovné přemístění do 10000 m výkopku/sypaniny z horniny tř. 1 až 4</t>
  </si>
  <si>
    <t>-333591572</t>
  </si>
  <si>
    <t>50,784-43,166</t>
  </si>
  <si>
    <t>5</t>
  </si>
  <si>
    <t>167101101</t>
  </si>
  <si>
    <t>Nakládání výkopku z hornin tř. 1 až 4 do 100 m3</t>
  </si>
  <si>
    <t>-49715724</t>
  </si>
  <si>
    <t>6</t>
  </si>
  <si>
    <t>171201201</t>
  </si>
  <si>
    <t>Uložení sypaniny na skládky</t>
  </si>
  <si>
    <t>649718964</t>
  </si>
  <si>
    <t>7</t>
  </si>
  <si>
    <t>171201211</t>
  </si>
  <si>
    <t>Poplatek za uložení stavebního odpadu - zeminy a kameniva na skládce</t>
  </si>
  <si>
    <t>t</t>
  </si>
  <si>
    <t>450280712</t>
  </si>
  <si>
    <t>7,618*1,8</t>
  </si>
  <si>
    <t>8</t>
  </si>
  <si>
    <t>174101101</t>
  </si>
  <si>
    <t>Zásyp jam, šachet rýh nebo kolem objektů sypaninou se zhutněním</t>
  </si>
  <si>
    <t>579577521</t>
  </si>
  <si>
    <t>0,6*(0,8-0,12)*(2*34,8+2*16,9+4*0,6)</t>
  </si>
  <si>
    <t>9</t>
  </si>
  <si>
    <t>181301101</t>
  </si>
  <si>
    <t>Urovnání terénu v rovině</t>
  </si>
  <si>
    <t>m2</t>
  </si>
  <si>
    <t>-1507067757</t>
  </si>
  <si>
    <t>1*(2*34,8+2*16,9+4*0,6)</t>
  </si>
  <si>
    <t>10</t>
  </si>
  <si>
    <t>311272311</t>
  </si>
  <si>
    <t>Zdivo z pórobetonových tvárnic hladkých do P2 do 450 kg/m3 na tenkovrstvou maltu tl 375 mm</t>
  </si>
  <si>
    <t>-1226961712</t>
  </si>
  <si>
    <t>"D1.1.b-b1, c3"</t>
  </si>
  <si>
    <t>0,25*(17,92+0,3+0,83+3,15)</t>
  </si>
  <si>
    <t>11</t>
  </si>
  <si>
    <t>417321414</t>
  </si>
  <si>
    <t>Ztužující pásy a věnce ze ŽB tř. C 20/25</t>
  </si>
  <si>
    <t>1921722281</t>
  </si>
  <si>
    <t>"atika porobeton"</t>
  </si>
  <si>
    <t>0,375*0,25*(3,15+19,05+1)</t>
  </si>
  <si>
    <t>12</t>
  </si>
  <si>
    <t>417351115</t>
  </si>
  <si>
    <t>Zřízení bednění ztužujících věnců</t>
  </si>
  <si>
    <t>305931010</t>
  </si>
  <si>
    <t>2*0,25*(3,15+19,05+1)</t>
  </si>
  <si>
    <t>13</t>
  </si>
  <si>
    <t>417351116</t>
  </si>
  <si>
    <t>Odstranění bednění ztužujících věnců</t>
  </si>
  <si>
    <t>1594156559</t>
  </si>
  <si>
    <t>14</t>
  </si>
  <si>
    <t>417361821</t>
  </si>
  <si>
    <t>Výztuž ztužujících pásů a věnců betonářskou ocelí 10 505</t>
  </si>
  <si>
    <t>-1567819744</t>
  </si>
  <si>
    <t>"atika porobeton" 2,175*0,1</t>
  </si>
  <si>
    <t>612325302</t>
  </si>
  <si>
    <t>Vápenocementová štuková omítka ostění nebo nadpraží</t>
  </si>
  <si>
    <t>162669807</t>
  </si>
  <si>
    <t>"D1.1.b-b1"</t>
  </si>
  <si>
    <t>0,25*(1,3+2*2,15)</t>
  </si>
  <si>
    <t>0,3*2*(0,6+2*0,95)</t>
  </si>
  <si>
    <t>0,35*(1,2+2*2,105)</t>
  </si>
  <si>
    <t>0,6*(0,86+2*2,05)</t>
  </si>
  <si>
    <t>0,55*(2*(0,815+2*1,44))</t>
  </si>
  <si>
    <t>0,2*(1,82+2*2,64)</t>
  </si>
  <si>
    <t>0,25*5*(1,87+2*0,71)</t>
  </si>
  <si>
    <t>0,25*(1,05+2*1,395)</t>
  </si>
  <si>
    <t>0,25*(1,9+2*1,395)</t>
  </si>
  <si>
    <t>0,1*(2,5+2*2,25)</t>
  </si>
  <si>
    <t>0,3*2*(1,2+2*2)</t>
  </si>
  <si>
    <t>16</t>
  </si>
  <si>
    <t>622131121</t>
  </si>
  <si>
    <t>Penetrační disperzní nátěr vnějších stěn nanášený ručně</t>
  </si>
  <si>
    <t>1722049029</t>
  </si>
  <si>
    <t>17</t>
  </si>
  <si>
    <t>622211021</t>
  </si>
  <si>
    <t>Montáž kontaktního zateplení vnějších stěn z polystyrénových desek tl do 120 mm</t>
  </si>
  <si>
    <t>-1639317618</t>
  </si>
  <si>
    <t>"D1.1.b-b1, b2, c1, c2"</t>
  </si>
  <si>
    <t>3,275*(21,78+2*1,44)+6,15*1,44</t>
  </si>
  <si>
    <t>3,95*13,02</t>
  </si>
  <si>
    <t>4,16*21,78</t>
  </si>
  <si>
    <t>3,275*12,915</t>
  </si>
  <si>
    <t>0,885*12</t>
  </si>
  <si>
    <t>5,635*12,915</t>
  </si>
  <si>
    <t>4,16*3,985+2*2,64*0,95+3,03*0,95</t>
  </si>
  <si>
    <t>4,15*16,9</t>
  </si>
  <si>
    <t>0,9*5,175/2</t>
  </si>
  <si>
    <t>0,9*11+4,8*10/2</t>
  </si>
  <si>
    <t>Mezisoučet</t>
  </si>
  <si>
    <t>"sokl"</t>
  </si>
  <si>
    <t>1*(2*34,8+2*16,9+2*1,44)</t>
  </si>
  <si>
    <t>"k půdě nad sálem"</t>
  </si>
  <si>
    <t>11,725*3,07/2</t>
  </si>
  <si>
    <t>"otvory"</t>
  </si>
  <si>
    <t>-60,027</t>
  </si>
  <si>
    <t>18</t>
  </si>
  <si>
    <t>M</t>
  </si>
  <si>
    <t>283760400</t>
  </si>
  <si>
    <t>deska EPS grafitová fasadní  λ=0,032  tl 120mm</t>
  </si>
  <si>
    <t>733297127</t>
  </si>
  <si>
    <t>603,861*1,1 "Přepočtené koeficientem množství</t>
  </si>
  <si>
    <t>19</t>
  </si>
  <si>
    <t>622212051</t>
  </si>
  <si>
    <t>Montáž kontaktního zateplení vnějšího ostění hl. špalety do 400 mm z polystyrenu tl do 40 mm</t>
  </si>
  <si>
    <t>m</t>
  </si>
  <si>
    <t>639629392</t>
  </si>
  <si>
    <t>1,3+2*2,15</t>
  </si>
  <si>
    <t>2*(0,6+2*0,9)</t>
  </si>
  <si>
    <t>1,2+2*2,105</t>
  </si>
  <si>
    <t>0,86+2*2,05</t>
  </si>
  <si>
    <t>2*(0,815+2*1,44)</t>
  </si>
  <si>
    <t>1,82+2*2,64</t>
  </si>
  <si>
    <t>5*(1,87+2*0,71)</t>
  </si>
  <si>
    <t>1,05+2*1,395</t>
  </si>
  <si>
    <t>1,9+2*1,395</t>
  </si>
  <si>
    <t>2,5+2*2,25</t>
  </si>
  <si>
    <t>2*(1,2+2*2)</t>
  </si>
  <si>
    <t>6*(1,35+2*2,08)</t>
  </si>
  <si>
    <t>1,33+2*1,1</t>
  </si>
  <si>
    <t>0,9+2*2</t>
  </si>
  <si>
    <t>0,9+2*0,6</t>
  </si>
  <si>
    <t>2*(1,2+2*1,2)</t>
  </si>
  <si>
    <t>20</t>
  </si>
  <si>
    <t>283760320</t>
  </si>
  <si>
    <t>deska EPS grafitová fasadní  λ=0,032  tl 40mm</t>
  </si>
  <si>
    <t>-244585337</t>
  </si>
  <si>
    <t>128,43*0,5</t>
  </si>
  <si>
    <t>64,215*1,1 "Přepočtené koeficientem množství</t>
  </si>
  <si>
    <t>622251001</t>
  </si>
  <si>
    <t>Příplatek k cenám kontaktního zateplení vnějších stěn za montáž pod keramický obklad</t>
  </si>
  <si>
    <t>-2026131604</t>
  </si>
  <si>
    <t>"D1.1.b-d1, d2"</t>
  </si>
  <si>
    <t>"kamenný sokl"</t>
  </si>
  <si>
    <t>2,64*(0,95+1,33)</t>
  </si>
  <si>
    <t>0,6*21,12+1,15*13,68+1,5*10,74*2</t>
  </si>
  <si>
    <t>0,6*34,8</t>
  </si>
  <si>
    <t>1,15*16,9</t>
  </si>
  <si>
    <t>22</t>
  </si>
  <si>
    <t>622251101</t>
  </si>
  <si>
    <t>Příplatek k cenám kontaktního zateplení stěn za použití tepelněizolačních zátek z polystyrenu</t>
  </si>
  <si>
    <t>-872706635</t>
  </si>
  <si>
    <t>23</t>
  </si>
  <si>
    <t>622252001</t>
  </si>
  <si>
    <t>Montáž zakládacích soklových lišt kontaktního zateplení</t>
  </si>
  <si>
    <t>797718880</t>
  </si>
  <si>
    <t>(2*34,8+2*16,9+2*1,44)</t>
  </si>
  <si>
    <t>24</t>
  </si>
  <si>
    <t>590516490</t>
  </si>
  <si>
    <t>lišta soklová Al s okapničkou zakládací U 12cm 0,95/200cm</t>
  </si>
  <si>
    <t>-2048114795</t>
  </si>
  <si>
    <t>106,28*1,05 "Přepočtené koeficientem množství</t>
  </si>
  <si>
    <t>25</t>
  </si>
  <si>
    <t>622252002</t>
  </si>
  <si>
    <t>Montáž ostatních lišt kontaktního zateplení</t>
  </si>
  <si>
    <t>2064355800</t>
  </si>
  <si>
    <t>134,852+165,596+4,148+4,148+31,915</t>
  </si>
  <si>
    <t>26</t>
  </si>
  <si>
    <t>590514760</t>
  </si>
  <si>
    <t>profil okenní začišťovací se sklovláknitou armovací tkaninou 9 mm/2,4 m</t>
  </si>
  <si>
    <t>-1502271684</t>
  </si>
  <si>
    <t>128,43</t>
  </si>
  <si>
    <t>128,43*1,05 "Přepočtené koeficientem množství</t>
  </si>
  <si>
    <t>27</t>
  </si>
  <si>
    <t>590514840</t>
  </si>
  <si>
    <t>lišta rohová PVC 10/10 cm s tkaninou bal. 2,5 m</t>
  </si>
  <si>
    <t>-345028748</t>
  </si>
  <si>
    <t>2*2,64+6*4</t>
  </si>
  <si>
    <t>157,71*1,05 "Přepočtené koeficientem množství</t>
  </si>
  <si>
    <t>28</t>
  </si>
  <si>
    <t>590515000</t>
  </si>
  <si>
    <t>profil dilatační stěnový</t>
  </si>
  <si>
    <t>1321006432</t>
  </si>
  <si>
    <t>3,95</t>
  </si>
  <si>
    <t>3,95*1,05 "Přepočtené koeficientem množství</t>
  </si>
  <si>
    <t>29</t>
  </si>
  <si>
    <t>590515020</t>
  </si>
  <si>
    <t>profil dilatační rohový</t>
  </si>
  <si>
    <t>552946260</t>
  </si>
  <si>
    <t>30</t>
  </si>
  <si>
    <t>590515120</t>
  </si>
  <si>
    <t>profil parapetní se sklovláknitou armovací tkaninou PVC 2 m</t>
  </si>
  <si>
    <t>2146851333</t>
  </si>
  <si>
    <t>"D1.1.b-b1, b2"</t>
  </si>
  <si>
    <t>2*0,6+7*1,35+1,9+1,05+5*1,87+0,83+0,815</t>
  </si>
  <si>
    <t>2*1,2+2*1,2+1</t>
  </si>
  <si>
    <t>30,395*1,05 "Přepočtené koeficientem množství</t>
  </si>
  <si>
    <t>31</t>
  </si>
  <si>
    <t>622291001</t>
  </si>
  <si>
    <t>Příplatek za kotvení 8 ks/m2</t>
  </si>
  <si>
    <t>1594246761</t>
  </si>
  <si>
    <t>32</t>
  </si>
  <si>
    <t>622321121</t>
  </si>
  <si>
    <t>Vápenocementová omítka hladká jednovrstvá vnějších stěn nanášená ručně</t>
  </si>
  <si>
    <t>-1403048158</t>
  </si>
  <si>
    <t>"ostění" 128,43*0,5</t>
  </si>
  <si>
    <t>"komín nad střechou" 4*0,45*1,5</t>
  </si>
  <si>
    <t>33</t>
  </si>
  <si>
    <t>622501111</t>
  </si>
  <si>
    <t>Penetrace pod tenkovrstvé omítky</t>
  </si>
  <si>
    <t>-743161688</t>
  </si>
  <si>
    <t>603,861+70,637+2,7</t>
  </si>
  <si>
    <t>34</t>
  </si>
  <si>
    <t>622531011</t>
  </si>
  <si>
    <t>Tenkovrstvá silikonová zrnitá omítka tl. 1,5 mm včetně penetrace vnějších stěn</t>
  </si>
  <si>
    <t>31897870</t>
  </si>
  <si>
    <t>"B1.1.b-d1, d2"</t>
  </si>
  <si>
    <t>35</t>
  </si>
  <si>
    <t>629991011</t>
  </si>
  <si>
    <t>Zakrytí výplní otvorů a svislých ploch fólií přilepenou lepící páskou</t>
  </si>
  <si>
    <t>-854855531</t>
  </si>
  <si>
    <t>"D1.1.b-b2"</t>
  </si>
  <si>
    <t>1,3*2,15</t>
  </si>
  <si>
    <t>2*0,6*0,9</t>
  </si>
  <si>
    <t>1,2*2,105</t>
  </si>
  <si>
    <t>0,86*2,05</t>
  </si>
  <si>
    <t>2*0,815*1,44</t>
  </si>
  <si>
    <t>1,82*2,64</t>
  </si>
  <si>
    <t>5*1,87*0,71</t>
  </si>
  <si>
    <t>1,05*1,395</t>
  </si>
  <si>
    <t>1,9*1,395</t>
  </si>
  <si>
    <t>2,5*2,25</t>
  </si>
  <si>
    <t>2*1,2*2</t>
  </si>
  <si>
    <t>6*1,35*2,08</t>
  </si>
  <si>
    <t>1,33*1,1</t>
  </si>
  <si>
    <t>0,9*2</t>
  </si>
  <si>
    <t>0,9*0,6</t>
  </si>
  <si>
    <t>2*1,2*1,2</t>
  </si>
  <si>
    <t>36</t>
  </si>
  <si>
    <t>629995101</t>
  </si>
  <si>
    <t>Očištění vnějších ploch tlakovou vodou</t>
  </si>
  <si>
    <t>-1502313807</t>
  </si>
  <si>
    <t>37</t>
  </si>
  <si>
    <t>629999042</t>
  </si>
  <si>
    <t>Příplatek k úpravám vnějších povrchů za provádění prací v nadstřešní části</t>
  </si>
  <si>
    <t>1400440168</t>
  </si>
  <si>
    <t>38</t>
  </si>
  <si>
    <t>632450124</t>
  </si>
  <si>
    <t>Vyrovnávací cementový potěr tl do 50 mm ze suchých směsí provedený v pásu</t>
  </si>
  <si>
    <t>-170494349</t>
  </si>
  <si>
    <t>"pod parapety"</t>
  </si>
  <si>
    <t>0,6*0,86+(1,9+1,05+5*1,87)*0,375+(0,83+0,815)*0,9+2*1,2*0,375</t>
  </si>
  <si>
    <t>39</t>
  </si>
  <si>
    <t>941111121</t>
  </si>
  <si>
    <t>Montáž lešení řadového trubkového lehkého s podlahami zatížení do 200 kg/m2 š do 1,2 m v do 10 m</t>
  </si>
  <si>
    <t>1392420827</t>
  </si>
  <si>
    <t>"D1.1.b-b1, b2, d3"</t>
  </si>
  <si>
    <t>21,12*6,5+13,68*4,5</t>
  </si>
  <si>
    <t>(11,725+1,5)*8+(5,175+1,5)*6</t>
  </si>
  <si>
    <t>13,68*5+21,12*6,5</t>
  </si>
  <si>
    <t>(3,985+1,5)*4,5+(12,915+1,5)*9,5</t>
  </si>
  <si>
    <t>40</t>
  </si>
  <si>
    <t>941111221</t>
  </si>
  <si>
    <t>Příplatek k lešení řadovému trubkovému lehkému s podlahami š 1,2 m v 10 m za první a ZKD den použití</t>
  </si>
  <si>
    <t>-1732543970</t>
  </si>
  <si>
    <t>711,995*90 "Přepočtené koeficientem množství</t>
  </si>
  <si>
    <t>41</t>
  </si>
  <si>
    <t>941111821</t>
  </si>
  <si>
    <t>Demontáž lešení řadového trubkového lehkého s podlahami zatížení do 200 kg/m2 š do 1,2 m v do 10 m</t>
  </si>
  <si>
    <t>-1078771402</t>
  </si>
  <si>
    <t>42</t>
  </si>
  <si>
    <t>944511111</t>
  </si>
  <si>
    <t>Montáž ochranné sítě z textilie z umělých vláken</t>
  </si>
  <si>
    <t>620697179</t>
  </si>
  <si>
    <t>43</t>
  </si>
  <si>
    <t>944511211</t>
  </si>
  <si>
    <t>Příplatek k ochranné síti za první a ZKD den použití</t>
  </si>
  <si>
    <t>-151116388</t>
  </si>
  <si>
    <t>44</t>
  </si>
  <si>
    <t>944511811</t>
  </si>
  <si>
    <t>Demontáž ochranné sítě z textilie z umělých vláken</t>
  </si>
  <si>
    <t>499144885</t>
  </si>
  <si>
    <t>45</t>
  </si>
  <si>
    <t>968062355</t>
  </si>
  <si>
    <t>Vybourání dřevěných rámů oken dvojitých včetně křídel pl do 2 m2</t>
  </si>
  <si>
    <t>-953218688</t>
  </si>
  <si>
    <t>"D1.1.b-b1s"</t>
  </si>
  <si>
    <t>3,1*1,5</t>
  </si>
  <si>
    <t>2*1,5</t>
  </si>
  <si>
    <t>0,9*1,5</t>
  </si>
  <si>
    <t>46</t>
  </si>
  <si>
    <t>968062374</t>
  </si>
  <si>
    <t>Vybourání dřevěných rámů oken zdvojených včetně křídel pl do 1 m2</t>
  </si>
  <si>
    <t>-101455312</t>
  </si>
  <si>
    <t>2*0,6*0,9+1,2*1,5+1,36*1,44+0,83*1,44+1,165*1,5</t>
  </si>
  <si>
    <t>4*1*0,8</t>
  </si>
  <si>
    <t>47</t>
  </si>
  <si>
    <t>968062455</t>
  </si>
  <si>
    <t>Vybourání dřevěných dveřních zárubní pl do 2 m2</t>
  </si>
  <si>
    <t>1563650923</t>
  </si>
  <si>
    <t>48</t>
  </si>
  <si>
    <t>968062456</t>
  </si>
  <si>
    <t>Vybourání dřevěných dveřních zárubní pl přes 2 m2</t>
  </si>
  <si>
    <t>1982043847</t>
  </si>
  <si>
    <t>49</t>
  </si>
  <si>
    <t>978015391</t>
  </si>
  <si>
    <t>Otlučení (osekání) vnější vápenné nebo vápenocementové omítky stupně členitosti 1 a 2 do 100%</t>
  </si>
  <si>
    <t>-1142241525</t>
  </si>
  <si>
    <t>"D1.1.b-b3s, b4s"</t>
  </si>
  <si>
    <t>3*(21,74*2+16,9)</t>
  </si>
  <si>
    <t>50</t>
  </si>
  <si>
    <t>997002611</t>
  </si>
  <si>
    <t>Nakládání suti a vybouraných hmot</t>
  </si>
  <si>
    <t>-976787873</t>
  </si>
  <si>
    <t>51</t>
  </si>
  <si>
    <t>997013211</t>
  </si>
  <si>
    <t>Vnitrostaveništní doprava suti a vybouraných hmot pro budovy v do 6 m ručně</t>
  </si>
  <si>
    <t>-789122232</t>
  </si>
  <si>
    <t>52</t>
  </si>
  <si>
    <t>997013501</t>
  </si>
  <si>
    <t>Odvoz suti a vybouraných hmot na skládku nebo meziskládku do 1 km se složením</t>
  </si>
  <si>
    <t>1684978849</t>
  </si>
  <si>
    <t>53</t>
  </si>
  <si>
    <t>997013509</t>
  </si>
  <si>
    <t>Příplatek k odvozu suti a vybouraných hmot na skládku ZKD 1 km přes 1 km</t>
  </si>
  <si>
    <t>739117260</t>
  </si>
  <si>
    <t>14,219*14 "Přepočtené koeficientem množství</t>
  </si>
  <si>
    <t>54</t>
  </si>
  <si>
    <t>997013801</t>
  </si>
  <si>
    <t>Poplatek za uložení na skládce (skládkovné) stavebního odpadu betonového kód odpadu 170 101</t>
  </si>
  <si>
    <t>-303072337</t>
  </si>
  <si>
    <t>55</t>
  </si>
  <si>
    <t>998011002</t>
  </si>
  <si>
    <t>Přesun hmot pro budovy zděné v do 12 m</t>
  </si>
  <si>
    <t>1047158678</t>
  </si>
  <si>
    <t>56</t>
  </si>
  <si>
    <t>712461703</t>
  </si>
  <si>
    <t>Provedení povlakové krytiny střech do 30° fólií přilepenou v plné ploše</t>
  </si>
  <si>
    <t>-1034263345</t>
  </si>
  <si>
    <t>"D1.1.b-b4, c3, c4"</t>
  </si>
  <si>
    <t>"kompletní provedení krytiny vč. rohů a koutů"</t>
  </si>
  <si>
    <t>(21,165*3,6-6,455*1,97)</t>
  </si>
  <si>
    <t>0,3*(2*21,165+2*3,37+2*1,97)</t>
  </si>
  <si>
    <t>57</t>
  </si>
  <si>
    <t>283220000</t>
  </si>
  <si>
    <t>fólie hydroizolační střešní mPVC, tl. 2 mm š 1200 mm šedá</t>
  </si>
  <si>
    <t>968981052</t>
  </si>
  <si>
    <t>79,381*1,15 "Přepočtené koeficientem množství</t>
  </si>
  <si>
    <t>58</t>
  </si>
  <si>
    <t>712600832</t>
  </si>
  <si>
    <t>Odstranění povlakové krytiny střech přes 30° dvouvrstvé</t>
  </si>
  <si>
    <t>-1267371439</t>
  </si>
  <si>
    <t>21,165*3,6</t>
  </si>
  <si>
    <t>59</t>
  </si>
  <si>
    <t>712901001</t>
  </si>
  <si>
    <t>Zajištění proti zatečení při provádění střech</t>
  </si>
  <si>
    <t>-1666659278</t>
  </si>
  <si>
    <t>60</t>
  </si>
  <si>
    <t>998712202</t>
  </si>
  <si>
    <t>Přesun hmot procentní pro krytiny povlakové v objektech v do 12 m</t>
  </si>
  <si>
    <t>%</t>
  </si>
  <si>
    <t>-270280091</t>
  </si>
  <si>
    <t>61</t>
  </si>
  <si>
    <t>713111122.</t>
  </si>
  <si>
    <t>Montáž izolace tepelné spodem stropů s přibitím rohoží, pásů, dílců, desek</t>
  </si>
  <si>
    <t>-1260315775</t>
  </si>
  <si>
    <t>"D1.1.b-b2, c1-4"</t>
  </si>
  <si>
    <t>11,595*20,715</t>
  </si>
  <si>
    <t>1,97*5,595</t>
  </si>
  <si>
    <t>(0,6+2,95)*(4,2-2,9)</t>
  </si>
  <si>
    <t>(20,715-0,6-2,95)*0,6</t>
  </si>
  <si>
    <t>3*266,126</t>
  </si>
  <si>
    <t>62</t>
  </si>
  <si>
    <t>631508220</t>
  </si>
  <si>
    <t>pás tepelně izolační pro všechny druhy nezatížených izolací λ=0,038-0,039 tl 60mm</t>
  </si>
  <si>
    <t>-95243077</t>
  </si>
  <si>
    <t>266,126*1,02 "Přepočtené koeficientem množství</t>
  </si>
  <si>
    <t>63</t>
  </si>
  <si>
    <t>631507910</t>
  </si>
  <si>
    <t>pás tepelně izolační pro všechny druhy nezatížených izolací λ=0,038-0,039 tl 200mm</t>
  </si>
  <si>
    <t>-1648639</t>
  </si>
  <si>
    <t>64</t>
  </si>
  <si>
    <t>631507940a</t>
  </si>
  <si>
    <t>plsť skelná Isover UNIROLprofi 5000 x 1200 tl.100 mm</t>
  </si>
  <si>
    <t>948308853</t>
  </si>
  <si>
    <t>65</t>
  </si>
  <si>
    <t>713121111</t>
  </si>
  <si>
    <t>Montáž izolace tepelné podlah volně kladenými rohožemi, pásy, dílci, deskami 1 vrstva</t>
  </si>
  <si>
    <t>1402162582</t>
  </si>
  <si>
    <t>277,6</t>
  </si>
  <si>
    <t>66</t>
  </si>
  <si>
    <t>2837230</t>
  </si>
  <si>
    <t>deska z polystyrenu EPS grey 100, lambda 0,031 W/mK tl. 100 mm</t>
  </si>
  <si>
    <t>-2106415942</t>
  </si>
  <si>
    <t>277,6*1,02 "Přepočtené koeficientem množství</t>
  </si>
  <si>
    <t>67</t>
  </si>
  <si>
    <t>713131141</t>
  </si>
  <si>
    <t>Montáž izolace tepelné stěn a základů lepením celoplošně rohoží, pásů, dílců, desek</t>
  </si>
  <si>
    <t>938209796</t>
  </si>
  <si>
    <t>0,3*(21,165+3,37)</t>
  </si>
  <si>
    <t>68</t>
  </si>
  <si>
    <t>1416089947</t>
  </si>
  <si>
    <t>7,361*1,02 "Přepočtené koeficientem množství</t>
  </si>
  <si>
    <t>69</t>
  </si>
  <si>
    <t>713141162</t>
  </si>
  <si>
    <t>Montáž izolace tepelné střech plochých tl do 130 mm šrouby, budova v do 20 m</t>
  </si>
  <si>
    <t>2097937418</t>
  </si>
  <si>
    <t>(21,165*3,6-6,455*1,97)*2</t>
  </si>
  <si>
    <t>70</t>
  </si>
  <si>
    <t>283723210</t>
  </si>
  <si>
    <t>deska EPS 100 pro trvalé zatížení v tlaku (max. 2000 kg/m2) tl 200mm</t>
  </si>
  <si>
    <t>1591192720</t>
  </si>
  <si>
    <t>63,478*1,02 "Přepočtené koeficientem množství</t>
  </si>
  <si>
    <t>71</t>
  </si>
  <si>
    <t>283723190</t>
  </si>
  <si>
    <t>deska EPS 100 pro trvalé zatížení v tlaku (max. 2000 kg/m2) tl 160mm</t>
  </si>
  <si>
    <t>-324270314</t>
  </si>
  <si>
    <t>72</t>
  </si>
  <si>
    <t>713141211</t>
  </si>
  <si>
    <t>Montáž izolace tepelné střech plochých volně položené atikový klín</t>
  </si>
  <si>
    <t>-2125348336</t>
  </si>
  <si>
    <t>3*21,165</t>
  </si>
  <si>
    <t>73</t>
  </si>
  <si>
    <t>283723991</t>
  </si>
  <si>
    <t>spádová vrstva 2% 20-200 mm</t>
  </si>
  <si>
    <t>2031863417</t>
  </si>
  <si>
    <t>63,461*0,12</t>
  </si>
  <si>
    <t>7,615*1,02 "Přepočtené koeficientem množství</t>
  </si>
  <si>
    <t>74</t>
  </si>
  <si>
    <t>713191132</t>
  </si>
  <si>
    <t>Montáž izolace tepelné podlah, stropů vrchem nebo střech překrytí separační fólií z PE</t>
  </si>
  <si>
    <t>817442877</t>
  </si>
  <si>
    <t>75</t>
  </si>
  <si>
    <t>283231500</t>
  </si>
  <si>
    <t>fólie separační PE bal. 100 m2</t>
  </si>
  <si>
    <t>49692371</t>
  </si>
  <si>
    <t>277,6*1,1 "Přepočtené koeficientem množství</t>
  </si>
  <si>
    <t>76</t>
  </si>
  <si>
    <t>713191133</t>
  </si>
  <si>
    <t>Montáž izolace tepelné podlah, stropů vrchem nebo střech překrytí fólií s přelepeným spojem</t>
  </si>
  <si>
    <t>-1395008045</t>
  </si>
  <si>
    <t>5,29*11,595+5,29*1,97</t>
  </si>
  <si>
    <t>77</t>
  </si>
  <si>
    <t>283292600</t>
  </si>
  <si>
    <t>fólie hořlavá parotěsná JUTAFOL N Standard 140 g/m2</t>
  </si>
  <si>
    <t>581845860</t>
  </si>
  <si>
    <t>71,759*1,1 "Přepočtené koeficientem množství</t>
  </si>
  <si>
    <t>78</t>
  </si>
  <si>
    <t>998713202</t>
  </si>
  <si>
    <t>Přesun hmot procentní pro izolace tepelné v objektech v do 12 m</t>
  </si>
  <si>
    <t>77330928</t>
  </si>
  <si>
    <t>79</t>
  </si>
  <si>
    <t>721233221</t>
  </si>
  <si>
    <t>Střešní vtok polypropylen PP pro pochůzné střechy vodorovný odtok DN 75/110</t>
  </si>
  <si>
    <t>kus</t>
  </si>
  <si>
    <t>1713145122</t>
  </si>
  <si>
    <t>80</t>
  </si>
  <si>
    <t>721242116</t>
  </si>
  <si>
    <t>Lapač střešních splavenin z PP s kulovým kloubem na odtoku DN 125</t>
  </si>
  <si>
    <t>-1547342338</t>
  </si>
  <si>
    <t>81</t>
  </si>
  <si>
    <t>762341042</t>
  </si>
  <si>
    <t>Bednění střech rovných z desek OSB tl 12 mm na pero a drážku šroubovaných na rošt</t>
  </si>
  <si>
    <t>-899168170</t>
  </si>
  <si>
    <t>"D1.1.b-c4 R3"</t>
  </si>
  <si>
    <t>82</t>
  </si>
  <si>
    <t>762341811</t>
  </si>
  <si>
    <t>Demontáž bednění střech z prken</t>
  </si>
  <si>
    <t>-9378514</t>
  </si>
  <si>
    <t>"D1.1.b-b2s"</t>
  </si>
  <si>
    <t>83</t>
  </si>
  <si>
    <t>762395000</t>
  </si>
  <si>
    <t>Spojovací prostředky pro montáž krovu, bednění, laťování, světlíky, klíny</t>
  </si>
  <si>
    <t>1813531156</t>
  </si>
  <si>
    <t>79,381*0,012</t>
  </si>
  <si>
    <t>84</t>
  </si>
  <si>
    <t>762430034</t>
  </si>
  <si>
    <t>Obložení stěn z cementotřískových desek tl 18 mm broušených na pero a drážku šroubovaných</t>
  </si>
  <si>
    <t>438989251</t>
  </si>
  <si>
    <t>"D1.1.b-d3 desky Cetris nástřik RAL 7011"</t>
  </si>
  <si>
    <t>1,4*0,95</t>
  </si>
  <si>
    <t>85</t>
  </si>
  <si>
    <t>762430059</t>
  </si>
  <si>
    <t>Obložení stěn horizontální dřevěný obklad</t>
  </si>
  <si>
    <t>-249681071</t>
  </si>
  <si>
    <t>"D1.1.b-d3"</t>
  </si>
  <si>
    <t>2,25*(5,91+2*1,44-2,5)</t>
  </si>
  <si>
    <t>86</t>
  </si>
  <si>
    <t>998762202</t>
  </si>
  <si>
    <t>Přesun hmot procentní pro kce tesařské v objektech v do 12 m</t>
  </si>
  <si>
    <t>-143138875</t>
  </si>
  <si>
    <t>87</t>
  </si>
  <si>
    <t>763161710a</t>
  </si>
  <si>
    <t>Příplatek za desku impregnovanou</t>
  </si>
  <si>
    <t>609270814</t>
  </si>
  <si>
    <t>6,8</t>
  </si>
  <si>
    <t>88</t>
  </si>
  <si>
    <t>763161715</t>
  </si>
  <si>
    <t>SDK podkroví deska 1xA 15 bez TI dvouvrstvá spodní kce profil CD+UD REI 15</t>
  </si>
  <si>
    <t>-456610152</t>
  </si>
  <si>
    <t>89</t>
  </si>
  <si>
    <t>998763402</t>
  </si>
  <si>
    <t>Přesun hmot procentní pro sádrokartonové konstrukce v objektech v do 12 m</t>
  </si>
  <si>
    <t>-1267604982</t>
  </si>
  <si>
    <t>90</t>
  </si>
  <si>
    <t>764002841</t>
  </si>
  <si>
    <t>Demontáž oplechování horních ploch zdí a nadezdívek do suti</t>
  </si>
  <si>
    <t>1076862643</t>
  </si>
  <si>
    <t>"D1.1.b-b2s, b3s"</t>
  </si>
  <si>
    <t>2*10</t>
  </si>
  <si>
    <t>91</t>
  </si>
  <si>
    <t>764002871</t>
  </si>
  <si>
    <t>Demontáž lemování zdí do suti</t>
  </si>
  <si>
    <t>-268613619</t>
  </si>
  <si>
    <t>"D1.1.b-b2s" 2*9</t>
  </si>
  <si>
    <t>92</t>
  </si>
  <si>
    <t>764004801</t>
  </si>
  <si>
    <t>Demontáž podokapního žlabu do suti</t>
  </si>
  <si>
    <t>-64951833</t>
  </si>
  <si>
    <t>93</t>
  </si>
  <si>
    <t>764004861</t>
  </si>
  <si>
    <t>Demontáž svodu do suti</t>
  </si>
  <si>
    <t>1799655335</t>
  </si>
  <si>
    <t>"D1.1.b-b2s" 2*3,5</t>
  </si>
  <si>
    <t>94</t>
  </si>
  <si>
    <t>764244308</t>
  </si>
  <si>
    <t>Oplechování horních ploch a nadezdívek bez rohů z TiZn lesklého plechu kotvené rš 750 mm</t>
  </si>
  <si>
    <t>-773920363</t>
  </si>
  <si>
    <t>"D1.1.b-b4"</t>
  </si>
  <si>
    <t>"atika ploché střechy"</t>
  </si>
  <si>
    <t>21,78+3,985-0,615</t>
  </si>
  <si>
    <t>95</t>
  </si>
  <si>
    <t>764246443</t>
  </si>
  <si>
    <t>Oplechování parapetů rovných celoplošně lepené z TiZn předzvětralého plechu rš 250 mm</t>
  </si>
  <si>
    <t>-149481552</t>
  </si>
  <si>
    <t>"KL03" 39,895</t>
  </si>
  <si>
    <t>96</t>
  </si>
  <si>
    <t>764246447</t>
  </si>
  <si>
    <t>Oplechování parapetů rovných celoplošně lepené z TiZn předzvětralého plechu rš 670 mm</t>
  </si>
  <si>
    <t>1606065311</t>
  </si>
  <si>
    <t>"KL02" 1,645</t>
  </si>
  <si>
    <t>97</t>
  </si>
  <si>
    <t>764246449</t>
  </si>
  <si>
    <t>Oplechování parapetů rovných celoplošně lepené z TiZn předzvětralého plechu rš 800 mm</t>
  </si>
  <si>
    <t>1784180888</t>
  </si>
  <si>
    <t>"KL01" 1,2</t>
  </si>
  <si>
    <t>98</t>
  </si>
  <si>
    <t>764248424</t>
  </si>
  <si>
    <t>Oplechování římsy rovné celoplošně lepené z TiZn předzvětralého plechu rš 330 mm</t>
  </si>
  <si>
    <t>-1131827770</t>
  </si>
  <si>
    <t>"oplechování horní hrany kamenného obkladu soklu"</t>
  </si>
  <si>
    <t>2*34,8+2*1,44+2*16,9</t>
  </si>
  <si>
    <t>99</t>
  </si>
  <si>
    <t>764341406</t>
  </si>
  <si>
    <t>Lemování rovných zdí střech s krytinou prejzovou nebo vlnitou z TiZn předzvětralého plechu rš 500 mm</t>
  </si>
  <si>
    <t>544625731</t>
  </si>
  <si>
    <t>"lemování u stávající střechy sálu"</t>
  </si>
  <si>
    <t>100</t>
  </si>
  <si>
    <t>764541403</t>
  </si>
  <si>
    <t>Žlab podokapní půlkruhový z TiZn předzvětralého plechu rš 250 mm</t>
  </si>
  <si>
    <t>-2021802765</t>
  </si>
  <si>
    <t>"KL01, 08, 09" 43,6</t>
  </si>
  <si>
    <t>101</t>
  </si>
  <si>
    <t>764541447</t>
  </si>
  <si>
    <t>Kotlík oválný (trychtýřový) pro podokapní žlaby z TiZn předzvětralého plechu 330/120 mm</t>
  </si>
  <si>
    <t>1426641239</t>
  </si>
  <si>
    <t>"KL06" 4</t>
  </si>
  <si>
    <t>102</t>
  </si>
  <si>
    <t>764548424</t>
  </si>
  <si>
    <t>Svody kruhové včetně objímek, kolen, odskoků z TiZn předzvětralého plechu průměru 120 mm</t>
  </si>
  <si>
    <t>-1397594999</t>
  </si>
  <si>
    <t>"KL05, 07" 14,5</t>
  </si>
  <si>
    <t>103</t>
  </si>
  <si>
    <t>998764202</t>
  </si>
  <si>
    <t>Přesun hmot procentní pro konstrukce klempířské v objektech v do 12 m</t>
  </si>
  <si>
    <t>-1635906006</t>
  </si>
  <si>
    <t>104</t>
  </si>
  <si>
    <t>766001</t>
  </si>
  <si>
    <t>O 01 D+M dřevěné vstupní dveře 1300/2150 specifikace dle výpisu oken a dveří</t>
  </si>
  <si>
    <t>ks</t>
  </si>
  <si>
    <t>-1007348310</t>
  </si>
  <si>
    <t>105</t>
  </si>
  <si>
    <t>766002</t>
  </si>
  <si>
    <t>O 02 D+M dřevěné okno 600/950 mm specifikace dle výpisu oken a dveří</t>
  </si>
  <si>
    <t>-466345636</t>
  </si>
  <si>
    <t>106</t>
  </si>
  <si>
    <t>766003</t>
  </si>
  <si>
    <t>O 03 D+M dřevěné vstupní dveře 1200/2105 mm specifikace sdle výpisu oken a dveří</t>
  </si>
  <si>
    <t>-1241395916</t>
  </si>
  <si>
    <t>107</t>
  </si>
  <si>
    <t>766004</t>
  </si>
  <si>
    <t>O 04 D+M dřevěné vstupní dveře 860/2050 mm specifikace dle výpisu oken a dveří</t>
  </si>
  <si>
    <t>1048479022</t>
  </si>
  <si>
    <t>108</t>
  </si>
  <si>
    <t>766005</t>
  </si>
  <si>
    <t>O 05 D+M dřevěné okno 815/1440 mm specifikace dle výpisu oken a dveří</t>
  </si>
  <si>
    <t>-551033</t>
  </si>
  <si>
    <t>109</t>
  </si>
  <si>
    <t>766006</t>
  </si>
  <si>
    <t>O 06 D+M dřevěné vstupní dveře 1820/2640 mm specifikace dle výpisu oken a dveří</t>
  </si>
  <si>
    <t>1777830483</t>
  </si>
  <si>
    <t>110</t>
  </si>
  <si>
    <t>766007</t>
  </si>
  <si>
    <t>O 07 D+M dřevěná okenní sestava 1870/710 mm specifikace dle výpisu oken a dveří</t>
  </si>
  <si>
    <t>220971105</t>
  </si>
  <si>
    <t>111</t>
  </si>
  <si>
    <t>766008</t>
  </si>
  <si>
    <t>O 08 D+M dřevěné okno 1050/1395 mm specifikace dle výpisu oken a dveří</t>
  </si>
  <si>
    <t>1335935780</t>
  </si>
  <si>
    <t>112</t>
  </si>
  <si>
    <t>766009</t>
  </si>
  <si>
    <t>O 09 D+M dřevěná okenní sestava 1900/1395 mm specifikace dle výpisu oken a dveří</t>
  </si>
  <si>
    <t>-220647660</t>
  </si>
  <si>
    <t>113</t>
  </si>
  <si>
    <t>766010</t>
  </si>
  <si>
    <t>O 10 D+M dřevěná okenní sestava 2500/2250 mm specifikace dle výpisu oken a dveří</t>
  </si>
  <si>
    <t>2028328934</t>
  </si>
  <si>
    <t>114</t>
  </si>
  <si>
    <t>766011</t>
  </si>
  <si>
    <t>O 11 D+M plastová okenní sestava 2400/1395 mm specifikace dle výpisu oken a dveří</t>
  </si>
  <si>
    <t>841624230</t>
  </si>
  <si>
    <t>115</t>
  </si>
  <si>
    <t>766012</t>
  </si>
  <si>
    <t>O 12 D+M plastové okno 1200/1395 mm specifikace dle výpisu oken a dveří</t>
  </si>
  <si>
    <t>1215081610</t>
  </si>
  <si>
    <t>116</t>
  </si>
  <si>
    <t>766013</t>
  </si>
  <si>
    <t>O 13 D+M plastová okenní sestava 1200/2000 mm specifikace dle výpisu oken a dveří</t>
  </si>
  <si>
    <t>-1860239056</t>
  </si>
  <si>
    <t>117</t>
  </si>
  <si>
    <t>766014</t>
  </si>
  <si>
    <t>O 14 D+M plastová okenní sestava 1870/1395 mm specifikace dle výpisu oken a dveří</t>
  </si>
  <si>
    <t>532165061</t>
  </si>
  <si>
    <t>118</t>
  </si>
  <si>
    <t>766015</t>
  </si>
  <si>
    <t>O 15 D+M plastová okenní sestava 4785/1000 mm specifikace dle výpisu oken a dveří</t>
  </si>
  <si>
    <t>1563894348</t>
  </si>
  <si>
    <t>119</t>
  </si>
  <si>
    <t>766016</t>
  </si>
  <si>
    <t>O 16 D+M dřevěné okno 930/1395 mm specifikace dle výpisu oken a dveří</t>
  </si>
  <si>
    <t>597532316</t>
  </si>
  <si>
    <t>120</t>
  </si>
  <si>
    <t>766018</t>
  </si>
  <si>
    <t xml:space="preserve">D+M plastové vstupní dveře 800/1970 mm </t>
  </si>
  <si>
    <t>160753501</t>
  </si>
  <si>
    <t>"boční dveře do sálu, U=1,0 W/m2K" 1</t>
  </si>
  <si>
    <t>121</t>
  </si>
  <si>
    <t>766019</t>
  </si>
  <si>
    <t>D+M parapetní deska š. do 450 mm</t>
  </si>
  <si>
    <t>-730842058</t>
  </si>
  <si>
    <t>"výpis oken a dveří"</t>
  </si>
  <si>
    <t>2*0,6+2*0,815+5*1,87+1,05+1,9+4*2,4+2*1,2+2*1,2+4*1,87+4,785+0,93</t>
  </si>
  <si>
    <t>122</t>
  </si>
  <si>
    <t>998766202</t>
  </si>
  <si>
    <t>Přesun hmot procentní pro konstrukce truhlářské v objektech v do 12 m</t>
  </si>
  <si>
    <t>1968121047</t>
  </si>
  <si>
    <t>123</t>
  </si>
  <si>
    <t>767002</t>
  </si>
  <si>
    <t>D+M zábradlí fr. oken</t>
  </si>
  <si>
    <t>1293247808</t>
  </si>
  <si>
    <t>124</t>
  </si>
  <si>
    <t>998767202</t>
  </si>
  <si>
    <t>Přesun hmot procentní pro zámečnické konstrukce v objektech v do 12 m</t>
  </si>
  <si>
    <t>2078039418</t>
  </si>
  <si>
    <t>125</t>
  </si>
  <si>
    <t>782112111</t>
  </si>
  <si>
    <t>Montáž obkladu stěn z pravoúhlých desek z měkkého kamene do lepidla tl do 25 mm</t>
  </si>
  <si>
    <t>1905313395</t>
  </si>
  <si>
    <t>126</t>
  </si>
  <si>
    <t>pc</t>
  </si>
  <si>
    <t>obklad z umělého kamene</t>
  </si>
  <si>
    <t>-1075021455</t>
  </si>
  <si>
    <t>106,958*1,05 "Přepočtené koeficientem množství</t>
  </si>
  <si>
    <t>127</t>
  </si>
  <si>
    <t>998782202</t>
  </si>
  <si>
    <t>Přesun hmot procentní pro obklady kamenné v objektech v do 12 m</t>
  </si>
  <si>
    <t>289593335</t>
  </si>
  <si>
    <t>128</t>
  </si>
  <si>
    <t>784181001</t>
  </si>
  <si>
    <t>Jednonásobné pačokování v místnostech výšky do 3,80 m</t>
  </si>
  <si>
    <t>1468276447</t>
  </si>
  <si>
    <t>129</t>
  </si>
  <si>
    <t>784221105</t>
  </si>
  <si>
    <t>Dvojnásobné bílé malby  ze směsí za sucha dobře otěruvzdorných v místnostech přes 5,00 m</t>
  </si>
  <si>
    <t>781962060</t>
  </si>
  <si>
    <t>"kolem vyměňovaných výplní"</t>
  </si>
  <si>
    <t>114,23*1 "kolem otvorů"</t>
  </si>
  <si>
    <t>266,126 "sdk"</t>
  </si>
  <si>
    <t>130</t>
  </si>
  <si>
    <t>784225001</t>
  </si>
  <si>
    <t>Penetrační nátěr sdk konstrukcí</t>
  </si>
  <si>
    <t>468582523</t>
  </si>
  <si>
    <t>266,126</t>
  </si>
  <si>
    <t>131</t>
  </si>
  <si>
    <t>013254000</t>
  </si>
  <si>
    <t>Dokumentace skutečného provedení stavby</t>
  </si>
  <si>
    <t>soub</t>
  </si>
  <si>
    <t>1024</t>
  </si>
  <si>
    <t>1099488908</t>
  </si>
  <si>
    <t>132</t>
  </si>
  <si>
    <t>030001000</t>
  </si>
  <si>
    <t>Zařízení staveniště</t>
  </si>
  <si>
    <t>-304553791</t>
  </si>
  <si>
    <t>133</t>
  </si>
  <si>
    <t>034103000</t>
  </si>
  <si>
    <t>Energie pro zařízení staveniště</t>
  </si>
  <si>
    <t>-1048345920</t>
  </si>
  <si>
    <t>134</t>
  </si>
  <si>
    <t>034203000</t>
  </si>
  <si>
    <t>Oplocení staveniště</t>
  </si>
  <si>
    <t>1064219034</t>
  </si>
  <si>
    <t>135</t>
  </si>
  <si>
    <t>034403000</t>
  </si>
  <si>
    <t>Dopravní značení</t>
  </si>
  <si>
    <t>-1692666235</t>
  </si>
  <si>
    <t>136</t>
  </si>
  <si>
    <t>039002000</t>
  </si>
  <si>
    <t>Zrušení zařízení staveniště</t>
  </si>
  <si>
    <t>-866530415</t>
  </si>
  <si>
    <t>137</t>
  </si>
  <si>
    <t>063303000</t>
  </si>
  <si>
    <t>Zabezpečení a zajištění výkopu</t>
  </si>
  <si>
    <t>1678128323</t>
  </si>
  <si>
    <t>"zajištění výkopů směrem do silnice" 1</t>
  </si>
  <si>
    <t>02 - Neuznatelné náklady - Ostatní úpravy</t>
  </si>
  <si>
    <t xml:space="preserve">    2 - Zakládání</t>
  </si>
  <si>
    <t xml:space="preserve">    5 - Komunikace pozemní</t>
  </si>
  <si>
    <t xml:space="preserve">    8 - Trubní vedení</t>
  </si>
  <si>
    <t xml:space="preserve">    711 - Izolace proti vodě, vlhkosti a plynům</t>
  </si>
  <si>
    <t xml:space="preserve">    731 - Ústřední vytápění - kotelny</t>
  </si>
  <si>
    <t xml:space="preserve">    740 - Elektromontáže</t>
  </si>
  <si>
    <t xml:space="preserve">    751 - Vzduchotechnika</t>
  </si>
  <si>
    <t xml:space="preserve">    765 - Krytina skládaná</t>
  </si>
  <si>
    <t xml:space="preserve">    771 - Podlahy z dlaždic</t>
  </si>
  <si>
    <t xml:space="preserve">    775 - Podlahy skládané (parkety, vlysy, lamely aj.)</t>
  </si>
  <si>
    <t xml:space="preserve">    781 - Dokončovací práce - obklady</t>
  </si>
  <si>
    <t xml:space="preserve">    783 - Dokončovací práce - nátěry</t>
  </si>
  <si>
    <t>122201101</t>
  </si>
  <si>
    <t>Odkopávky a prokopávky nezapažené v hornině tř. 3 objem do 100 m3</t>
  </si>
  <si>
    <t>831434923</t>
  </si>
  <si>
    <t>"situace C2"</t>
  </si>
  <si>
    <t>"pro parkovací stání, chodník"</t>
  </si>
  <si>
    <t>7,351*7 "stání"</t>
  </si>
  <si>
    <t>17*1,5</t>
  </si>
  <si>
    <t>76,957*0,4</t>
  </si>
  <si>
    <t>-1347354193</t>
  </si>
  <si>
    <t>"pro zídku u terasy a rampy"</t>
  </si>
  <si>
    <t>1,1*0,35*13,06</t>
  </si>
  <si>
    <t>-1721650198</t>
  </si>
  <si>
    <t>132212101</t>
  </si>
  <si>
    <t>Hloubení rýh š do 600 mm ručním nebo pneum nářadím v soudržných horninách tř. 3</t>
  </si>
  <si>
    <t>1398642811</t>
  </si>
  <si>
    <t>"pro nové základy"</t>
  </si>
  <si>
    <t>"pod nové zdivo a schodiště"</t>
  </si>
  <si>
    <t>1,1*0,3*6,15</t>
  </si>
  <si>
    <t>1,1*0,3*3,15</t>
  </si>
  <si>
    <t>0,85*0,3*(2,625+1,5+6,93)</t>
  </si>
  <si>
    <t>0,85*0,5*(3,15+2*1)</t>
  </si>
  <si>
    <t>132212109</t>
  </si>
  <si>
    <t>Příplatek za lepivost u hloubení rýh š do 600 mm ručním nebo pneum nářadím v hornině tř. 3</t>
  </si>
  <si>
    <t>581170391</t>
  </si>
  <si>
    <t>139711101</t>
  </si>
  <si>
    <t>Vykopávky v uzavřených prostorách v hornině tř. 1 až 4</t>
  </si>
  <si>
    <t>105303572</t>
  </si>
  <si>
    <t>"odkop pro nové podlahy"</t>
  </si>
  <si>
    <t>"D1.1.b-b1, c4"</t>
  </si>
  <si>
    <t>(465,1-40)*0,5</t>
  </si>
  <si>
    <t>-1996269958</t>
  </si>
  <si>
    <t>30,783+5,028+8,078+212,55</t>
  </si>
  <si>
    <t>-426757790</t>
  </si>
  <si>
    <t>-1425163206</t>
  </si>
  <si>
    <t>452652938</t>
  </si>
  <si>
    <t>76598954</t>
  </si>
  <si>
    <t>256,439*1,8</t>
  </si>
  <si>
    <t>14589057</t>
  </si>
  <si>
    <t>"Výkres situace C2"</t>
  </si>
  <si>
    <t>300-105,8</t>
  </si>
  <si>
    <t>271572211</t>
  </si>
  <si>
    <t>Podsyp pod základové konstrukce se zhutněním z netříděného štěrkopísku</t>
  </si>
  <si>
    <t>820145091</t>
  </si>
  <si>
    <t>0,1*0,3*6,15</t>
  </si>
  <si>
    <t>0,1*0,3*3,15</t>
  </si>
  <si>
    <t>0,1*0,3*(2,625+1,5+6,93)</t>
  </si>
  <si>
    <t>0,*0,5*(3,15+2*1)</t>
  </si>
  <si>
    <t>274321411</t>
  </si>
  <si>
    <t>Základové pasy ze ŽB bez zvýšených nároků na prostředí tř. C 20/25</t>
  </si>
  <si>
    <t>-499435240</t>
  </si>
  <si>
    <t>274351121</t>
  </si>
  <si>
    <t>Zřízení bednění základových pasů rovného</t>
  </si>
  <si>
    <t>-423686391</t>
  </si>
  <si>
    <t>1,1*2*6,15</t>
  </si>
  <si>
    <t>1,1*2*3,15</t>
  </si>
  <si>
    <t>0,85*2*(2,625+1,5+6,93)</t>
  </si>
  <si>
    <t>0,85*2*(3,15+2*1)</t>
  </si>
  <si>
    <t>274351122</t>
  </si>
  <si>
    <t>Odstranění bednění základových pasů rovného</t>
  </si>
  <si>
    <t>-2006218202</t>
  </si>
  <si>
    <t>279321348</t>
  </si>
  <si>
    <t>Základová zeď ze ŽB bez zvýšených nároků na prostředí tř. C 30/37 bez výztuže</t>
  </si>
  <si>
    <t>-1006518668</t>
  </si>
  <si>
    <t>"statika příloha č. 4"</t>
  </si>
  <si>
    <t>(1,1+0,782+0,5)*(4,17+0,66)*0,35</t>
  </si>
  <si>
    <t>(1,1+0,782)*5,91*0,35</t>
  </si>
  <si>
    <t>279351121</t>
  </si>
  <si>
    <t>Zřízení oboustranného bednění základových zdí</t>
  </si>
  <si>
    <t>-1709605338</t>
  </si>
  <si>
    <t>(1,1+0,782+0,5)*(2*4,17+2*0,66+2*0,35)</t>
  </si>
  <si>
    <t>(1,1+0,782)*(5,91)+2*0,5*0,35</t>
  </si>
  <si>
    <t>279351122</t>
  </si>
  <si>
    <t>Odstranění oboustranného bednění základových zdí</t>
  </si>
  <si>
    <t>216194099</t>
  </si>
  <si>
    <t>279361821</t>
  </si>
  <si>
    <t>Výztuž základových zdí nosných betonářskou ocelí 10 505</t>
  </si>
  <si>
    <t>169383660</t>
  </si>
  <si>
    <t>"statika příloha č.4"</t>
  </si>
  <si>
    <t>30*0,617/1000</t>
  </si>
  <si>
    <t>116*0,222/1000</t>
  </si>
  <si>
    <t>279362021</t>
  </si>
  <si>
    <t>Výztuž základových zdí nosných svařovanými sítěmi Kari</t>
  </si>
  <si>
    <t>-66119614</t>
  </si>
  <si>
    <t>650/1000</t>
  </si>
  <si>
    <t>310236241</t>
  </si>
  <si>
    <t>Zazdívka otvorů pl do 0,09 m2 ve zdivu nadzákladovém cihlami pálenými tl do 300 mm</t>
  </si>
  <si>
    <t>532751050</t>
  </si>
  <si>
    <t>"po vybourných stropních trámech"</t>
  </si>
  <si>
    <t>2*12+2*9+2*10</t>
  </si>
  <si>
    <t>310239211</t>
  </si>
  <si>
    <t>Zazdívka otvorů pl do 4 m2 ve zdivu nadzákladovém cihlami pálenými na MVC</t>
  </si>
  <si>
    <t>-142153038</t>
  </si>
  <si>
    <t>"D1.1.b-b1, b1s"</t>
  </si>
  <si>
    <t>0,6*0,95*0,86</t>
  </si>
  <si>
    <t>0,125*0,75*2,1</t>
  </si>
  <si>
    <t>0,4*0,75*2,1</t>
  </si>
  <si>
    <t>1*0,75*2,1</t>
  </si>
  <si>
    <t>0,3*0,75*2,1</t>
  </si>
  <si>
    <t>1*0,44*2,1</t>
  </si>
  <si>
    <t>2*1,5*0,9</t>
  </si>
  <si>
    <t>1*0,3*2,1</t>
  </si>
  <si>
    <t>1,15*0,15*2,1</t>
  </si>
  <si>
    <t>2,5*0,5*2,1</t>
  </si>
  <si>
    <t>1*0,6*1</t>
  </si>
  <si>
    <t>1,165*0,54*1,5</t>
  </si>
  <si>
    <t>0,8*0,375*0,71</t>
  </si>
  <si>
    <t>0,5*0,375*0,71</t>
  </si>
  <si>
    <t>0,835*0,375*0,71</t>
  </si>
  <si>
    <t>1,1*0,375*1,25</t>
  </si>
  <si>
    <t>0,5*0,375*1,25</t>
  </si>
  <si>
    <t>"nad P10" 0,65*0,5*6,15</t>
  </si>
  <si>
    <t>311234271</t>
  </si>
  <si>
    <t>Zdivo jednovrstvé z cihel děrovaných do P10 na maltu M10 tl 365 mm</t>
  </si>
  <si>
    <t>-1261597704</t>
  </si>
  <si>
    <t>"</t>
  </si>
  <si>
    <t>"D1.1.b-b2, c1"</t>
  </si>
  <si>
    <t>12,5*5,6/2</t>
  </si>
  <si>
    <t>-1,2*1</t>
  </si>
  <si>
    <t>311234311</t>
  </si>
  <si>
    <t>Zdivo jednovrstvé z cihel děrovaných do P10 na maltu M10 tl 440 mm</t>
  </si>
  <si>
    <t>-261033552</t>
  </si>
  <si>
    <t>311272211</t>
  </si>
  <si>
    <t>Zdivo z pórobetonových tvárnic hladkých do P2 do 450 kg/m3 na tenkovrstvou maltu tl 300 mm</t>
  </si>
  <si>
    <t>-1496247917</t>
  </si>
  <si>
    <t>3,51*(4,32+0,8+1,38+0,8)</t>
  </si>
  <si>
    <t>-2*0,8*2,02</t>
  </si>
  <si>
    <t>3,25*6,15-2,5*2,25</t>
  </si>
  <si>
    <t>314231511</t>
  </si>
  <si>
    <t>Zdivo komínů nad střechou průduch do 150x150 na MC včetně spárování z cihel pálených dl 290 mm</t>
  </si>
  <si>
    <t>-1858025707</t>
  </si>
  <si>
    <t>"D1.1.b-b1, b2, c"</t>
  </si>
  <si>
    <t>9,96*0,45*0,45</t>
  </si>
  <si>
    <t>314272406</t>
  </si>
  <si>
    <t>Komín dvousložkový 1průduchový betonový z keramických vložek s izolací s šachtou D 20 cm v 3 m</t>
  </si>
  <si>
    <t>soubor</t>
  </si>
  <si>
    <t>1550500428</t>
  </si>
  <si>
    <t>314272416</t>
  </si>
  <si>
    <t>Příplatek ke komínu dvousložkovému 1průduchovému z keramických vložek s šachtou D 20 cm ZKD 1 m v</t>
  </si>
  <si>
    <t>-1130354313</t>
  </si>
  <si>
    <t>"D1.1.b-d3, c1"</t>
  </si>
  <si>
    <t>10,445+0,17-3</t>
  </si>
  <si>
    <t>9,96+0,17-3</t>
  </si>
  <si>
    <t>314272452</t>
  </si>
  <si>
    <t>Komínový plášť v 200 cm D 20 cm pro dvousložkový 1průduchový betonový komín s větrací šachtou</t>
  </si>
  <si>
    <t>1767919430</t>
  </si>
  <si>
    <t>314272456</t>
  </si>
  <si>
    <t>Komínový plášť v 250 cm D 20 cm pro dvousložkový 1průduchový betonový komín s větrací šachtou</t>
  </si>
  <si>
    <t>487520612</t>
  </si>
  <si>
    <t>317143451</t>
  </si>
  <si>
    <t>Překlad nosný z pórobetonu ve zdech tl 300 mm dl do 1300 mm</t>
  </si>
  <si>
    <t>-1330632359</t>
  </si>
  <si>
    <t>317143455</t>
  </si>
  <si>
    <t>Překlad nosný z pórobetonu ve zdech tl 300 mm dl přes 2100 do 2400 mm</t>
  </si>
  <si>
    <t>-1722350653</t>
  </si>
  <si>
    <t>317168012</t>
  </si>
  <si>
    <t>Překlad keramický plochý š 115 mm dl 1250 mm</t>
  </si>
  <si>
    <t>377315624</t>
  </si>
  <si>
    <t>317168022</t>
  </si>
  <si>
    <t>Překlad keramický plochý š 145 mm dl 1250 mm</t>
  </si>
  <si>
    <t>-973421462</t>
  </si>
  <si>
    <t>317168053</t>
  </si>
  <si>
    <t>Překlad keramický vysoký v 238 mm dl 1500 mm</t>
  </si>
  <si>
    <t>1831716752</t>
  </si>
  <si>
    <t>2*5</t>
  </si>
  <si>
    <t>317168059</t>
  </si>
  <si>
    <t>Překlad keramický vysoký v 238 mm dl 3000 mm</t>
  </si>
  <si>
    <t>1086624319</t>
  </si>
  <si>
    <t>317234410</t>
  </si>
  <si>
    <t>Vyzdívka mezi nosníky z cihel pálených na MC</t>
  </si>
  <si>
    <t>-1545008142</t>
  </si>
  <si>
    <t>"statika příloha č.1"</t>
  </si>
  <si>
    <t>1*0,375*3,55*0,25</t>
  </si>
  <si>
    <t>5*0,375*2,25*0,25</t>
  </si>
  <si>
    <t>(0,54+0,375)*1,5*0,25</t>
  </si>
  <si>
    <t>1*0,45*2*0,25</t>
  </si>
  <si>
    <t>2*0,85*1,5*0,25</t>
  </si>
  <si>
    <t>2*0,44*1,4*0,25</t>
  </si>
  <si>
    <t>1*0,75*2,6*0,25</t>
  </si>
  <si>
    <t>1*0,86*1,1*0,25</t>
  </si>
  <si>
    <t>1*0,86*6,8*0,25</t>
  </si>
  <si>
    <t>2*0,4*1,25*0,25</t>
  </si>
  <si>
    <t>317321511</t>
  </si>
  <si>
    <t>Překlad ze ŽB tř. C 20/25</t>
  </si>
  <si>
    <t>-273497505</t>
  </si>
  <si>
    <t>"statika příloha č. 1, 4"</t>
  </si>
  <si>
    <t>"P13-16"</t>
  </si>
  <si>
    <t>0,25*0,2*1,65</t>
  </si>
  <si>
    <t>0,2*0,2*3,5</t>
  </si>
  <si>
    <t>0,3*0,25*5,55</t>
  </si>
  <si>
    <t>0,3*0,25*5,1</t>
  </si>
  <si>
    <t>317351107</t>
  </si>
  <si>
    <t>Zřízení bednění překladů v do 4 m</t>
  </si>
  <si>
    <t>-2038509403</t>
  </si>
  <si>
    <t>(0,25+2*0,2)*1,65</t>
  </si>
  <si>
    <t>(0,2+2*0,2)*3,5</t>
  </si>
  <si>
    <t>(0,3+2*0,25)*5,55</t>
  </si>
  <si>
    <t>(0,3+2*0,25)*5,1</t>
  </si>
  <si>
    <t>317351108</t>
  </si>
  <si>
    <t>Odstranění bednění překladů v do 4 m</t>
  </si>
  <si>
    <t>530873421</t>
  </si>
  <si>
    <t>317944323</t>
  </si>
  <si>
    <t>Válcované nosníky č.14 až 22 dodatečně osazované do připravených otvorů</t>
  </si>
  <si>
    <t>-267476925</t>
  </si>
  <si>
    <t>1*2*3,55*14,3*1,08/1000</t>
  </si>
  <si>
    <t>5*4*2,25*11,1*1,08/1000</t>
  </si>
  <si>
    <t>2*4*1,5*8,34*1,08/1000</t>
  </si>
  <si>
    <t>1*4*2*11,1*1,08/1000</t>
  </si>
  <si>
    <t>2*5*1,5*8,34*1,08/1000</t>
  </si>
  <si>
    <t>2*4*1,4*8,34*1,08/1000</t>
  </si>
  <si>
    <t>1*5*2,6*14,3*1,08/1000</t>
  </si>
  <si>
    <t>1*5*1,1*5,94*1,08/1000</t>
  </si>
  <si>
    <t>1*5*6,8*17,9*1,08/1000</t>
  </si>
  <si>
    <t>2*4*1,25*8,34*1,08/1000</t>
  </si>
  <si>
    <t>1*4*3,2*11,1*1,08/1000</t>
  </si>
  <si>
    <t>1*2*1,65*11,1*1,08/1000</t>
  </si>
  <si>
    <t>1*1*3,5*11,1*1,08/1000</t>
  </si>
  <si>
    <t>317944325</t>
  </si>
  <si>
    <t>Válcované nosníky č.24 a vyšší dodatečně osazované do připravených otvorů</t>
  </si>
  <si>
    <t>-296913050</t>
  </si>
  <si>
    <t>(2*5,55+2*5,1)*36,2*1,08/1000</t>
  </si>
  <si>
    <t>317945001</t>
  </si>
  <si>
    <t>Betonový práh 800/350/150 mm pro uložení překladu P10 vč. výztuže</t>
  </si>
  <si>
    <t>1100815669</t>
  </si>
  <si>
    <t>317998110</t>
  </si>
  <si>
    <t>Tepelná izolace mezi překlady v 24 cm z polystyrénu tl do 30 mm</t>
  </si>
  <si>
    <t>-1897627147</t>
  </si>
  <si>
    <t>3+2*1,5</t>
  </si>
  <si>
    <t>319231214</t>
  </si>
  <si>
    <t>Dodatečná izolace PE fólií zdiva cihelného tl do 800 mm podřezáním řetězovou pilou</t>
  </si>
  <si>
    <t>776235885</t>
  </si>
  <si>
    <t>0,44*2*4,95+0,5*(2,68+0,44+3,315)+0,4*4,5</t>
  </si>
  <si>
    <t>0,45*2,55+0,3*(2*2,68+3,53+2,05)</t>
  </si>
  <si>
    <t>0,3*6,6+0,6*2,1+0,54*8,15</t>
  </si>
  <si>
    <t>0,15*3,2+0,45*(3,25+0,45+0,3)</t>
  </si>
  <si>
    <t>319231215</t>
  </si>
  <si>
    <t>Dodatečná izolace PE fólií zdiva cihelného tl do 1000 mm podřezáním řetězovou pilou</t>
  </si>
  <si>
    <t>1601818343</t>
  </si>
  <si>
    <t>0,75*(4,65+0,85+3,2)+0,9*(0,75+3,7+0,5+4,95+0,9+3,315+0,44+2,68+0,44+4,5+0,86)</t>
  </si>
  <si>
    <t>0,86*(4,5+0,4+1,875+0,125+2,25)+1*(0,75+3,2+0,85)+0,85*(8,15+0,6+2,775)</t>
  </si>
  <si>
    <t>0,75*(4,67+0,15+3,53+0,3+1,4+0,15+1,325)</t>
  </si>
  <si>
    <t>342241161</t>
  </si>
  <si>
    <t>Příčky z cihel plných dl 290 mm pevnosti P 15 na MC tl 65 mm</t>
  </si>
  <si>
    <t>1899737287</t>
  </si>
  <si>
    <t>"D1.1.b1, c2"</t>
  </si>
  <si>
    <t>2,75*(2*1,875+2,25+0,9+0,125+2,45+0,125+2)</t>
  </si>
  <si>
    <t>2,75*(2*3,7+1,36+1,1+1,375+0,125+0,9+2,675+1+1,45+0,125+1,325+0,9)</t>
  </si>
  <si>
    <t>-7*0,7*1,97-3*0,8*1,97-0,9*1,97</t>
  </si>
  <si>
    <t>3,5*2*2,625</t>
  </si>
  <si>
    <t>2,75*1,2+1,25*1,2</t>
  </si>
  <si>
    <t>-2*0,8*1,97</t>
  </si>
  <si>
    <t>342241162</t>
  </si>
  <si>
    <t>Příčky z cihel plných dl 290 mm pevnosti P 15 na MC tl 140 mm</t>
  </si>
  <si>
    <t>1867663205</t>
  </si>
  <si>
    <t>3*3,2-0,8*1,97</t>
  </si>
  <si>
    <t>2,75*3,7</t>
  </si>
  <si>
    <t>3,5*2,625-1*1,97</t>
  </si>
  <si>
    <t>346244381</t>
  </si>
  <si>
    <t>Plentování jednostranné v do 200 mm válcovaných nosníků cihlami</t>
  </si>
  <si>
    <t>968910257</t>
  </si>
  <si>
    <t>1*2*3,55+5*2*2,25+2*2*1,5+1*2*2+2*2*1,5+2*2*1,4</t>
  </si>
  <si>
    <t>1*2*2,6+1*2*1,1+1*2*6,8+2*2*1,25+1*2*3,2</t>
  </si>
  <si>
    <t>346272115</t>
  </si>
  <si>
    <t>Přizdívka z pórobetonových tvárnic tl 150 mm</t>
  </si>
  <si>
    <t>1939106406</t>
  </si>
  <si>
    <t>"obezdívky Geberitů"</t>
  </si>
  <si>
    <t>1,2*(1+0,9+2*1,1+1+0,9)</t>
  </si>
  <si>
    <t>1,2*(2*3,823-2*0,9+1,985-0,9)</t>
  </si>
  <si>
    <t>411237221</t>
  </si>
  <si>
    <t>Zazdívka otvorů pl do 0,25 m2 v klenbách cihlami tl do 300 mm</t>
  </si>
  <si>
    <t>-81284427</t>
  </si>
  <si>
    <t>411238221</t>
  </si>
  <si>
    <t>Zazdívka otvorů pl do 1 m2 v klenbách cihlami tl do 300 mm</t>
  </si>
  <si>
    <t>-218225710</t>
  </si>
  <si>
    <t xml:space="preserve">"D1.1.b-b1" </t>
  </si>
  <si>
    <t>0,75*0,75</t>
  </si>
  <si>
    <t>411388532</t>
  </si>
  <si>
    <t>Zabetonování otvorů pl do 1 m2 v klenbách</t>
  </si>
  <si>
    <t>-1267083726</t>
  </si>
  <si>
    <t>0,15*0,3*3</t>
  </si>
  <si>
    <t>0,65*0,65*3</t>
  </si>
  <si>
    <t>0,4*0,4*4,5</t>
  </si>
  <si>
    <t>413231231</t>
  </si>
  <si>
    <t>Zazdívka zhlaví stropních trámů průřezu přes 40000 mm2</t>
  </si>
  <si>
    <t>-1569944447</t>
  </si>
  <si>
    <t>"statika příloha č. 1"</t>
  </si>
  <si>
    <t>2*(7+5+7+3+11)</t>
  </si>
  <si>
    <t>413232221</t>
  </si>
  <si>
    <t>Zazdívka zhlaví válcovaných nosníků v do 300 mm</t>
  </si>
  <si>
    <t>159619218</t>
  </si>
  <si>
    <t>4*2</t>
  </si>
  <si>
    <t>-1912933299</t>
  </si>
  <si>
    <t>"statika příloha č.1, 2, 4"</t>
  </si>
  <si>
    <t>0,65*0,3*21,54</t>
  </si>
  <si>
    <t>0,35*0,34*21,54</t>
  </si>
  <si>
    <t>0,44*0,3*6,35*2</t>
  </si>
  <si>
    <t>0,5*0,264*6,9</t>
  </si>
  <si>
    <t>0,4*0,264*5,75</t>
  </si>
  <si>
    <t>0,75*0,264*12,75</t>
  </si>
  <si>
    <t>0,85*0,32*12,75</t>
  </si>
  <si>
    <t>0,6*0,2*9,05</t>
  </si>
  <si>
    <t>0,375*0,25*6,37</t>
  </si>
  <si>
    <t>0,45*0,25*6,37</t>
  </si>
  <si>
    <t>-1257315922</t>
  </si>
  <si>
    <t>(2*0,3)*21,54</t>
  </si>
  <si>
    <t>(2*0,34)*21,54</t>
  </si>
  <si>
    <t>(2*0,3)*6,35*2</t>
  </si>
  <si>
    <t>(2*0,264)*6,9</t>
  </si>
  <si>
    <t>(2*0,264)*5,75</t>
  </si>
  <si>
    <t>(2*0,264)*12,75</t>
  </si>
  <si>
    <t>(2*0,32)*12,75</t>
  </si>
  <si>
    <t>(2*0,2)*9,05</t>
  </si>
  <si>
    <t>(2*0,25)*6,37</t>
  </si>
  <si>
    <t>-760297254</t>
  </si>
  <si>
    <t>-596788974</t>
  </si>
  <si>
    <t>(503+50,4)*0,617/1000</t>
  </si>
  <si>
    <t>(152,25+108,75+205,7+59,8)*0,222/1000</t>
  </si>
  <si>
    <t>430321515</t>
  </si>
  <si>
    <t>Schodišťová konstrukce a rampa ze ŽB tř. C 20/25</t>
  </si>
  <si>
    <t>-881869298</t>
  </si>
  <si>
    <t>(2,688+0,66+3,2)*1,2*0,1</t>
  </si>
  <si>
    <t>1,493*1,2*0,14</t>
  </si>
  <si>
    <t>0,29*1,2*0,17</t>
  </si>
  <si>
    <t>1*1,2*0,15</t>
  </si>
  <si>
    <t>430362021</t>
  </si>
  <si>
    <t>Výztuž schodišťové konstrukce a rampy svařovanými sítěmi Kari</t>
  </si>
  <si>
    <t>-355146991</t>
  </si>
  <si>
    <t>73/1000</t>
  </si>
  <si>
    <t>"venkovní schody" 1*1,2*3,02*1,2/1000</t>
  </si>
  <si>
    <t>431351121</t>
  </si>
  <si>
    <t>Zřízení bednění podest schodišť a ramp přímočarých v do 4 m</t>
  </si>
  <si>
    <t>797562948</t>
  </si>
  <si>
    <t>1,2*(0,17+0,25+2,688+0,66+3,2+1,493+0,14)</t>
  </si>
  <si>
    <t>0,5*0,5</t>
  </si>
  <si>
    <t>431351122</t>
  </si>
  <si>
    <t>Odstranění bednění podest schodišť a ramp přímočarých v do 4 m</t>
  </si>
  <si>
    <t>50110177</t>
  </si>
  <si>
    <t>434311113</t>
  </si>
  <si>
    <t>Schodišťové stupně dusané na terén z betonu tř. C 12/15 bez potěru</t>
  </si>
  <si>
    <t>-1982344697</t>
  </si>
  <si>
    <t>19*1,2</t>
  </si>
  <si>
    <t>"venk. schody"</t>
  </si>
  <si>
    <t>5*1,2</t>
  </si>
  <si>
    <t>434351141</t>
  </si>
  <si>
    <t>Zřízení bednění stupňů přímočarých schodišť</t>
  </si>
  <si>
    <t>1775030059</t>
  </si>
  <si>
    <t>19*1,2*0,162</t>
  </si>
  <si>
    <t>5*1,2*0,179</t>
  </si>
  <si>
    <t>434351142</t>
  </si>
  <si>
    <t>Odstranění bednění stupňů přímočarých schodišť</t>
  </si>
  <si>
    <t>496723127</t>
  </si>
  <si>
    <t>564661111</t>
  </si>
  <si>
    <t>Podklad z kameniva hrubého drceného vel. 63-125 mm tl 200 mm</t>
  </si>
  <si>
    <t>491512020</t>
  </si>
  <si>
    <t>564851111</t>
  </si>
  <si>
    <t>Podklad ze štěrkodrtě ŠD tl 150 mm</t>
  </si>
  <si>
    <t>-1489429489</t>
  </si>
  <si>
    <t>596212210</t>
  </si>
  <si>
    <t>Kladení zámkové dlažby pozemních komunikací tl 80 mm skupiny A pl do 50 m2</t>
  </si>
  <si>
    <t>1319789219</t>
  </si>
  <si>
    <t>59245020</t>
  </si>
  <si>
    <t>dlažba skladebná betonová 20x10x8 cm přírodní</t>
  </si>
  <si>
    <t>246338918</t>
  </si>
  <si>
    <t>76,957*1,05 "Přepočtené koeficientem množství</t>
  </si>
  <si>
    <t>611135101</t>
  </si>
  <si>
    <t>Hrubá výplň rýh ve stropech maltou jakékoli šířky rýhy</t>
  </si>
  <si>
    <t>746745733</t>
  </si>
  <si>
    <t>25*0,2</t>
  </si>
  <si>
    <t>611321143</t>
  </si>
  <si>
    <t>Vápenocementová omítka štuková dvouvrstvá vnitřních kleneb nebo skořepin nanášená ručně</t>
  </si>
  <si>
    <t>900570108</t>
  </si>
  <si>
    <t>"D1.1.b-b1s, b1"</t>
  </si>
  <si>
    <t>(15,9+4,65*2,775+17+5,5+3,4+3,4+22,2+7,5+4,5+5,9+4,1)*1,3 "na klenbách"</t>
  </si>
  <si>
    <t>611456151</t>
  </si>
  <si>
    <t>Vnitřní omítka stropů torkretová jednovrstvá tl 10 mm</t>
  </si>
  <si>
    <t>75620499</t>
  </si>
  <si>
    <t>"D1.1.b-b1 rub kleneb"</t>
  </si>
  <si>
    <t xml:space="preserve">(15,9+4,65*2,775+17+5,5+3,4+3,4+22,2+7,5+4,5+5,9+4,1)*1,3 </t>
  </si>
  <si>
    <t>612135001</t>
  </si>
  <si>
    <t>Vyrovnání podkladu vnitřních stěn maltou vápenocementovou tl do 10 mm</t>
  </si>
  <si>
    <t>2055165808</t>
  </si>
  <si>
    <t>0,95*0,86+2*2,25*0,86+2*2,1*0,44+2*2,1*0,4+2,8*0,75+2,2*0,75+2*2,7*0,6+2*2,1*0,45</t>
  </si>
  <si>
    <t>2*1+2,8*(2*1)</t>
  </si>
  <si>
    <t>0,86*2*2,8</t>
  </si>
  <si>
    <t>612135101</t>
  </si>
  <si>
    <t>Hrubá výplň rýh ve stěnách maltou jakékoli šířky rýhy</t>
  </si>
  <si>
    <t>784900282</t>
  </si>
  <si>
    <t>"po vybouraných rozvodech"</t>
  </si>
  <si>
    <t>(68+35)*0,3+120*0,2</t>
  </si>
  <si>
    <t>"po vybouraných příčkách"</t>
  </si>
  <si>
    <t>2,8*11*0,2</t>
  </si>
  <si>
    <t>612321141</t>
  </si>
  <si>
    <t>Vápenocementová omítka štuková dvouvrstvá vnitřních stěn nanášená ručně</t>
  </si>
  <si>
    <t>-386001135</t>
  </si>
  <si>
    <t>"101" 2,7*(2*3,2+2*4,67)-1,88*2,23-0,8*1,97+0,75*(2*2,1+0,9)-0,9*1,97-2*2,2+0,75*(2*2,2+2)</t>
  </si>
  <si>
    <t>"102" 2,8*(2*6,15+2*8,15)-2,5*2,25+0,1*(2*2,25+2,5)-1,4*1,97+0,15*(2*2,2+1,5)</t>
  </si>
  <si>
    <t>-0,9*2,2+0,6*(2*2,2+0,9)-0,8*1,97</t>
  </si>
  <si>
    <t>"105" 3,34*(2*2,45+2*2,675)-0,8*1,97+0,35*(2*2,1+0,9)-0,8*1,97-1,05*1,4+0,3*(2*1,4+1,05)</t>
  </si>
  <si>
    <t>"106" 3,34*(2*2,105+2*2,675)-2*0,8*1,97</t>
  </si>
  <si>
    <t>"107" 3*(2*2,08+2*1,2)-0,7*1,97</t>
  </si>
  <si>
    <t>"108" 2,5*(2*2,953+2*1,2)-0,7*1,97</t>
  </si>
  <si>
    <t>"109" 2,5*(2*7,5)</t>
  </si>
  <si>
    <t>"110" 3,34*(2*10,67+2*3,15-1,2)-1*1,97-2*0,7*1,97-0,9*1,97</t>
  </si>
  <si>
    <t>-1,7*2,1+0,2*(2*2,1+1,7)-4*1,87*0,71+4*0,3*(2*0,71+1,87)</t>
  </si>
  <si>
    <t>"111" 2,75*(2*4,95+2*3,315+2*2)-0,9*1,97+0,9*(2*2,1+1,1)-0,83*1,44+0,5*(2*1,44+0,83)</t>
  </si>
  <si>
    <t>"112" 2,9*(2*2+2*2,68)-0,7*1,97+0,15*(2*2,1+0,8)-0,815*1,44+0,5*(2*1,44+0,815)</t>
  </si>
  <si>
    <t>"113" 2,9*(2*1,15+2*2,68)-2*0,7*1,97-0,8*1,97</t>
  </si>
  <si>
    <t>"114" 2,9*(2*1,2+2*2,68)-0,7*1,97+0,15*(2*2,1+0,8)</t>
  </si>
  <si>
    <t>"115" 2,65*(2*4,5+2*4,5)-1*2,005+0,9*(2*2,2+1,35)</t>
  </si>
  <si>
    <t>-0,71*1,975+0,8*(2*2,2+1,05)-0,8*1,97+0,34*(2*2,1+1)-0,8*1,97+0,3*(2*2,1+0,9)</t>
  </si>
  <si>
    <t>"118" 2,6*(2*4,25+2*2,375)-2*2,2-0,9*1,97-3*0,8*1,97-0,7*1,97</t>
  </si>
  <si>
    <t>"124" 2,6*(2*2,675+2*1,625)-0,7*1,97-0,8*1,97</t>
  </si>
  <si>
    <t>"125a" 2,7*(2*3,2+2*1,475+2*0,9+2*1,325)-2*1,1*2,2+0,75*(2*2,2+1,1)</t>
  </si>
  <si>
    <t>-0,7*1,97-2*0,8*1,97-0,9*1,97-0,9*1,97+0,65*(2*2,2+1,1)</t>
  </si>
  <si>
    <t>"125b" 3,34*(2*2,295+2*2,55)-0,8*1,97-0,9*1,97-1*1,97</t>
  </si>
  <si>
    <t>"126" 2,7*(2*3,2+2*1,4)-0,8*1,97</t>
  </si>
  <si>
    <t>"127" 2,7*(2*1,75+2*3,53)-0,9*1,97</t>
  </si>
  <si>
    <t>"128" 3*(2*1,15+2*3,68)-0,9*1,97</t>
  </si>
  <si>
    <t>"štítové stěny podkroví"</t>
  </si>
  <si>
    <t>2*1,2*11,6+2*11,6*5,545/2</t>
  </si>
  <si>
    <t>2,75*(2*0,435+0,5+2*0,35+0,5)</t>
  </si>
  <si>
    <t>612321191</t>
  </si>
  <si>
    <t>Příplatek k vápenocementové omítce vnitřních stěn za každých dalších 5 mm tloušťky ručně</t>
  </si>
  <si>
    <t>-88614182</t>
  </si>
  <si>
    <t>"D1.1.b-b1 na stávajícím zdivu"</t>
  </si>
  <si>
    <t>"105" 3,34*(2,45+2,675)-0,8*1,97+0,35*(2*2,1+0,9)</t>
  </si>
  <si>
    <t>"106" 3,34*(2,105)</t>
  </si>
  <si>
    <t>"107" 3*(2,08)</t>
  </si>
  <si>
    <t>"108" 2,5*(2,953)</t>
  </si>
  <si>
    <t>"109" 2,5*(7,5)</t>
  </si>
  <si>
    <t>"110" 3,34*3,37</t>
  </si>
  <si>
    <t>"124" 2,6*(2,675+1,625)</t>
  </si>
  <si>
    <t>"125a" 2,7*(3,2+2*1,475+0,9+2*1,325)-2*1,1*2,2+0,75*(2*2,2+1,1)</t>
  </si>
  <si>
    <t>"125b" 3,34*(2,295)</t>
  </si>
  <si>
    <t>"126" 2,7*(3,2+2*1,4)</t>
  </si>
  <si>
    <t>2*1,2*11,6</t>
  </si>
  <si>
    <t>612331121</t>
  </si>
  <si>
    <t>Cementová omítka hladká jednovrstvá vnitřních stěn nanášená ručně</t>
  </si>
  <si>
    <t>-1715627619</t>
  </si>
  <si>
    <t>"104" 2,7*(2*7,9+2*6,6+2*0,6)-0,8*1,97-0,9*1,97+2*0,85*2,1</t>
  </si>
  <si>
    <t>"116" 2,5*(4*1,8975+2*0,9+2*2,45)-2*0,7*1,97-0,8*1,97</t>
  </si>
  <si>
    <t>"117" 2,5*(2*2,25+2*2)-0,9*1,97</t>
  </si>
  <si>
    <t>"119" 2,5*(2*0,9+2*1,35)-0,7*1,97</t>
  </si>
  <si>
    <t>"120" 2,5*(2*2,7+2*1,35+2*3,6+4*1,1)-0,8*1,97-4*0,7*1,97</t>
  </si>
  <si>
    <t>"121" 2,5*(2*1,925+2*1)-0,7*1,97</t>
  </si>
  <si>
    <t>"122" 2,5*(2*2,675+2*1,65+2*2,275-2*0,85)-0,7*1,97-0,8*1,97</t>
  </si>
  <si>
    <t>"123" 2,5*(2*0,9+2*1,45)-0,7*1,97</t>
  </si>
  <si>
    <t>619991011</t>
  </si>
  <si>
    <t>Obalení konstrukcí a prvků fólií přilepenou lepící páskou</t>
  </si>
  <si>
    <t>66590760</t>
  </si>
  <si>
    <t>4*2,4*1,395</t>
  </si>
  <si>
    <t>2*1,2*1,395</t>
  </si>
  <si>
    <t>4*1,87*1,395</t>
  </si>
  <si>
    <t>4,785*1</t>
  </si>
  <si>
    <t>0,93*1,395</t>
  </si>
  <si>
    <t>622135001</t>
  </si>
  <si>
    <t>Vyrovnání podkladu vnějších stěn maltou vápenocementovou tl do 10 mm</t>
  </si>
  <si>
    <t>-400279942</t>
  </si>
  <si>
    <t>"D1.1.b-d"</t>
  </si>
  <si>
    <t>15,75*5,25</t>
  </si>
  <si>
    <t>622635011</t>
  </si>
  <si>
    <t>Oprava spárování cihelného zdiva stěn MC v rozsahu do 20 %</t>
  </si>
  <si>
    <t>503541769</t>
  </si>
  <si>
    <t>625141001</t>
  </si>
  <si>
    <t>Obklad venkovní betonové konstrukce deskami dřevovláknitými s vrstvou EPS tl. 50 mm</t>
  </si>
  <si>
    <t>-877678188</t>
  </si>
  <si>
    <t>21,54*0,3</t>
  </si>
  <si>
    <t>631311114</t>
  </si>
  <si>
    <t>Mazanina tl do 80 mm z betonu prostého bez zvýšených nároků na prostředí tř. C 16/20</t>
  </si>
  <si>
    <t>1345240423</t>
  </si>
  <si>
    <t>268,1*0,06</t>
  </si>
  <si>
    <t>13,95*11,375*0,06</t>
  </si>
  <si>
    <t>631311125</t>
  </si>
  <si>
    <t>Mazanina tl do 120 mm z betonu prostého bez zvýšených nároků na prostředí tř. C 20/25</t>
  </si>
  <si>
    <t>1805771497</t>
  </si>
  <si>
    <t>"podkladní betony nových podlah na terénu"</t>
  </si>
  <si>
    <t>15,9+46,5+35,5+7,5+4,5+5,9</t>
  </si>
  <si>
    <t>17,92*3,15</t>
  </si>
  <si>
    <t>17,0+5,5+3,4+3,4+22,2</t>
  </si>
  <si>
    <t>4,25*4,5+3,7*6,875</t>
  </si>
  <si>
    <t>"skladba P2a"</t>
  </si>
  <si>
    <t>2*3,03</t>
  </si>
  <si>
    <t xml:space="preserve">"rampa a terasa" </t>
  </si>
  <si>
    <t>(2,32+4,17+5,91+0,1)*1,2+6,15*1,44</t>
  </si>
  <si>
    <t>268,311*0,15+23,856*0,15</t>
  </si>
  <si>
    <t>631319171</t>
  </si>
  <si>
    <t>Příplatek k mazanině tl do 80 mm za stržení povrchu spodní vrstvy před vložením výztuže</t>
  </si>
  <si>
    <t>-984472807</t>
  </si>
  <si>
    <t>631319173</t>
  </si>
  <si>
    <t>Příplatek k mazanině tl do 120 mm za stržení povrchu spodní vrstvy před vložením výztuže</t>
  </si>
  <si>
    <t>227929619</t>
  </si>
  <si>
    <t>631341112</t>
  </si>
  <si>
    <t>Mazanina tl do 80 mm z betonu lehkého keramického LC 12/13</t>
  </si>
  <si>
    <t>-928232337</t>
  </si>
  <si>
    <t>"D1.1.b-b1, c1, c2, c4"</t>
  </si>
  <si>
    <t>0,12*(4,95*6,435+4,5*4,5+3,2*11,675)</t>
  </si>
  <si>
    <t>631362021</t>
  </si>
  <si>
    <t>Výztuž mazanin svařovanými sítěmi Kari</t>
  </si>
  <si>
    <t>-594845342</t>
  </si>
  <si>
    <t>"D1.1.b-b1, b2, c4"</t>
  </si>
  <si>
    <t>"do podkladních betonů"</t>
  </si>
  <si>
    <t>15,9+46,5+35,5+8+6,7+2,6+3,7+7,1+23,3+17+5,5+3,4+3,4</t>
  </si>
  <si>
    <t>22,2+6,4+4,6+8,9+1,7+7,8+1,9+4,9+1,4+4,5+7,5+7,3+4,5+5,9+4,1</t>
  </si>
  <si>
    <t>((278,26/(2,6*1,6))*18,3+23,856*18,3)/1000</t>
  </si>
  <si>
    <t>13,95*11,375/(2,6*1,6)*18,3/1000</t>
  </si>
  <si>
    <t>632451647</t>
  </si>
  <si>
    <t>Potěr pískocementový tl 40 mm stupňů a schodnic tř. C 30 běžný</t>
  </si>
  <si>
    <t>-1960506302</t>
  </si>
  <si>
    <t>1,2*(0,29+2,346+0,66+2,793+1,493)</t>
  </si>
  <si>
    <t>634111114</t>
  </si>
  <si>
    <t>Obvodová dilatace pružnou těsnicí páskou v 100 mm mezi stěnou a mazaninou</t>
  </si>
  <si>
    <t>1420329172</t>
  </si>
  <si>
    <t>271,558+131,212</t>
  </si>
  <si>
    <t>635111215</t>
  </si>
  <si>
    <t>Násyp pod podlahy ze štěrkopísku se zhutněním</t>
  </si>
  <si>
    <t>2135746133</t>
  </si>
  <si>
    <t>(2,32+4,17+5,91+0,1)*1,2</t>
  </si>
  <si>
    <t>268,311*0,25+6,06*0,25+15*0,3</t>
  </si>
  <si>
    <t>642942611</t>
  </si>
  <si>
    <t>Osazování zárubní nebo rámů dveřních kovových do 2,5 m2 na montážní pěnu</t>
  </si>
  <si>
    <t>525992320</t>
  </si>
  <si>
    <t>553311280</t>
  </si>
  <si>
    <t>zárubeň ocelová pro běžné zdění hranatý profil 125 700 L/P</t>
  </si>
  <si>
    <t>-351375148</t>
  </si>
  <si>
    <t>553311300</t>
  </si>
  <si>
    <t>zárubeň ocelová pro běžné zdění hranatý profil 125 800 L/P</t>
  </si>
  <si>
    <t>1315527861</t>
  </si>
  <si>
    <t>553311320</t>
  </si>
  <si>
    <t>zárubeň ocelová pro běžné zdění hranatý profil 125 900 L/P</t>
  </si>
  <si>
    <t>-1137389337</t>
  </si>
  <si>
    <t>553311340</t>
  </si>
  <si>
    <t>zárubeň ocelová pro běžné zdění hranatý profil 125 1100 L/P</t>
  </si>
  <si>
    <t>2125373520</t>
  </si>
  <si>
    <t>553315210</t>
  </si>
  <si>
    <t>zárubeň ocelová pro sádrokarton 100 700 L/P</t>
  </si>
  <si>
    <t>-1160884365</t>
  </si>
  <si>
    <t>553315320</t>
  </si>
  <si>
    <t>zárubeň ocelová pro sádrokarton 125 800 L/P</t>
  </si>
  <si>
    <t>710783655</t>
  </si>
  <si>
    <t>642944121</t>
  </si>
  <si>
    <t>Osazování ocelových zárubní dodatečné pl do 2,5 m2</t>
  </si>
  <si>
    <t>-1058670735</t>
  </si>
  <si>
    <t>553311410</t>
  </si>
  <si>
    <t>zárubeň ocelová pro běžné zdění hranatý profil 145 700 L/P</t>
  </si>
  <si>
    <t>-2075770490</t>
  </si>
  <si>
    <t>553311430</t>
  </si>
  <si>
    <t>zárubeň ocelová pro běžné zdění hranatý profil 145 800 L/P</t>
  </si>
  <si>
    <t>-984190102</t>
  </si>
  <si>
    <t>553311450</t>
  </si>
  <si>
    <t>zárubeň ocelová pro běžné zdění hranatý profil 145 900 L/P</t>
  </si>
  <si>
    <t>-1242851524</t>
  </si>
  <si>
    <t>8001</t>
  </si>
  <si>
    <t>Venkovní kanalizace (splašková, dešťová) vč. ČOV a OT - odhad ceny</t>
  </si>
  <si>
    <t>1648802114</t>
  </si>
  <si>
    <t>919735112</t>
  </si>
  <si>
    <t>Řezání stávajícího živičného krytu hl do 100 mm</t>
  </si>
  <si>
    <t>-1629743159</t>
  </si>
  <si>
    <t>"pro venkovní rampu a terasu"</t>
  </si>
  <si>
    <t>2,32+4,17+5,91+0,66+2*0,27</t>
  </si>
  <si>
    <t>949101111</t>
  </si>
  <si>
    <t>Lešení pomocné pro objekty pozemních staveb s lešeňovou podlahou v do 1,9 m zatížení do 150 kg/m2</t>
  </si>
  <si>
    <t>-1584026453</t>
  </si>
  <si>
    <t>268,1+231,3</t>
  </si>
  <si>
    <t>949101112</t>
  </si>
  <si>
    <t>Lešení pomocné pro objekty pozemních staveb s lešeňovou podlahou v do 3,5 m zatížení do 150 kg/m2</t>
  </si>
  <si>
    <t>296777267</t>
  </si>
  <si>
    <t>"pro zdění štítů"</t>
  </si>
  <si>
    <t>2*9</t>
  </si>
  <si>
    <t>961021311</t>
  </si>
  <si>
    <t>Bourání základů ze zdiva kamenného</t>
  </si>
  <si>
    <t>223396928</t>
  </si>
  <si>
    <t>0,86*6,15*0,5</t>
  </si>
  <si>
    <t>962023491</t>
  </si>
  <si>
    <t>Bourání zdiva nadzákladového smíšeného na MC přes 1 m3</t>
  </si>
  <si>
    <t>845248791</t>
  </si>
  <si>
    <t>"D1.1.b-b1, detail 1, c1, b2"</t>
  </si>
  <si>
    <t>0,86*(6,15*3,4-3,1*1,2)</t>
  </si>
  <si>
    <t>0,75*2,775*2,7</t>
  </si>
  <si>
    <t>0,45*12,5*5,6/2</t>
  </si>
  <si>
    <t>1,2*1*1,25+1,2*2,315*3</t>
  </si>
  <si>
    <t>962031132</t>
  </si>
  <si>
    <t>Bourání příček z cihel pálených na MVC tl do 100 mm</t>
  </si>
  <si>
    <t>1438195784</t>
  </si>
  <si>
    <t>"D1.1.b-b1s, b1, c1"</t>
  </si>
  <si>
    <t>2,8*(2*4,25+2*1,45+2*0,9+2*1+1,5+3*1,55)</t>
  </si>
  <si>
    <t>962031133</t>
  </si>
  <si>
    <t>Bourání příček z cihel pálených na MVC tl do 150 mm</t>
  </si>
  <si>
    <t>716741765</t>
  </si>
  <si>
    <t>2,8*2*3,7</t>
  </si>
  <si>
    <t>962032231</t>
  </si>
  <si>
    <t>Bourání zdiva z cihel pálených nebo vápenopískových na MV nebo MVC přes 1 m3</t>
  </si>
  <si>
    <t>1685390729</t>
  </si>
  <si>
    <t>"D1.1.b-b1, c1, b2, c2"</t>
  </si>
  <si>
    <t>0,375*0,5*19,05</t>
  </si>
  <si>
    <t>962032631</t>
  </si>
  <si>
    <t>Bourání zdiva komínového nad střechou z cihel na MV nebo MVC</t>
  </si>
  <si>
    <t>-749274732</t>
  </si>
  <si>
    <t>"D1.1.b-b1, b1s, d"</t>
  </si>
  <si>
    <t>0,75*0,75*10,325</t>
  </si>
  <si>
    <t>0,3*0,5*5,9</t>
  </si>
  <si>
    <t>0,5*0,5*10,325</t>
  </si>
  <si>
    <t>962081141</t>
  </si>
  <si>
    <t>Bourání příček ze skleněných tvárnic tl do 150 mm</t>
  </si>
  <si>
    <t>813329273</t>
  </si>
  <si>
    <t>1,2*1,5</t>
  </si>
  <si>
    <t>963031434</t>
  </si>
  <si>
    <t>Bourání cihelných kleneb na MV nebo MVC tl do 300 mm</t>
  </si>
  <si>
    <t>536990434</t>
  </si>
  <si>
    <t>"D1.1.b-b1, statika"</t>
  </si>
  <si>
    <t>"část stropu nad kuchyní"</t>
  </si>
  <si>
    <t>4,65*2,775</t>
  </si>
  <si>
    <t>963042819</t>
  </si>
  <si>
    <t>Bourání schodišťových stupňů betonových zhotovených na místě</t>
  </si>
  <si>
    <t>-707563714</t>
  </si>
  <si>
    <t>5*2,5+3*1,5</t>
  </si>
  <si>
    <t>963053935</t>
  </si>
  <si>
    <t>Bourání ŽB schodišťových ramen monolitických zazděných oboustranně</t>
  </si>
  <si>
    <t>-111346074</t>
  </si>
  <si>
    <t>5,3*1,15</t>
  </si>
  <si>
    <t>964061131</t>
  </si>
  <si>
    <t>Uvolnění zhlaví trámů ze zdiva kamenného průřezu zhlaví do 0,05 m2</t>
  </si>
  <si>
    <t>924067839</t>
  </si>
  <si>
    <t>7+7+3+11</t>
  </si>
  <si>
    <t>965042141</t>
  </si>
  <si>
    <t>Bourání podkladů pod dlažby nebo mazanin betonových nebo z litého asfaltu tl do 100 mm pl přes 4 m2</t>
  </si>
  <si>
    <t>527941280</t>
  </si>
  <si>
    <t>268,1*0,05 "podlahy"</t>
  </si>
  <si>
    <t>132,995*0,1 "klenby"</t>
  </si>
  <si>
    <t>965049112</t>
  </si>
  <si>
    <t>Příplatek k bourání betonových mazanin za bourání mazanin se svařovanou sítí tl přes 100 mm</t>
  </si>
  <si>
    <t>1130544531</t>
  </si>
  <si>
    <t>965081213</t>
  </si>
  <si>
    <t>Bourání podlah z dlaždic keramických nebo xylolitových tl do 10 mm plochy přes 1 m2</t>
  </si>
  <si>
    <t>-166772032</t>
  </si>
  <si>
    <t>15,9+46,5+35,5+5,9+9,68+4,6+6,4+8,9+1,7+7,8+3,7*5,025</t>
  </si>
  <si>
    <t>965082923</t>
  </si>
  <si>
    <t>Odstranění násypů pod podlahami tl do 100 mm pl přes 2 m2</t>
  </si>
  <si>
    <t>-110912811</t>
  </si>
  <si>
    <t>268,1*0,1 "podlahy"</t>
  </si>
  <si>
    <t>132,995*0,2 "klenby"</t>
  </si>
  <si>
    <t>967031132</t>
  </si>
  <si>
    <t>Přisekání rovných ostění v cihelném zdivu na MV nebo MVC</t>
  </si>
  <si>
    <t>1110627092</t>
  </si>
  <si>
    <t>-484374968</t>
  </si>
  <si>
    <t>969011121</t>
  </si>
  <si>
    <t>Vybourání vodovodního nebo plynového vedení DN do 52</t>
  </si>
  <si>
    <t>-1903203822</t>
  </si>
  <si>
    <t>"odhad množství"</t>
  </si>
  <si>
    <t>2*16+2*3+2*15</t>
  </si>
  <si>
    <t>969021121</t>
  </si>
  <si>
    <t>Vybourání kanalizačního potrubí DN do 200</t>
  </si>
  <si>
    <t>-1503107055</t>
  </si>
  <si>
    <t>971028581</t>
  </si>
  <si>
    <t>Vybourání otvorů ve zdivu smíšeném pl do 1 m2 tl do 900 mm</t>
  </si>
  <si>
    <t>-24656325</t>
  </si>
  <si>
    <t>0,75*2,2*0,75</t>
  </si>
  <si>
    <t>0,9*2,1*0,4</t>
  </si>
  <si>
    <t>1*2,1*0,44</t>
  </si>
  <si>
    <t>0,35*2,2*0,75</t>
  </si>
  <si>
    <t>0,9*2,1*0,45</t>
  </si>
  <si>
    <t>971033541</t>
  </si>
  <si>
    <t>Vybourání otvorů ve zdivu cihelném pl do 1 m2 na MVC nebo MV tl do 300 mm</t>
  </si>
  <si>
    <t>522390050</t>
  </si>
  <si>
    <t>1,87*0,71*0,375</t>
  </si>
  <si>
    <t>1,5*0,71*0,375</t>
  </si>
  <si>
    <t>1,3*0,71*0,375</t>
  </si>
  <si>
    <t>1,7*0,71*0,375</t>
  </si>
  <si>
    <t>0,5*1,4*0,375</t>
  </si>
  <si>
    <t>0,55*0,89*0,375</t>
  </si>
  <si>
    <t>3,15*2,64*0,375-2*2*0,375</t>
  </si>
  <si>
    <t>973031335</t>
  </si>
  <si>
    <t>Vysekání kapes ve zdivu cihelném na MV nebo MVC pl do 0,16 m2 hl do 300 mm</t>
  </si>
  <si>
    <t>-1751509009</t>
  </si>
  <si>
    <t>5*2</t>
  </si>
  <si>
    <t>973031813</t>
  </si>
  <si>
    <t>Vysekání kapes ve zdivu cihelném na MV nebo MVC pro zavázání příček tl do 150 mm</t>
  </si>
  <si>
    <t>820220114</t>
  </si>
  <si>
    <t>2,75*17+3*8</t>
  </si>
  <si>
    <t>974031134</t>
  </si>
  <si>
    <t>Vysekání rýh ve zdivu cihelném hl do 50 mm š do 150 mm</t>
  </si>
  <si>
    <t>-1614719250</t>
  </si>
  <si>
    <t>2,8*22</t>
  </si>
  <si>
    <t>974031666</t>
  </si>
  <si>
    <t>Vysekání rýh ve zdivu cihelném pro vtahování nosníků hl do 150 mm v do 250 mm</t>
  </si>
  <si>
    <t>1084935827</t>
  </si>
  <si>
    <t>3*3,55</t>
  </si>
  <si>
    <t>5*2*2,25</t>
  </si>
  <si>
    <t>2*1,5+4*1,5</t>
  </si>
  <si>
    <t>3*2</t>
  </si>
  <si>
    <t>5*1,5+6*1,5</t>
  </si>
  <si>
    <t>2*3*1,4</t>
  </si>
  <si>
    <t>5*2,6</t>
  </si>
  <si>
    <t>6*1,1</t>
  </si>
  <si>
    <t>3*1,25+4*1,25</t>
  </si>
  <si>
    <t>3*3,2</t>
  </si>
  <si>
    <t>975022441</t>
  </si>
  <si>
    <t>Podchycení nadzákladového zdiva tl do 900 mm dřevěnou výztuhou v do 3 m dl podchycení do 3 m</t>
  </si>
  <si>
    <t>-1910391513</t>
  </si>
  <si>
    <t>3+6,15</t>
  </si>
  <si>
    <t>975043111</t>
  </si>
  <si>
    <t>Jednořadové podchycení stropů pro osazení nosníků v do 3,5 m pro zatížení do 750 kg/m</t>
  </si>
  <si>
    <t>-1972740315</t>
  </si>
  <si>
    <t>2*3,3125+6*2,68+2*4,5</t>
  </si>
  <si>
    <t>3,37+4,32+0,8+1,39+0,8+0,15+2,295</t>
  </si>
  <si>
    <t>6,93</t>
  </si>
  <si>
    <t>6,15</t>
  </si>
  <si>
    <t>975073121</t>
  </si>
  <si>
    <t>Jednostranné podchycení střešních vazníků v do 3,5 m pro zatížení do 1500 kg/m</t>
  </si>
  <si>
    <t>235524021</t>
  </si>
  <si>
    <t>"podepření nosné konstrukce krovu nad sálem"</t>
  </si>
  <si>
    <t>976072221</t>
  </si>
  <si>
    <t>Vybourání kovových komínových dvířek pl do 0,3 m2 ze zdiva cihelného</t>
  </si>
  <si>
    <t>1979188927</t>
  </si>
  <si>
    <t>977211111</t>
  </si>
  <si>
    <t>Řezání stěnovou pilou ŽB kcí s výztuží průměru do 16 mm hl do 200 mm</t>
  </si>
  <si>
    <t>1253117232</t>
  </si>
  <si>
    <t>"statika příloha č.1, |D1.1.b-c1"</t>
  </si>
  <si>
    <t>5,4</t>
  </si>
  <si>
    <t>978011191</t>
  </si>
  <si>
    <t>Otlučení (osekání) vnitřní vápenné nebo vápenocementové omítky stropů v rozsahu do 100 %</t>
  </si>
  <si>
    <t>358698510</t>
  </si>
  <si>
    <t>978012191</t>
  </si>
  <si>
    <t>Otlučení (osekání) vnitřní vápenné nebo vápenocementové omítky stropů rákosových v rozsahu do 100 %</t>
  </si>
  <si>
    <t>-814887505</t>
  </si>
  <si>
    <t>46,5+35,5-4,65*2,775+6,4+4,6+8,9+1,7+7,8+1,9+4,9+1,4+4,5</t>
  </si>
  <si>
    <t>978013191</t>
  </si>
  <si>
    <t>Otlučení (osekání) vnitřní vápenné nebo vápenocementové omítky stěn v rozsahu do 100 %</t>
  </si>
  <si>
    <t>-484526747</t>
  </si>
  <si>
    <t>2,7*(2*3,2+2*4,67)</t>
  </si>
  <si>
    <t>2,7*(2*6,15+2*7,41)</t>
  </si>
  <si>
    <t>2,7*(2*4,65+2*2,775+2*3,25+2*6,6)</t>
  </si>
  <si>
    <t>2,7*(2,45+2,675)</t>
  </si>
  <si>
    <t>2,7*(2,105)</t>
  </si>
  <si>
    <t>2,7*2,08</t>
  </si>
  <si>
    <t>2,7*2,953</t>
  </si>
  <si>
    <t>2,7*2,067</t>
  </si>
  <si>
    <t>2,7*4,62</t>
  </si>
  <si>
    <t>3*(2*4,95+2*3,315)</t>
  </si>
  <si>
    <t>3*(2*2+2*2,68)</t>
  </si>
  <si>
    <t>3*(2*1,15+2*2,68)</t>
  </si>
  <si>
    <t>3*(2*1,2+2*3,68)</t>
  </si>
  <si>
    <t>3*(2*4,5+2*4,5)</t>
  </si>
  <si>
    <t>2,7*(1,875+3,475)</t>
  </si>
  <si>
    <t>2,7*(2,25+2)</t>
  </si>
  <si>
    <t>2,7*(0,9+2,375)</t>
  </si>
  <si>
    <t>2,7*(1,35)</t>
  </si>
  <si>
    <t>2,7*(1,35+0,125+2*1,1)</t>
  </si>
  <si>
    <t>2,7*1</t>
  </si>
  <si>
    <t>2,7*(1,125+1,15)</t>
  </si>
  <si>
    <t>2,7*1,45</t>
  </si>
  <si>
    <t>2,7*(2,675+1,625)</t>
  </si>
  <si>
    <t>2,7*(3,2+2*1,475)</t>
  </si>
  <si>
    <t>2,7*2,295</t>
  </si>
  <si>
    <t>2,7*(3,2+2*1,4)</t>
  </si>
  <si>
    <t>2,7*(2*1,75+2*3,53)</t>
  </si>
  <si>
    <t>2,7*(2*1,15+2*3,5)</t>
  </si>
  <si>
    <t>978023411</t>
  </si>
  <si>
    <t>Vyškrabání spár zdiva cihelného mimo komínového</t>
  </si>
  <si>
    <t>-981502430</t>
  </si>
  <si>
    <t>503,413 "původní zdivo"</t>
  </si>
  <si>
    <t>978059541</t>
  </si>
  <si>
    <t>Odsekání a odebrání obkladů stěn z vnitřních obkládaček plochy přes 1 m2</t>
  </si>
  <si>
    <t>1720772844</t>
  </si>
  <si>
    <t>2*(8*1,55+8*0,9+2*0,9+2*0,8+4*1,6+2*0,9+2*1,6+2*0,8+2*1,5)</t>
  </si>
  <si>
    <t>2,75*2</t>
  </si>
  <si>
    <t>2*(4,95+3,315)</t>
  </si>
  <si>
    <t>985131111</t>
  </si>
  <si>
    <t>Očištění ploch stěn, rubu kleneb a podlah tlakovou vodou</t>
  </si>
  <si>
    <t>-959508629</t>
  </si>
  <si>
    <t>985132111</t>
  </si>
  <si>
    <t>Očištění ploch líce kleneb a podhledů tlakovou vodou</t>
  </si>
  <si>
    <t>1887723982</t>
  </si>
  <si>
    <t>985142112</t>
  </si>
  <si>
    <t>Vysekání spojovací hmoty ze spár zdiva hl do 40 mm dl do 12 m/m2</t>
  </si>
  <si>
    <t>1855450863</t>
  </si>
  <si>
    <t>"rub a líc kleneb"</t>
  </si>
  <si>
    <t>2*132,995</t>
  </si>
  <si>
    <t>985232112</t>
  </si>
  <si>
    <t>Hloubkové spárování zdiva aktivovanou maltou spára hl do 80 mm dl do 12 m/m2</t>
  </si>
  <si>
    <t>1937403822</t>
  </si>
  <si>
    <t>985622115</t>
  </si>
  <si>
    <t>Spínání objektů - drážka pro táhlo ve stěně včetně vysekání, vyčištění, vyklínování a vyplnění</t>
  </si>
  <si>
    <t>-2035053715</t>
  </si>
  <si>
    <t>"statika příloha č.1, 4"</t>
  </si>
  <si>
    <t>2*14</t>
  </si>
  <si>
    <t>985622213</t>
  </si>
  <si>
    <t>Spínání objektů - vložení a dodání táhla z betonářské oceli D do 32 mm se svařovaným spojem</t>
  </si>
  <si>
    <t>-1260141042</t>
  </si>
  <si>
    <t>985622411</t>
  </si>
  <si>
    <t>Spínání objektů -  kotevní oblast pro táhlo s vysekáním a zapravením s deskou do 300x300x25 mm</t>
  </si>
  <si>
    <t>234223056</t>
  </si>
  <si>
    <t>-56541791</t>
  </si>
  <si>
    <t>1025002719</t>
  </si>
  <si>
    <t>508471248</t>
  </si>
  <si>
    <t>684282743</t>
  </si>
  <si>
    <t>452,812*14 "Přepočtené koeficientem množství</t>
  </si>
  <si>
    <t>464627778</t>
  </si>
  <si>
    <t>997013821</t>
  </si>
  <si>
    <t>Poplatek za uložení na skládce (skládkovné) stavebního odpadu s obsahem azbestu kód odpadu 170 605</t>
  </si>
  <si>
    <t>1882111740</t>
  </si>
  <si>
    <t>275302495</t>
  </si>
  <si>
    <t>711111001</t>
  </si>
  <si>
    <t>Provedení izolace proti zemní vlhkosti vodorovné za studena nátěrem penetračním</t>
  </si>
  <si>
    <t>807752237</t>
  </si>
  <si>
    <t>111631500</t>
  </si>
  <si>
    <t>lak asfaltový penetrační</t>
  </si>
  <si>
    <t>2035822080</t>
  </si>
  <si>
    <t>268,311*0,0003 "Přepočtené koeficientem množství</t>
  </si>
  <si>
    <t>711141559</t>
  </si>
  <si>
    <t>Provedení izolace proti zemní vlhkosti pásy přitavením vodorovné NAIP</t>
  </si>
  <si>
    <t>-1622936942</t>
  </si>
  <si>
    <t>"D1.1.b-c4"</t>
  </si>
  <si>
    <t>2*268,311</t>
  </si>
  <si>
    <t>628522640</t>
  </si>
  <si>
    <t>pásy s modifikovaným asfaltem 40 Special mineral</t>
  </si>
  <si>
    <t>1184589367</t>
  </si>
  <si>
    <t>536,622*1,15 "Přepočtené koeficientem množství</t>
  </si>
  <si>
    <t>711493111</t>
  </si>
  <si>
    <t>Izolace proti podpovrchové a tlakové vodě vodorovná těsnicí hmotou dvousložkovou na bázi cementu</t>
  </si>
  <si>
    <t>-396478663</t>
  </si>
  <si>
    <t>3,4+6,4+4,6+1,7+7,8+1,9</t>
  </si>
  <si>
    <t>5,3+7,2+6,7</t>
  </si>
  <si>
    <t>711493121</t>
  </si>
  <si>
    <t>Izolace proti podpovrchové a tlakové vodě svislá těsnicí hmotou dvousložkovou na bázi cementu</t>
  </si>
  <si>
    <t>-329708087</t>
  </si>
  <si>
    <t>"116" 0,3*(4*1,8975+2*0,9+2*2,45)</t>
  </si>
  <si>
    <t>"117" 0,3*(2*2,25+2*2)</t>
  </si>
  <si>
    <t>"119" 0,3*(2*0,9+2*1,35)</t>
  </si>
  <si>
    <t>"120" 0,3*(2*2,7+2*1,35+2*3,6+4*1,1)</t>
  </si>
  <si>
    <t>"121" 0,3*(2*1,925+2*1)</t>
  </si>
  <si>
    <t>"122" 0,3*(2*2,675+2*1,65+2*2,275-2*0,85)+1,7*(2*1+1,35)</t>
  </si>
  <si>
    <t>"123" 0,3*(2*0,9+2*1,45)</t>
  </si>
  <si>
    <t>"203" 0,3*(2*1,985+2*2,69)+1,7*2*1</t>
  </si>
  <si>
    <t>"209" 0,3*(2*1,895+2*3,823)+1,7*2*1</t>
  </si>
  <si>
    <t>"210" 0,3*(2*1,77+2*3,823)+1,7*2*1</t>
  </si>
  <si>
    <t>998711202</t>
  </si>
  <si>
    <t>Přesun hmot procentní pro izolace proti vodě, vlhkosti a plynům v objektech v do 12 m</t>
  </si>
  <si>
    <t>452951602</t>
  </si>
  <si>
    <t>1878425308</t>
  </si>
  <si>
    <t>"D1.1.b-bs"</t>
  </si>
  <si>
    <t>(21,85*10-3,3*2,65/2)-80</t>
  </si>
  <si>
    <t>-1543212565</t>
  </si>
  <si>
    <t>-337422491</t>
  </si>
  <si>
    <t>1902087649</t>
  </si>
  <si>
    <t>10,8+3,2+5,3+30,8+18,6+18,9+33,2+3,7+7,2+6,7+12,5+13,6+59,1+7,7</t>
  </si>
  <si>
    <t>28372306</t>
  </si>
  <si>
    <t>deska z polystyrenu EPS grey 100, lambda 0,031 W/mK tl. 60 mm</t>
  </si>
  <si>
    <t>275737817</t>
  </si>
  <si>
    <t>231,3*1,02 "Přepočtené koeficientem množství</t>
  </si>
  <si>
    <t>1848794008</t>
  </si>
  <si>
    <t>1449689420</t>
  </si>
  <si>
    <t>231,3*1,1 "Přepočtené koeficientem množství</t>
  </si>
  <si>
    <t>-627274101</t>
  </si>
  <si>
    <t>721001</t>
  </si>
  <si>
    <t>Zdravotechnika - odhad ceny</t>
  </si>
  <si>
    <t>-1850804807</t>
  </si>
  <si>
    <t>731001</t>
  </si>
  <si>
    <t>Ústřední vytápění - odhad ceny</t>
  </si>
  <si>
    <t>1222279849</t>
  </si>
  <si>
    <t>740001</t>
  </si>
  <si>
    <t>Elektroinstalace vč. hromosvodu - odhad ceny</t>
  </si>
  <si>
    <t>-1330614586</t>
  </si>
  <si>
    <t>740002</t>
  </si>
  <si>
    <t>Stavební přípomoci EL</t>
  </si>
  <si>
    <t>571859685</t>
  </si>
  <si>
    <t>751001</t>
  </si>
  <si>
    <t>Vzduchotechnika - odhad ceny</t>
  </si>
  <si>
    <t>-1280716917</t>
  </si>
  <si>
    <t>998751201.</t>
  </si>
  <si>
    <t>-622436263</t>
  </si>
  <si>
    <t>762081150</t>
  </si>
  <si>
    <t>Hoblování hraněného řeziva ve staveništní dílně</t>
  </si>
  <si>
    <t>-809185707</t>
  </si>
  <si>
    <t>"stropní konstrukce v m.č. 102"</t>
  </si>
  <si>
    <t>6,15*8,15+11*6,15*2*0,24</t>
  </si>
  <si>
    <t>762132811</t>
  </si>
  <si>
    <t>Demontáž bednění svislých stěn z prken hoblovaných jednostranně</t>
  </si>
  <si>
    <t>31212706</t>
  </si>
  <si>
    <t>(14,17+6,235)/2*4,725</t>
  </si>
  <si>
    <t>762132911</t>
  </si>
  <si>
    <t>Demontáž stávajícího krovu</t>
  </si>
  <si>
    <t>1337205978</t>
  </si>
  <si>
    <t>762332142</t>
  </si>
  <si>
    <t>Montáž vázaných kcí krovů pravidelných z hraněného řeziva plochy do 224 cm2 s ocelovými spojkami</t>
  </si>
  <si>
    <t>392517061</t>
  </si>
  <si>
    <t>"D1.1.b-b3"</t>
  </si>
  <si>
    <t>"krokve 100/220" 10*9,5+21*3,555+17*3,555+38*4,665</t>
  </si>
  <si>
    <t>"kleštiny 100/200" 24*6,91+24*1,535</t>
  </si>
  <si>
    <t>762332144</t>
  </si>
  <si>
    <t>Montáž vázaných kcí krovů pravidelných z hraněného řeziva plochy do 450 cm2 s ocelovými spojkami</t>
  </si>
  <si>
    <t>1296523248</t>
  </si>
  <si>
    <t>"krokve 140/240" 6*6,76</t>
  </si>
  <si>
    <t xml:space="preserve">"pozednice 200/160" 21,78 </t>
  </si>
  <si>
    <t>"pozednice 160/180" 21,78+6,61+11,91</t>
  </si>
  <si>
    <t>605121210</t>
  </si>
  <si>
    <t>řezivo jehličnaté hranol jakost I-II délka 4 - 5 m</t>
  </si>
  <si>
    <t>-1324772787</t>
  </si>
  <si>
    <t>"krokve 100/220" (10*9,5+21*3,555+17*3,555+38*4,665)*0,1*0,22*1,1</t>
  </si>
  <si>
    <t>"kleštiny 100/200" (24*6,91+24*1,535)*0,1*0,2*1,1</t>
  </si>
  <si>
    <t>"krokve 140/240" 6*6,76*0,14*0,24*1,1</t>
  </si>
  <si>
    <t>"pozednice 200/160" 21,78 *0,2*0,16*1,1</t>
  </si>
  <si>
    <t>"pozednice 160/180" (21,78+6,61+11,91)*0,16*0,18*1,1</t>
  </si>
  <si>
    <t>762341046</t>
  </si>
  <si>
    <t>Bednění střech rovných z desek OSB tl 22 mm na pero a drážku šroubovaných na rošt</t>
  </si>
  <si>
    <t>-782252154</t>
  </si>
  <si>
    <t>"D1.1.b-b4, c1, c2, d3, c4 R1, R2"</t>
  </si>
  <si>
    <t>21,78*9,224-(6,61+11,91)*4,4</t>
  </si>
  <si>
    <t>(6,61+11,91)*3,56</t>
  </si>
  <si>
    <t>4*4,4*1,8/2</t>
  </si>
  <si>
    <t>(6,04+9,285)*(3,83+3,56)</t>
  </si>
  <si>
    <t>6,455*(2,377+6,76)</t>
  </si>
  <si>
    <t>2*1,97*3,25+2*6,8*2,3/2</t>
  </si>
  <si>
    <t>418800146</t>
  </si>
  <si>
    <t>6,8*21,9</t>
  </si>
  <si>
    <t>2*2*1</t>
  </si>
  <si>
    <t>2*(21,85*10-3,3*2,65/2)+6,235*4,5</t>
  </si>
  <si>
    <t>762342316</t>
  </si>
  <si>
    <t>Montáž laťování na střechách složitých sklonu do 60° osové vzdálenosti do 600 mm</t>
  </si>
  <si>
    <t>-362088446</t>
  </si>
  <si>
    <t>"skladba R1, R2"</t>
  </si>
  <si>
    <t>401,858</t>
  </si>
  <si>
    <t>762342441</t>
  </si>
  <si>
    <t>Montáž lišt trojúhelníkových nebo kontralatí na střechách sklonu do 60°</t>
  </si>
  <si>
    <t>1264711282</t>
  </si>
  <si>
    <t>"skladba R1"</t>
  </si>
  <si>
    <t>(6,04+9,285)*(3,83)</t>
  </si>
  <si>
    <t>6,455*(2,377)</t>
  </si>
  <si>
    <t>"skladba R2"</t>
  </si>
  <si>
    <t>(6,04+9,285)*(3,56)</t>
  </si>
  <si>
    <t>6,455*(6,76)</t>
  </si>
  <si>
    <t>"podle krokví" 363,87</t>
  </si>
  <si>
    <t>"kontralatě z prken R2" 175,65</t>
  </si>
  <si>
    <t>605141140</t>
  </si>
  <si>
    <t>řezivo jehličnaté latě střešní impregnované dl 4 m</t>
  </si>
  <si>
    <t>1769918358</t>
  </si>
  <si>
    <t>401,858*2*0,06*0,06*1,1</t>
  </si>
  <si>
    <t>186,6*0,06*0,1*1,1</t>
  </si>
  <si>
    <t>605151210</t>
  </si>
  <si>
    <t>řezivo jehličnaté boční prkno jakost I.-II. 4-6cm</t>
  </si>
  <si>
    <t>-531691420</t>
  </si>
  <si>
    <t>"skladba R2 kontralatě z prken"</t>
  </si>
  <si>
    <t>((21+17)*3,555+6*6,76)*0,1*0,025*1,1</t>
  </si>
  <si>
    <t>762381111</t>
  </si>
  <si>
    <t>Ukotvení komínu ke krovu do šikmé plochy</t>
  </si>
  <si>
    <t>1071657178</t>
  </si>
  <si>
    <t>-1394131874</t>
  </si>
  <si>
    <t>17,86+4,415+0,483</t>
  </si>
  <si>
    <t>762400195</t>
  </si>
  <si>
    <t>D+M kompletní sendvičová stěna podkroví (celá skladba vč. TiZn i sdk desky)</t>
  </si>
  <si>
    <t>2043655395</t>
  </si>
  <si>
    <t>"D1.1.b-b2, c4"</t>
  </si>
  <si>
    <t>2,265*(2*1,97+5,29)</t>
  </si>
  <si>
    <t>2,675*(5,545+8,865)</t>
  </si>
  <si>
    <t>2,855*20,865</t>
  </si>
  <si>
    <t>-4*1,87*1,395</t>
  </si>
  <si>
    <t>-0,93*1,395</t>
  </si>
  <si>
    <t>-4,785*1</t>
  </si>
  <si>
    <t>-4*2,4*1,395</t>
  </si>
  <si>
    <t>-2*1,2*1,395</t>
  </si>
  <si>
    <t>-1919981813</t>
  </si>
  <si>
    <t>(1,035+1,165+1,085+1,35+1,05+1,98+1,05)*1,395</t>
  </si>
  <si>
    <t>762526110</t>
  </si>
  <si>
    <t>Položení polštáře pod podlahy při osové vzdálenosti 65 cm</t>
  </si>
  <si>
    <t>578744444</t>
  </si>
  <si>
    <t>"D1.1.b-c4 skladba P5"</t>
  </si>
  <si>
    <t>6,15*8,15</t>
  </si>
  <si>
    <t>605121110</t>
  </si>
  <si>
    <t>řezivo jehličnaté hranol jakost I-II délka 2 - 3,5 m</t>
  </si>
  <si>
    <t>742916473</t>
  </si>
  <si>
    <t>10*8,5*0,1*0,1*1,1</t>
  </si>
  <si>
    <t>762810026</t>
  </si>
  <si>
    <t>Záklop stropů z desek OSB tl 22 mm na pero a drážku šroubovaných na trámy</t>
  </si>
  <si>
    <t>-1698019515</t>
  </si>
  <si>
    <t>35,5+46,5</t>
  </si>
  <si>
    <t>762810027</t>
  </si>
  <si>
    <t>Záklop stropů z desek OSB tl 25 mm na pero a drážku šroubovaných na trámy</t>
  </si>
  <si>
    <t>839289001</t>
  </si>
  <si>
    <t>762811811</t>
  </si>
  <si>
    <t>Demontáž záklopů stropů z hrubých prken tl do 32 mm</t>
  </si>
  <si>
    <t>1588968675</t>
  </si>
  <si>
    <t>762812410</t>
  </si>
  <si>
    <t>Montáž zapuštěného záklopu z hoblovaných prken na sraz spáry nekryté</t>
  </si>
  <si>
    <t>129529405</t>
  </si>
  <si>
    <t>"D1.1.b-c4, b1 skladba P5"</t>
  </si>
  <si>
    <t>605110410</t>
  </si>
  <si>
    <t>řezivo jehličnaté - středové SM tl. 33-100 mm, jakost II, 4 - 5 m</t>
  </si>
  <si>
    <t>1887766817</t>
  </si>
  <si>
    <t>50,123*0,04*1,1</t>
  </si>
  <si>
    <t>762822130</t>
  </si>
  <si>
    <t>Montáž stropního trámu z hraněného řeziva průřezové plochy do 450 cm2 s výměnami</t>
  </si>
  <si>
    <t>831528282</t>
  </si>
  <si>
    <t>"statika příloha č. 1, D1.1.b-b1"</t>
  </si>
  <si>
    <t>"180/240" 7*4,3+5*4,85</t>
  </si>
  <si>
    <t>"120/180" 7*3,85</t>
  </si>
  <si>
    <t>"160/220" 3*5,25</t>
  </si>
  <si>
    <t>"200/240" 11*6,75</t>
  </si>
  <si>
    <t>605121210.1</t>
  </si>
  <si>
    <t>210842451</t>
  </si>
  <si>
    <t>"180/240" (7*4,3+5*4,85)*0,18*0,24*1,1</t>
  </si>
  <si>
    <t>"120/180" 7*3,85*0,12*0,18*1,1</t>
  </si>
  <si>
    <t>"160/220" 3*5,25*0,16*0,22*1,1</t>
  </si>
  <si>
    <t>"200/240" 11*6,752*0,2*0,24*1,1</t>
  </si>
  <si>
    <t>762822139</t>
  </si>
  <si>
    <t>Zhlaví támů  imopregnace a oddilatování</t>
  </si>
  <si>
    <t>1075988990</t>
  </si>
  <si>
    <t>762822830</t>
  </si>
  <si>
    <t>Demontáž stropních trámů z hraněného řeziva průřezové plochy do 450 cm2</t>
  </si>
  <si>
    <t>-1353310514</t>
  </si>
  <si>
    <t>7*4,3+5*4,85</t>
  </si>
  <si>
    <t>7*3,85</t>
  </si>
  <si>
    <t>11*6,75</t>
  </si>
  <si>
    <t>762895000</t>
  </si>
  <si>
    <t>Spojovací prostředky pro montáž záklopu, stropnice a podbíjení</t>
  </si>
  <si>
    <t>-341454628</t>
  </si>
  <si>
    <t>0,935+82*0,022+44,563*0,025+2,205+7,755</t>
  </si>
  <si>
    <t>-1130094218</t>
  </si>
  <si>
    <t>763111318</t>
  </si>
  <si>
    <t>SDK příčka tl 125 mm profil CW+UW 100 desky 1xA 12,5 TI 100 mm EI 30 Rw 48 dB</t>
  </si>
  <si>
    <t>1338594684</t>
  </si>
  <si>
    <t>2,7*(2*1,985+2,69+0,2+1,01+1,792+2,825+0,744+1,895+1,77+6,82+3,823)</t>
  </si>
  <si>
    <t>763112328</t>
  </si>
  <si>
    <t>SDK příčka mezibytová tl 255 mm zdvojený profil CW+UW 100 desky 2xDF 12,5 TI 100+100 mm EI90 Rw 65dB</t>
  </si>
  <si>
    <t>-2109261972</t>
  </si>
  <si>
    <t>2,7*(5,715+5,777+3*3,823+0,5+5,178+3,3+4,48+0,24+0,1+1,985)</t>
  </si>
  <si>
    <t>2,7*(6,313+4,007+0,165+3,5+1,92+4,3+0,5+0,8)</t>
  </si>
  <si>
    <t>763131441</t>
  </si>
  <si>
    <t>SDK podhled desky 2xDF 12,5 bez TI dvouvrstvá spodní kce profil CD+UD</t>
  </si>
  <si>
    <t>192506983</t>
  </si>
  <si>
    <t>35,5+8+6,7+7,3+23,3</t>
  </si>
  <si>
    <t>763131471</t>
  </si>
  <si>
    <t>SDK podhled deska 1xH2DF 12,5 bez TI dvouvrstvá spodní kce profil CD+UD</t>
  </si>
  <si>
    <t>2032863916</t>
  </si>
  <si>
    <t>6,4+4,6+8,9+1,7+7,8+1,9+4,9+1,4+4,5</t>
  </si>
  <si>
    <t>2118316358</t>
  </si>
  <si>
    <t>12,52</t>
  </si>
  <si>
    <t>54942642</t>
  </si>
  <si>
    <t>764001821</t>
  </si>
  <si>
    <t>Demontáž krytiny ze svitků nebo tabulí do suti</t>
  </si>
  <si>
    <t>-922232461</t>
  </si>
  <si>
    <t>764002801</t>
  </si>
  <si>
    <t>Demontáž závětrné lišty do suti</t>
  </si>
  <si>
    <t>725831240</t>
  </si>
  <si>
    <t>2*6+6,235</t>
  </si>
  <si>
    <t>764002812</t>
  </si>
  <si>
    <t>Demontáž okapového plechu do suti v krytině skládané</t>
  </si>
  <si>
    <t>-1429877713</t>
  </si>
  <si>
    <t>2*21,85</t>
  </si>
  <si>
    <t>764002821</t>
  </si>
  <si>
    <t>Demontáž střešního výlezu do suti</t>
  </si>
  <si>
    <t>-1994528902</t>
  </si>
  <si>
    <t>"D1.1.b-b2s" 2</t>
  </si>
  <si>
    <t>764002831</t>
  </si>
  <si>
    <t>Demontáž sněhového zachytávače do suti</t>
  </si>
  <si>
    <t>2008900304</t>
  </si>
  <si>
    <t>764002861</t>
  </si>
  <si>
    <t>Demontáž oplechování říms a ozdobných prvků do suti</t>
  </si>
  <si>
    <t>-820418725</t>
  </si>
  <si>
    <t>764042417</t>
  </si>
  <si>
    <t>Strukturovaná oddělovací vrstva s integrovanou pojistnou hydroizolací rš přes 800 mm do 1000 mm</t>
  </si>
  <si>
    <t>1132935066</t>
  </si>
  <si>
    <t>764141403</t>
  </si>
  <si>
    <t>Krytina střechy rovné drážkováním ze svitků z TiZn předzvětralého plechu rš 500 mm sklonu do 60°</t>
  </si>
  <si>
    <t>904587840</t>
  </si>
  <si>
    <t>"D1.1.b-b4, c1, c2, d3"</t>
  </si>
  <si>
    <t>764241406</t>
  </si>
  <si>
    <t>Oplechování větraného hřebene s větrací mřížkou z TiZn předzvětralého plechu rš 500 mm</t>
  </si>
  <si>
    <t>-920093425</t>
  </si>
  <si>
    <t>21,78</t>
  </si>
  <si>
    <t>764242406</t>
  </si>
  <si>
    <t>Oplechování štítu závětrnou lištou z TiZn předzvětralého plechu rš 500 mm</t>
  </si>
  <si>
    <t>-65950533</t>
  </si>
  <si>
    <t>"D1.1.b-b4, b2"</t>
  </si>
  <si>
    <t>4*9,224</t>
  </si>
  <si>
    <t>764242436</t>
  </si>
  <si>
    <t>Oplechování rovné okapové hrany z TiZn předzvětralého plechu rš 500 mm</t>
  </si>
  <si>
    <t>760351318</t>
  </si>
  <si>
    <t>2*21,78</t>
  </si>
  <si>
    <t>764243456</t>
  </si>
  <si>
    <t>Sněhový zachytávač krytiny z TiZn předzvětralého plechu průběžný dvoutrubkový</t>
  </si>
  <si>
    <t>1237895040</t>
  </si>
  <si>
    <t>764344412</t>
  </si>
  <si>
    <t>Lemování prostupů střech s krytinou skládanou nebo plechovou bez lišty z TiZn předzvětralého plechu</t>
  </si>
  <si>
    <t>-1297466247</t>
  </si>
  <si>
    <t>764346322</t>
  </si>
  <si>
    <t>Lemování ventilačních nástavců z TiZn lesklého válcovaného plechu na krytině skládané D do 100 mm</t>
  </si>
  <si>
    <t>1077551089</t>
  </si>
  <si>
    <t>889196417</t>
  </si>
  <si>
    <t>765131801</t>
  </si>
  <si>
    <t>Demontáž vláknocementové skládané krytiny sklonu do 30° do suti</t>
  </si>
  <si>
    <t>-1003913881</t>
  </si>
  <si>
    <t>765131821</t>
  </si>
  <si>
    <t>Demontáž hřebene nebo nároží z hřebenáčů vláknocementové skládané krytiny sklonu do 30° do suti</t>
  </si>
  <si>
    <t>1380474510</t>
  </si>
  <si>
    <t>2*4,5+18,6</t>
  </si>
  <si>
    <t>765131841</t>
  </si>
  <si>
    <t>Příplatek k cenám demontáže skládané vláknocementové krytiny za sklon přes 30°</t>
  </si>
  <si>
    <t>1349100644</t>
  </si>
  <si>
    <t>765131845</t>
  </si>
  <si>
    <t>Příplatek k cenám demontáže hřebene nebo nároží skládané vláknocementové krytiny za sklon přes 30°</t>
  </si>
  <si>
    <t>-147244085</t>
  </si>
  <si>
    <t>765191021</t>
  </si>
  <si>
    <t>Montáž pojistné hydroizolační fólie kladené ve sklonu přes 20° s lepenými spoji na krokve</t>
  </si>
  <si>
    <t>365240052</t>
  </si>
  <si>
    <t>283292680</t>
  </si>
  <si>
    <t>fólie podstřešní difúzní pro exteriér (reakce na oheň - třída F) 140 g/m2</t>
  </si>
  <si>
    <t>1101888933</t>
  </si>
  <si>
    <t>401,858*1,1 "Přepočtené koeficientem množství</t>
  </si>
  <si>
    <t>998765202</t>
  </si>
  <si>
    <t>Přesun hmot procentní pro krytiny skládané v objektech v do 12 m</t>
  </si>
  <si>
    <t>-54742418</t>
  </si>
  <si>
    <t>766017</t>
  </si>
  <si>
    <t>O 17 D+M střešní výlez 540/750 mm specifikace dle výpisu oken a dveří</t>
  </si>
  <si>
    <t>1040955275</t>
  </si>
  <si>
    <t>766020</t>
  </si>
  <si>
    <t>D+M vnitřní dveře plné 700-1000/1970 mm, povrch CPL, kování</t>
  </si>
  <si>
    <t>-725271017</t>
  </si>
  <si>
    <t>766021</t>
  </si>
  <si>
    <t>D+M vnitřní dveře 700-1000/1970 mm, povrch CPL, kování, samozavírač, požární odolnost EW 15 DP3</t>
  </si>
  <si>
    <t>-865956944</t>
  </si>
  <si>
    <t>766022</t>
  </si>
  <si>
    <t>D+M vnitřní dveře 700-1000/1970 mm, povrch CPL, kování, samozavírač, požární odolnost EW 30 DP3</t>
  </si>
  <si>
    <t>2122855039</t>
  </si>
  <si>
    <t>766023</t>
  </si>
  <si>
    <t>D+M vnitřní dveře do sálu 1400/1970 mm, povrch CPL, kování, do stávající zárubně</t>
  </si>
  <si>
    <t>-289807235</t>
  </si>
  <si>
    <t>721341575</t>
  </si>
  <si>
    <t>767001</t>
  </si>
  <si>
    <t>D+M ocelová konstrukce krovu</t>
  </si>
  <si>
    <t>kg</t>
  </si>
  <si>
    <t>1450714504</t>
  </si>
  <si>
    <t>767003</t>
  </si>
  <si>
    <t>-1482604827</t>
  </si>
  <si>
    <t>-1581957802</t>
  </si>
  <si>
    <t>771274122</t>
  </si>
  <si>
    <t>Montáž obkladů stupnic z dlaždic protiskluzných keramických flexibilní lepidlo š do 250 mm</t>
  </si>
  <si>
    <t>-1775024835</t>
  </si>
  <si>
    <t>771274242</t>
  </si>
  <si>
    <t>Montáž obkladů podstupnic z dlaždic protiskluzných keramických flexibilní lepidlo v do 200 mm</t>
  </si>
  <si>
    <t>-871066700</t>
  </si>
  <si>
    <t>771474113</t>
  </si>
  <si>
    <t>Montáž soklíků z dlaždic keramických rovných flexibilní lepidlo v do 120 mm</t>
  </si>
  <si>
    <t>-1026598107</t>
  </si>
  <si>
    <t>"D1.1.b-b0, b1, b2"</t>
  </si>
  <si>
    <t>"101" 2*3,2+2*4,67-0,9-0,8+2*0,75-2*0,9-2+0,75*2</t>
  </si>
  <si>
    <t>"102" 2*6,15+2*8,15-2,5+2*0,1-1,4+2*0,2-0,9+2*0,6-0,8</t>
  </si>
  <si>
    <t>"105" 2*2,45+2*2,625-2*0,8+2*0,35</t>
  </si>
  <si>
    <t>"106" 2*2,105+2*2,625-2*0,8</t>
  </si>
  <si>
    <t>"107" 2*2,08+2*1,2-0,7+2*0,15</t>
  </si>
  <si>
    <t>"108" 2*2,953+2*1,2-0,7+2*0,15</t>
  </si>
  <si>
    <t>"110" 2*10,67+2*3,15-0,9-2*0,8-1-1,7+2*0,15</t>
  </si>
  <si>
    <t>"111" 2*4,95+2*3,315+2*2+2*0,36-0,9+2*0,9</t>
  </si>
  <si>
    <t>"112" 2*2+2*2,68-0,7+2*0,15</t>
  </si>
  <si>
    <t>"113" 2*1,15+2*2,68-3*0,7</t>
  </si>
  <si>
    <t>"114" 2*1,2+2*2,68-0,7+2*0,15</t>
  </si>
  <si>
    <t>"115" 2*4,5+2*4,5-1,35+2*0,9-0,9+2*0,3-0,9+2*0,34-1,06+2*0,9</t>
  </si>
  <si>
    <t>"118" 2*4,25+2*2,375-3*0,8-2*0,7-2</t>
  </si>
  <si>
    <t>"124" 2*2,675+2*1,625-0,7-0,8</t>
  </si>
  <si>
    <t>"125a" 2*4,85+2*1,475-1,1+2*1,325-1,1-0,7-2*0,8-0,9-0,9+2*0,8</t>
  </si>
  <si>
    <t>"125b" 2*2,295+2*2,55-0,8-0,9-1</t>
  </si>
  <si>
    <t>"126" 2*3,2+2*1,4-0,8</t>
  </si>
  <si>
    <t>"127" 2*1,75+2*3,53-0,9</t>
  </si>
  <si>
    <t>"201" 2*1,565+2*7,685-4*0,8-1,2</t>
  </si>
  <si>
    <t>"202" 2*1,985+2*1,51-3*0,8</t>
  </si>
  <si>
    <t>"208" 2*1,895+2*1,792-2*0,8-0,7</t>
  </si>
  <si>
    <t>"213" 2*6,82+2*1,92+2*0,24+2*7,672+2*0,84-3*0,8-0,7</t>
  </si>
  <si>
    <t>"214" 2*1,92+2*4,007-0,8</t>
  </si>
  <si>
    <t>771474133</t>
  </si>
  <si>
    <t>Montáž soklíků z dlaždic keramických schodišťových stupňovitých flexibilní lepidlo v do 120 mm</t>
  </si>
  <si>
    <t>273827389</t>
  </si>
  <si>
    <t>"D1.1.b-b1, b2, c3"</t>
  </si>
  <si>
    <t>2*(0,29+2,346+0,66+2,793+1,493)+2*3,08</t>
  </si>
  <si>
    <t>771574121</t>
  </si>
  <si>
    <t>Montáž podlah keramických režných hladkých lepených flexibilním lepidlem do 100 ks/m2</t>
  </si>
  <si>
    <t>-1231927453</t>
  </si>
  <si>
    <t>21,4</t>
  </si>
  <si>
    <t>10,8+3,2+5,3+3,7+7,2+6,7+59,1+7,7</t>
  </si>
  <si>
    <t>597611160</t>
  </si>
  <si>
    <t>dlaždice keramické hutné (bílé i barevné) přes 6 do 9 ks/m2</t>
  </si>
  <si>
    <t>1514256460</t>
  </si>
  <si>
    <t>28,8*2*0,3*1,1</t>
  </si>
  <si>
    <t>271,558*0,1*1,1</t>
  </si>
  <si>
    <t>21,324*0,1*1,1</t>
  </si>
  <si>
    <t>403,36*1,1</t>
  </si>
  <si>
    <t>494,921*1,1 "Přepočtené koeficientem množství</t>
  </si>
  <si>
    <t>771579191</t>
  </si>
  <si>
    <t>Příplatek k montáž podlah keramických za plochu do 5 m2</t>
  </si>
  <si>
    <t>1576842062</t>
  </si>
  <si>
    <t>2,6+3,7+3,4+3,4</t>
  </si>
  <si>
    <t>4,6+1,7+1,9+4,9+1,4+4,5+4,5+4,1</t>
  </si>
  <si>
    <t>3,2+3,7</t>
  </si>
  <si>
    <t>771579196</t>
  </si>
  <si>
    <t>Příplatek k montáž podlah keramických za spárování tmelem dvousložkovým</t>
  </si>
  <si>
    <t>-1311794641</t>
  </si>
  <si>
    <t>771591111</t>
  </si>
  <si>
    <t>Podlahy penetrace podkladu</t>
  </si>
  <si>
    <t>102698616</t>
  </si>
  <si>
    <t>771591115</t>
  </si>
  <si>
    <t>Podlahy spárování silikonem</t>
  </si>
  <si>
    <t>-255276597</t>
  </si>
  <si>
    <t>271,558+21,324</t>
  </si>
  <si>
    <t>771591172</t>
  </si>
  <si>
    <t>Montáž profilu pro schodové hrany</t>
  </si>
  <si>
    <t>-616615563</t>
  </si>
  <si>
    <t>590541400</t>
  </si>
  <si>
    <t>profil schodový protiskluzový ušlechtilá ocel V2A, R 10 V 6 (2 x 1000 mm)</t>
  </si>
  <si>
    <t>1655728046</t>
  </si>
  <si>
    <t>28,8*1,1 "Přepočtené koeficientem množství</t>
  </si>
  <si>
    <t>998771202</t>
  </si>
  <si>
    <t>Přesun hmot procentní pro podlahy z dlaždic v objektech v do 12 m</t>
  </si>
  <si>
    <t>705621483</t>
  </si>
  <si>
    <t>775429121</t>
  </si>
  <si>
    <t>Montáž podlahové lišty přechodové připevněné vruty</t>
  </si>
  <si>
    <t>1255245019</t>
  </si>
  <si>
    <t>2*1+2*1</t>
  </si>
  <si>
    <t>553431150</t>
  </si>
  <si>
    <t>profil přechodový Al narážecí 30 mm dub, buk, javor, třešeň</t>
  </si>
  <si>
    <t>539260698</t>
  </si>
  <si>
    <t>775449121</t>
  </si>
  <si>
    <t>Montáž podlahové lišty ukončovací připevněné vruty</t>
  </si>
  <si>
    <t>-476872562</t>
  </si>
  <si>
    <t>2*6,565+2*6,313</t>
  </si>
  <si>
    <t>2*3,3+2*5,715</t>
  </si>
  <si>
    <t>2*6,12+2*5,715</t>
  </si>
  <si>
    <t>2*3,16+2*3,823</t>
  </si>
  <si>
    <t>2*3,56+2*3,823</t>
  </si>
  <si>
    <t>614181510</t>
  </si>
  <si>
    <t>lišta podlahová dřevěná dub 28x28 mm</t>
  </si>
  <si>
    <t>-665832824</t>
  </si>
  <si>
    <t>114,218*1,1 "Přepočtené koeficientem množství</t>
  </si>
  <si>
    <t>775541111</t>
  </si>
  <si>
    <t>Montáž podlah plovoucích z lamel dýhovaných a laminovaných lepených v drážce š dílce do 150 mm</t>
  </si>
  <si>
    <t>-1926201315</t>
  </si>
  <si>
    <t>30,8+18,6+18,9+33,2+12,5+13,6</t>
  </si>
  <si>
    <t>611521260</t>
  </si>
  <si>
    <t>parketa laminátová akustic, 8x192x1285 mm</t>
  </si>
  <si>
    <t>1389176904</t>
  </si>
  <si>
    <t>775591191</t>
  </si>
  <si>
    <t>Montáž podložky vyrovnávací a tlumící pro plovoucí podlahy</t>
  </si>
  <si>
    <t>342318245</t>
  </si>
  <si>
    <t>611553500</t>
  </si>
  <si>
    <t>podložka izolační z pěnového PE 2 mm</t>
  </si>
  <si>
    <t>1571242438</t>
  </si>
  <si>
    <t>998775202</t>
  </si>
  <si>
    <t>Přesun hmot procentní pro podlahy dřevěné v objektech v do 12 m</t>
  </si>
  <si>
    <t>-1449645789</t>
  </si>
  <si>
    <t>781414112</t>
  </si>
  <si>
    <t>Montáž obkladaček vnitřních pórovinových pravoúhlých do 25 ks/m2 lepených flexibilním lepidlem</t>
  </si>
  <si>
    <t>-691179233</t>
  </si>
  <si>
    <t>"203" 2,5*(2*1,985+2*2,69)-0,8*1,97</t>
  </si>
  <si>
    <t>"209" 2,5*(2*1,895+2*3,823)-0,7*1,97</t>
  </si>
  <si>
    <t>"210" 2,5*(2*1,77+2*3,823)-0,7*1,97</t>
  </si>
  <si>
    <t>597610200</t>
  </si>
  <si>
    <t>obkládačky keramické</t>
  </si>
  <si>
    <t>-319566359</t>
  </si>
  <si>
    <t>309,666*1,1 "Přepočtené koeficientem množství</t>
  </si>
  <si>
    <t>781419191</t>
  </si>
  <si>
    <t>Příplatek k montáži obkladů vnitřních pórovinových za plochu do 10 m2</t>
  </si>
  <si>
    <t>-751574072</t>
  </si>
  <si>
    <t>781419197</t>
  </si>
  <si>
    <t>Příplatek k montáži obkladů vnitřních pórovinových za spárování silikonem</t>
  </si>
  <si>
    <t>-187261784</t>
  </si>
  <si>
    <t>781494111</t>
  </si>
  <si>
    <t>Plastové profily rohové lepené flexibilním lepidlem</t>
  </si>
  <si>
    <t>1823073068</t>
  </si>
  <si>
    <t>2,7*5</t>
  </si>
  <si>
    <t>2,5*2</t>
  </si>
  <si>
    <t>0,9+1,2+2*1,1+1</t>
  </si>
  <si>
    <t>1,085+2*2,923</t>
  </si>
  <si>
    <t>2*0,6+4*0,95</t>
  </si>
  <si>
    <t>2*1,2+4*1,395</t>
  </si>
  <si>
    <t>781494511</t>
  </si>
  <si>
    <t>Plastové profily ukončovací lepené flexibilním lepidlem</t>
  </si>
  <si>
    <t>-1321160558</t>
  </si>
  <si>
    <t>"104" (2*7,9+2*6,6+2*0,6)</t>
  </si>
  <si>
    <t>"116" (4*1,8975+2*0,9+2*2,45)</t>
  </si>
  <si>
    <t>"117" (2*2,25+2*2)</t>
  </si>
  <si>
    <t>"119" (2*0,9+2*1,35)</t>
  </si>
  <si>
    <t>"120" (2*2,7+2*1,35+2*3,6+4*1,1)</t>
  </si>
  <si>
    <t>"121" (2*1,925+2*1)</t>
  </si>
  <si>
    <t>"122" (2*2,675+2*1,65+2*2,275-2*0,85)</t>
  </si>
  <si>
    <t>"123" (2*0,9+2*1,45)</t>
  </si>
  <si>
    <t>"203" (2*1,985+2*2,69)</t>
  </si>
  <si>
    <t>"209" (2*1,895+2*3,823)</t>
  </si>
  <si>
    <t>"210" (2*1,77+2*3,823)</t>
  </si>
  <si>
    <t>781495111</t>
  </si>
  <si>
    <t>Penetrace podkladu vnitřních obkladů</t>
  </si>
  <si>
    <t>-542854752</t>
  </si>
  <si>
    <t>781495141</t>
  </si>
  <si>
    <t>Průnik obkladem kruhový do DN 30 bez izolace</t>
  </si>
  <si>
    <t>698535823</t>
  </si>
  <si>
    <t>998781202</t>
  </si>
  <si>
    <t>Přesun hmot procentní pro obklady keramické v objektech v do 12 m</t>
  </si>
  <si>
    <t>769120132</t>
  </si>
  <si>
    <t>783121164</t>
  </si>
  <si>
    <t>Nátěry syntetické OK lehkých "C" barva matný povrch 2x antikorozní, 1x základní</t>
  </si>
  <si>
    <t>1280307578</t>
  </si>
  <si>
    <t>783121170</t>
  </si>
  <si>
    <t>Nátěry syntetické OK lehkých "C" barva základní antikorozní</t>
  </si>
  <si>
    <t>2039163779</t>
  </si>
  <si>
    <t>"nátěr ocelové konstrukce krovu"</t>
  </si>
  <si>
    <t>21,8*4*0,12</t>
  </si>
  <si>
    <t>43,6*4*0,24</t>
  </si>
  <si>
    <t>6*3,7*4*0,16</t>
  </si>
  <si>
    <t>3*2,5*4*0,08</t>
  </si>
  <si>
    <t>6*3,57*4*0,08</t>
  </si>
  <si>
    <t>4*2,52*4*0,08</t>
  </si>
  <si>
    <t>5*5*4*0,16</t>
  </si>
  <si>
    <t>16*4*0,08</t>
  </si>
  <si>
    <t>20,6*4*0,12</t>
  </si>
  <si>
    <t>2*5*4*0,12</t>
  </si>
  <si>
    <t>5*4,95*(2*0,12+2*0,06)</t>
  </si>
  <si>
    <t>5 "ost."</t>
  </si>
  <si>
    <t>783783311</t>
  </si>
  <si>
    <t>Nátěry tesařských kcí proti dřevokazným houbám, hmyzu a plísním preventivní dvojnásobné v interiéru</t>
  </si>
  <si>
    <t>598617474</t>
  </si>
  <si>
    <t>(10*9,5+21*3,555+17*3,555+38*4,665)*(2*0,1+2*0,22)</t>
  </si>
  <si>
    <t>(24*6,91+24*1,535)*(2*0,1+2*0,2)</t>
  </si>
  <si>
    <t>6*6,76*(2*0,14+2*0,24)</t>
  </si>
  <si>
    <t>21,78 *(2*0,2+2*0,16)</t>
  </si>
  <si>
    <t>(21,78+6,61+11,91)*(2*0,16+2*0,18)</t>
  </si>
  <si>
    <t>((21+17)*3,555+6*6,76)*0,1*2</t>
  </si>
  <si>
    <t>10*8,5*4*0,1</t>
  </si>
  <si>
    <t>(7*4,3+5*4,85)*(2*0,18+2*0,24)</t>
  </si>
  <si>
    <t>7*3,85*(2*0,12+2*0,18)</t>
  </si>
  <si>
    <t>3*5,25*(2*0,16+2*0,22)</t>
  </si>
  <si>
    <t>11*6,752*(2*0,2+2*0,24)</t>
  </si>
  <si>
    <t>-513398479</t>
  </si>
  <si>
    <t>1692,214</t>
  </si>
  <si>
    <t>611028022</t>
  </si>
  <si>
    <t>132,995</t>
  </si>
  <si>
    <t>"101" 2,7*(2*3,2+2*4,67)-1,88*2,23+4+0,75*(2*2,2+2)</t>
  </si>
  <si>
    <t>"102" 2,8*(2*6,15+2*8,15)-2,5*2,25+4</t>
  </si>
  <si>
    <t>"105" 3,34*(2*2,45+2*2,675)</t>
  </si>
  <si>
    <t>"106" 3,34*(2*2,105+2*2,675)</t>
  </si>
  <si>
    <t>"107" 3*(2*2,08+2*1,2)</t>
  </si>
  <si>
    <t>"108" 2,5*(2*2,953+2*1,2)</t>
  </si>
  <si>
    <t>"110" 3,34*(2*10,67+2*3,15-1,2)</t>
  </si>
  <si>
    <t>"111" 2,75*(2*4,95+2*3,315+2*2)</t>
  </si>
  <si>
    <t>"112" 2,9*(2*2+2*2,68)</t>
  </si>
  <si>
    <t>"113" 2,9*(2*1,15+2*2,68)</t>
  </si>
  <si>
    <t>"114" 2,9*(2*1,2+2*2,68)</t>
  </si>
  <si>
    <t>"115" 2,65*(2*4,5+2*4,5)</t>
  </si>
  <si>
    <t>"118" 2,6*(2*4,25+2*2,375)</t>
  </si>
  <si>
    <t>"124" 2,6*(2*2,675+2*1,625)</t>
  </si>
  <si>
    <t>"125a" 2,7*(2*3,2+2*1,475+2*0,9+2*1,325)-</t>
  </si>
  <si>
    <t>"125b" 3,34*(2*2,295+2*2,55)</t>
  </si>
  <si>
    <t>"126" 2,7*(2*3,2+2*1,4)</t>
  </si>
  <si>
    <t>"127" 2,7*(2*1,75+2*3,53)</t>
  </si>
  <si>
    <t>"128" 3*(2*1,15+2*3,68)</t>
  </si>
  <si>
    <t>754,481</t>
  </si>
  <si>
    <t>1333046703</t>
  </si>
  <si>
    <t>74,355*2+162,673*2+80,8+42,1</t>
  </si>
  <si>
    <t>1357875537</t>
  </si>
  <si>
    <t>1723145528</t>
  </si>
  <si>
    <t>03001005</t>
  </si>
  <si>
    <t>Náklady spojené se zabezpečením a zařízením staveniště vyžadované při práci s materiálem obsahujícím azbest</t>
  </si>
  <si>
    <t>-774761415</t>
  </si>
  <si>
    <t>-1179752000</t>
  </si>
  <si>
    <t>-2002320616</t>
  </si>
  <si>
    <t>585922980</t>
  </si>
  <si>
    <t>-1485623815</t>
  </si>
  <si>
    <t>Stavební přípomoci VZT</t>
  </si>
  <si>
    <t>D+M schodišťová zábradlí a madla</t>
  </si>
  <si>
    <t>ZB 2-4</t>
  </si>
  <si>
    <t>"D1.1.b-b2, c4" skladba S5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</si>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</sst>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color rgb="FF505050"/>
      <name val="Trebuchet MS"/>
      <family val="2"/>
    </font>
    <font>
      <sz val="8"/>
      <color rgb="FF80008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15" fillId="2" borderId="0" xfId="1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8" fillId="0" borderId="0" xfId="0" applyFont="1" applyAlignment="1">
      <alignment horizontal="left" vertical="center"/>
    </xf>
    <xf numFmtId="0" fontId="0" fillId="0" borderId="6" xfId="0" applyBorder="1"/>
    <xf numFmtId="0" fontId="1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0" fillId="5" borderId="9" xfId="0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0" fontId="26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0" fontId="1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7" fillId="0" borderId="4" xfId="0" applyFont="1" applyBorder="1"/>
    <xf numFmtId="0" fontId="5" fillId="0" borderId="0" xfId="0" applyFont="1" applyAlignment="1">
      <alignment horizontal="left"/>
    </xf>
    <xf numFmtId="0" fontId="7" fillId="0" borderId="5" xfId="0" applyFont="1" applyBorder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4" xfId="0" applyBorder="1" applyAlignment="1" applyProtection="1">
      <alignment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left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167" fontId="0" fillId="0" borderId="25" xfId="0" applyNumberFormat="1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167" fontId="9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167" fontId="10" fillId="0" borderId="0" xfId="0" applyNumberFormat="1" applyFont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167" fontId="11" fillId="0" borderId="0" xfId="0" applyNumberFormat="1" applyFont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5" xfId="0" applyFont="1" applyBorder="1" applyAlignment="1" applyProtection="1">
      <alignment horizontal="center" vertical="center"/>
      <protection locked="0"/>
    </xf>
    <xf numFmtId="49" fontId="36" fillId="0" borderId="25" xfId="0" applyNumberFormat="1" applyFont="1" applyBorder="1" applyAlignment="1" applyProtection="1">
      <alignment horizontal="left" vertical="center" wrapText="1"/>
      <protection locked="0"/>
    </xf>
    <xf numFmtId="0" fontId="36" fillId="0" borderId="25" xfId="0" applyFont="1" applyBorder="1" applyAlignment="1" applyProtection="1">
      <alignment horizontal="center" vertical="center" wrapText="1"/>
      <protection locked="0"/>
    </xf>
    <xf numFmtId="167" fontId="36" fillId="0" borderId="25" xfId="0" applyNumberFormat="1" applyFont="1" applyBorder="1" applyAlignment="1" applyProtection="1">
      <alignment vertical="center"/>
      <protection locked="0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0" fillId="0" borderId="23" xfId="0" applyBorder="1" applyAlignment="1" applyProtection="1">
      <alignment horizontal="center" vertical="center"/>
      <protection locked="0"/>
    </xf>
    <xf numFmtId="49" fontId="0" fillId="0" borderId="23" xfId="0" applyNumberFormat="1" applyBorder="1" applyAlignment="1" applyProtection="1">
      <alignment horizontal="left" vertical="center" wrapText="1"/>
      <protection locked="0"/>
    </xf>
    <xf numFmtId="0" fontId="0" fillId="0" borderId="23" xfId="0" applyBorder="1" applyAlignment="1" applyProtection="1">
      <alignment horizontal="left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167" fontId="0" fillId="0" borderId="23" xfId="0" applyNumberFormat="1" applyBorder="1" applyAlignment="1" applyProtection="1">
      <alignment vertical="center"/>
      <protection locked="0"/>
    </xf>
    <xf numFmtId="4" fontId="0" fillId="0" borderId="23" xfId="0" applyNumberFormat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4" fontId="26" fillId="0" borderId="0" xfId="0" applyNumberFormat="1" applyFont="1" applyAlignment="1">
      <alignment vertical="center"/>
    </xf>
    <xf numFmtId="4" fontId="26" fillId="5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4" fontId="13" fillId="0" borderId="0" xfId="0" applyNumberFormat="1" applyFont="1" applyAlignment="1">
      <alignment vertical="center"/>
    </xf>
    <xf numFmtId="0" fontId="0" fillId="0" borderId="0" xfId="0"/>
    <xf numFmtId="4" fontId="20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0" fillId="0" borderId="25" xfId="0" applyNumberFormat="1" applyBorder="1" applyAlignment="1" applyProtection="1">
      <alignment vertical="center"/>
      <protection locked="0"/>
    </xf>
    <xf numFmtId="4" fontId="6" fillId="0" borderId="23" xfId="0" applyNumberFormat="1" applyFont="1" applyBorder="1"/>
    <xf numFmtId="4" fontId="6" fillId="0" borderId="23" xfId="0" applyNumberFormat="1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0" fillId="0" borderId="25" xfId="0" applyBorder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36" fillId="0" borderId="25" xfId="0" applyFont="1" applyBorder="1" applyAlignment="1" applyProtection="1">
      <alignment horizontal="left" vertical="center" wrapText="1"/>
      <protection locked="0"/>
    </xf>
    <xf numFmtId="4" fontId="36" fillId="0" borderId="25" xfId="0" applyNumberFormat="1" applyFont="1" applyBorder="1" applyAlignment="1" applyProtection="1">
      <alignment vertical="center"/>
      <protection locked="0"/>
    </xf>
    <xf numFmtId="4" fontId="6" fillId="0" borderId="17" xfId="0" applyNumberFormat="1" applyFont="1" applyBorder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/>
    <xf numFmtId="4" fontId="5" fillId="0" borderId="12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4" fontId="26" fillId="0" borderId="12" xfId="0" applyNumberFormat="1" applyFont="1" applyBorder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32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vertical="center"/>
    </xf>
    <xf numFmtId="0" fontId="15" fillId="2" borderId="0" xfId="1" applyFont="1" applyFill="1" applyAlignment="1">
      <alignment horizontal="center" vertical="center"/>
    </xf>
    <xf numFmtId="4" fontId="20" fillId="0" borderId="0" xfId="0" applyNumberFormat="1" applyFont="1" applyAlignment="1">
      <alignment vertical="center"/>
    </xf>
    <xf numFmtId="0" fontId="39" fillId="0" borderId="12" xfId="0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50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4"/>
  <sheetViews>
    <sheetView showGridLines="0" workbookViewId="0">
      <pane ySplit="1" topLeftCell="A82" activePane="bottomLeft" state="frozen"/>
      <selection pane="bottomLeft" activeCell="AM80" sqref="AM80:AN8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4" t="s">
        <v>4</v>
      </c>
      <c r="BB1" s="14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19" t="s">
        <v>6</v>
      </c>
      <c r="BU1" s="19" t="s">
        <v>6</v>
      </c>
    </row>
    <row r="2" spans="1:73" ht="36.950000000000003" customHeight="1">
      <c r="C2" s="213" t="s">
        <v>7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  <c r="AO2" s="214"/>
      <c r="AP2" s="214"/>
      <c r="AR2" s="211" t="s">
        <v>8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06" t="s">
        <v>12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6"/>
      <c r="AS4" s="20" t="s">
        <v>13</v>
      </c>
      <c r="BS4" s="21" t="s">
        <v>14</v>
      </c>
    </row>
    <row r="5" spans="1:73" ht="14.45" customHeight="1">
      <c r="B5" s="25"/>
      <c r="D5" s="27" t="s">
        <v>15</v>
      </c>
      <c r="K5" s="215" t="s">
        <v>16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Q5" s="26"/>
      <c r="BS5" s="21" t="s">
        <v>9</v>
      </c>
    </row>
    <row r="6" spans="1:73" ht="36.950000000000003" customHeight="1">
      <c r="B6" s="25"/>
      <c r="D6" s="29" t="s">
        <v>17</v>
      </c>
      <c r="K6" s="216" t="s">
        <v>18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Q6" s="26"/>
      <c r="BS6" s="21" t="s">
        <v>9</v>
      </c>
    </row>
    <row r="7" spans="1:73" ht="14.45" customHeight="1">
      <c r="B7" s="25"/>
      <c r="D7" s="30" t="s">
        <v>19</v>
      </c>
      <c r="K7" s="28" t="s">
        <v>5</v>
      </c>
      <c r="AK7" s="30" t="s">
        <v>20</v>
      </c>
      <c r="AN7" s="28" t="s">
        <v>5</v>
      </c>
      <c r="AQ7" s="26"/>
      <c r="BS7" s="21" t="s">
        <v>9</v>
      </c>
    </row>
    <row r="8" spans="1:73" ht="14.45" customHeight="1">
      <c r="B8" s="25"/>
      <c r="D8" s="30" t="s">
        <v>21</v>
      </c>
      <c r="K8" s="28" t="s">
        <v>22</v>
      </c>
      <c r="AK8" s="30" t="s">
        <v>23</v>
      </c>
      <c r="AN8" s="172">
        <v>43487</v>
      </c>
      <c r="AQ8" s="26"/>
      <c r="BS8" s="21" t="s">
        <v>9</v>
      </c>
    </row>
    <row r="9" spans="1:73" ht="14.45" customHeight="1">
      <c r="B9" s="25"/>
      <c r="AQ9" s="26"/>
      <c r="BS9" s="21" t="s">
        <v>9</v>
      </c>
    </row>
    <row r="10" spans="1:73" ht="14.45" customHeight="1">
      <c r="B10" s="25"/>
      <c r="D10" s="30" t="s">
        <v>24</v>
      </c>
      <c r="AK10" s="30" t="s">
        <v>25</v>
      </c>
      <c r="AN10" s="28" t="s">
        <v>5</v>
      </c>
      <c r="AQ10" s="26"/>
      <c r="BS10" s="21" t="s">
        <v>9</v>
      </c>
    </row>
    <row r="11" spans="1:73" ht="18.399999999999999" customHeight="1">
      <c r="B11" s="25"/>
      <c r="E11" s="28" t="s">
        <v>26</v>
      </c>
      <c r="AK11" s="30" t="s">
        <v>27</v>
      </c>
      <c r="AN11" s="28" t="s">
        <v>5</v>
      </c>
      <c r="AQ11" s="26"/>
      <c r="BS11" s="21" t="s">
        <v>9</v>
      </c>
    </row>
    <row r="12" spans="1:73" ht="6.95" customHeight="1">
      <c r="B12" s="25"/>
      <c r="AQ12" s="26"/>
      <c r="BS12" s="21" t="s">
        <v>9</v>
      </c>
    </row>
    <row r="13" spans="1:73" ht="14.45" customHeight="1">
      <c r="B13" s="25"/>
      <c r="D13" s="30" t="s">
        <v>28</v>
      </c>
      <c r="AK13" s="30" t="s">
        <v>25</v>
      </c>
      <c r="AN13" s="28" t="s">
        <v>5</v>
      </c>
      <c r="AQ13" s="26"/>
      <c r="BS13" s="21" t="s">
        <v>9</v>
      </c>
    </row>
    <row r="14" spans="1:73" ht="15">
      <c r="B14" s="25"/>
      <c r="E14" s="28" t="s">
        <v>29</v>
      </c>
      <c r="AK14" s="30" t="s">
        <v>27</v>
      </c>
      <c r="AN14" s="28" t="s">
        <v>5</v>
      </c>
      <c r="AQ14" s="26"/>
      <c r="BS14" s="21" t="s">
        <v>9</v>
      </c>
    </row>
    <row r="15" spans="1:73" ht="6.95" customHeight="1">
      <c r="B15" s="25"/>
      <c r="AQ15" s="26"/>
      <c r="BS15" s="21" t="s">
        <v>6</v>
      </c>
    </row>
    <row r="16" spans="1:73" ht="14.45" customHeight="1">
      <c r="B16" s="25"/>
      <c r="D16" s="30" t="s">
        <v>30</v>
      </c>
      <c r="AK16" s="30" t="s">
        <v>25</v>
      </c>
      <c r="AN16" s="28" t="s">
        <v>5</v>
      </c>
      <c r="AQ16" s="26"/>
      <c r="BS16" s="21" t="s">
        <v>6</v>
      </c>
    </row>
    <row r="17" spans="2:71" ht="18.399999999999999" customHeight="1">
      <c r="B17" s="25"/>
      <c r="E17" s="28" t="s">
        <v>29</v>
      </c>
      <c r="AK17" s="30" t="s">
        <v>27</v>
      </c>
      <c r="AN17" s="28" t="s">
        <v>5</v>
      </c>
      <c r="AQ17" s="26"/>
      <c r="BS17" s="21" t="s">
        <v>31</v>
      </c>
    </row>
    <row r="18" spans="2:71" ht="6.95" customHeight="1">
      <c r="B18" s="25"/>
      <c r="AQ18" s="26"/>
      <c r="BS18" s="21" t="s">
        <v>9</v>
      </c>
    </row>
    <row r="19" spans="2:71" ht="14.45" customHeight="1">
      <c r="B19" s="25"/>
      <c r="D19" s="30" t="s">
        <v>32</v>
      </c>
      <c r="AK19" s="30" t="s">
        <v>25</v>
      </c>
      <c r="AN19" s="28" t="s">
        <v>5</v>
      </c>
      <c r="AQ19" s="26"/>
      <c r="BS19" s="21" t="s">
        <v>9</v>
      </c>
    </row>
    <row r="20" spans="2:71" ht="18.399999999999999" customHeight="1">
      <c r="B20" s="25"/>
      <c r="E20" s="28" t="s">
        <v>29</v>
      </c>
      <c r="AK20" s="30" t="s">
        <v>27</v>
      </c>
      <c r="AN20" s="28" t="s">
        <v>5</v>
      </c>
      <c r="AQ20" s="26"/>
    </row>
    <row r="21" spans="2:71" ht="6.95" customHeight="1">
      <c r="B21" s="25"/>
      <c r="AQ21" s="26"/>
    </row>
    <row r="22" spans="2:71" ht="15">
      <c r="B22" s="25"/>
      <c r="D22" s="30" t="s">
        <v>33</v>
      </c>
      <c r="AQ22" s="26"/>
    </row>
    <row r="23" spans="2:71" ht="16.5" customHeight="1">
      <c r="B23" s="25"/>
      <c r="E23" s="182" t="s">
        <v>5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Q23" s="26"/>
    </row>
    <row r="24" spans="2:71" ht="6.95" customHeight="1">
      <c r="B24" s="25"/>
      <c r="AQ24" s="26"/>
    </row>
    <row r="25" spans="2:71" ht="6.95" customHeight="1">
      <c r="B25" s="25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Q25" s="26"/>
    </row>
    <row r="26" spans="2:71" ht="14.45" customHeight="1">
      <c r="B26" s="25"/>
      <c r="D26" s="32" t="s">
        <v>34</v>
      </c>
      <c r="AK26" s="183">
        <f>ROUND(AG87,2)</f>
        <v>0</v>
      </c>
      <c r="AL26" s="184"/>
      <c r="AM26" s="184"/>
      <c r="AN26" s="184"/>
      <c r="AO26" s="184"/>
      <c r="AQ26" s="26"/>
    </row>
    <row r="27" spans="2:71" ht="14.45" customHeight="1">
      <c r="B27" s="25"/>
      <c r="D27" s="32" t="s">
        <v>35</v>
      </c>
      <c r="AK27" s="183">
        <f>ROUND(AG91,2)</f>
        <v>0</v>
      </c>
      <c r="AL27" s="183"/>
      <c r="AM27" s="183"/>
      <c r="AN27" s="183"/>
      <c r="AO27" s="183"/>
      <c r="AQ27" s="26"/>
    </row>
    <row r="28" spans="2:71" s="1" customFormat="1" ht="6.95" customHeight="1">
      <c r="B28" s="33"/>
      <c r="AQ28" s="34"/>
    </row>
    <row r="29" spans="2:71" s="1" customFormat="1" ht="25.9" customHeight="1">
      <c r="B29" s="33"/>
      <c r="D29" s="35" t="s">
        <v>36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85">
        <f>ROUND(AK26+AK27,2)</f>
        <v>0</v>
      </c>
      <c r="AL29" s="186"/>
      <c r="AM29" s="186"/>
      <c r="AN29" s="186"/>
      <c r="AO29" s="186"/>
      <c r="AQ29" s="34"/>
    </row>
    <row r="30" spans="2:71" s="1" customFormat="1" ht="6.95" customHeight="1">
      <c r="B30" s="33"/>
      <c r="AQ30" s="34"/>
    </row>
    <row r="31" spans="2:71" s="2" customFormat="1" ht="14.45" customHeight="1">
      <c r="B31" s="37"/>
      <c r="D31" s="38" t="s">
        <v>37</v>
      </c>
      <c r="F31" s="38" t="s">
        <v>38</v>
      </c>
      <c r="L31" s="212">
        <v>0.21</v>
      </c>
      <c r="M31" s="188"/>
      <c r="N31" s="188"/>
      <c r="O31" s="188"/>
      <c r="T31" s="40" t="s">
        <v>39</v>
      </c>
      <c r="W31" s="187">
        <f>ROUND(AZ87+SUM(CD92),2)</f>
        <v>0</v>
      </c>
      <c r="X31" s="188"/>
      <c r="Y31" s="188"/>
      <c r="Z31" s="188"/>
      <c r="AA31" s="188"/>
      <c r="AB31" s="188"/>
      <c r="AC31" s="188"/>
      <c r="AD31" s="188"/>
      <c r="AE31" s="188"/>
      <c r="AK31" s="187">
        <f>ROUND(AV87+SUM(BY92),2)</f>
        <v>0</v>
      </c>
      <c r="AL31" s="188"/>
      <c r="AM31" s="188"/>
      <c r="AN31" s="188"/>
      <c r="AO31" s="188"/>
      <c r="AQ31" s="41"/>
    </row>
    <row r="32" spans="2:71" s="2" customFormat="1" ht="14.45" customHeight="1">
      <c r="B32" s="37"/>
      <c r="F32" s="38" t="s">
        <v>40</v>
      </c>
      <c r="L32" s="212">
        <v>0.15</v>
      </c>
      <c r="M32" s="188"/>
      <c r="N32" s="188"/>
      <c r="O32" s="188"/>
      <c r="T32" s="40" t="s">
        <v>39</v>
      </c>
      <c r="W32" s="187">
        <f>ROUND(BA87+SUM(CE92),2)</f>
        <v>0</v>
      </c>
      <c r="X32" s="188"/>
      <c r="Y32" s="188"/>
      <c r="Z32" s="188"/>
      <c r="AA32" s="188"/>
      <c r="AB32" s="188"/>
      <c r="AC32" s="188"/>
      <c r="AD32" s="188"/>
      <c r="AE32" s="188"/>
      <c r="AK32" s="187">
        <f>ROUND(AW87+SUM(BZ92),2)</f>
        <v>0</v>
      </c>
      <c r="AL32" s="188"/>
      <c r="AM32" s="188"/>
      <c r="AN32" s="188"/>
      <c r="AO32" s="188"/>
      <c r="AQ32" s="41"/>
    </row>
    <row r="33" spans="2:43" s="2" customFormat="1" ht="14.45" hidden="1" customHeight="1">
      <c r="B33" s="37"/>
      <c r="F33" s="38" t="s">
        <v>41</v>
      </c>
      <c r="L33" s="212">
        <v>0.21</v>
      </c>
      <c r="M33" s="188"/>
      <c r="N33" s="188"/>
      <c r="O33" s="188"/>
      <c r="T33" s="40" t="s">
        <v>39</v>
      </c>
      <c r="W33" s="187">
        <f>ROUND(BB87+SUM(CF92),2)</f>
        <v>0</v>
      </c>
      <c r="X33" s="188"/>
      <c r="Y33" s="188"/>
      <c r="Z33" s="188"/>
      <c r="AA33" s="188"/>
      <c r="AB33" s="188"/>
      <c r="AC33" s="188"/>
      <c r="AD33" s="188"/>
      <c r="AE33" s="188"/>
      <c r="AK33" s="187">
        <v>0</v>
      </c>
      <c r="AL33" s="188"/>
      <c r="AM33" s="188"/>
      <c r="AN33" s="188"/>
      <c r="AO33" s="188"/>
      <c r="AQ33" s="41"/>
    </row>
    <row r="34" spans="2:43" s="2" customFormat="1" ht="14.45" hidden="1" customHeight="1">
      <c r="B34" s="37"/>
      <c r="F34" s="38" t="s">
        <v>42</v>
      </c>
      <c r="L34" s="212">
        <v>0.15</v>
      </c>
      <c r="M34" s="188"/>
      <c r="N34" s="188"/>
      <c r="O34" s="188"/>
      <c r="T34" s="40" t="s">
        <v>39</v>
      </c>
      <c r="W34" s="187">
        <f>ROUND(BC87+SUM(CG92),2)</f>
        <v>0</v>
      </c>
      <c r="X34" s="188"/>
      <c r="Y34" s="188"/>
      <c r="Z34" s="188"/>
      <c r="AA34" s="188"/>
      <c r="AB34" s="188"/>
      <c r="AC34" s="188"/>
      <c r="AD34" s="188"/>
      <c r="AE34" s="188"/>
      <c r="AK34" s="187">
        <v>0</v>
      </c>
      <c r="AL34" s="188"/>
      <c r="AM34" s="188"/>
      <c r="AN34" s="188"/>
      <c r="AO34" s="188"/>
      <c r="AQ34" s="41"/>
    </row>
    <row r="35" spans="2:43" s="2" customFormat="1" ht="14.45" hidden="1" customHeight="1">
      <c r="B35" s="37"/>
      <c r="F35" s="38" t="s">
        <v>43</v>
      </c>
      <c r="L35" s="212">
        <v>0</v>
      </c>
      <c r="M35" s="188"/>
      <c r="N35" s="188"/>
      <c r="O35" s="188"/>
      <c r="T35" s="40" t="s">
        <v>39</v>
      </c>
      <c r="W35" s="187">
        <f>ROUND(BD87+SUM(CH92),2)</f>
        <v>0</v>
      </c>
      <c r="X35" s="188"/>
      <c r="Y35" s="188"/>
      <c r="Z35" s="188"/>
      <c r="AA35" s="188"/>
      <c r="AB35" s="188"/>
      <c r="AC35" s="188"/>
      <c r="AD35" s="188"/>
      <c r="AE35" s="188"/>
      <c r="AK35" s="187">
        <v>0</v>
      </c>
      <c r="AL35" s="188"/>
      <c r="AM35" s="188"/>
      <c r="AN35" s="188"/>
      <c r="AO35" s="188"/>
      <c r="AQ35" s="41"/>
    </row>
    <row r="36" spans="2:43" s="1" customFormat="1" ht="6.95" customHeight="1">
      <c r="B36" s="33"/>
      <c r="AQ36" s="34"/>
    </row>
    <row r="37" spans="2:43" s="1" customFormat="1" ht="25.9" customHeight="1">
      <c r="B37" s="33"/>
      <c r="C37" s="42"/>
      <c r="D37" s="43" t="s">
        <v>44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45</v>
      </c>
      <c r="U37" s="44"/>
      <c r="V37" s="44"/>
      <c r="W37" s="44"/>
      <c r="X37" s="202" t="s">
        <v>46</v>
      </c>
      <c r="Y37" s="203"/>
      <c r="Z37" s="203"/>
      <c r="AA37" s="203"/>
      <c r="AB37" s="203"/>
      <c r="AC37" s="44"/>
      <c r="AD37" s="44"/>
      <c r="AE37" s="44"/>
      <c r="AF37" s="44"/>
      <c r="AG37" s="44"/>
      <c r="AH37" s="44"/>
      <c r="AI37" s="44"/>
      <c r="AJ37" s="44"/>
      <c r="AK37" s="204">
        <f>SUM(AK29:AK35)</f>
        <v>0</v>
      </c>
      <c r="AL37" s="203"/>
      <c r="AM37" s="203"/>
      <c r="AN37" s="203"/>
      <c r="AO37" s="205"/>
      <c r="AP37" s="42"/>
      <c r="AQ37" s="34"/>
    </row>
    <row r="38" spans="2:43" s="1" customFormat="1" ht="14.45" customHeight="1">
      <c r="B38" s="33"/>
      <c r="AQ38" s="34"/>
    </row>
    <row r="39" spans="2:43">
      <c r="B39" s="25"/>
      <c r="AQ39" s="26"/>
    </row>
    <row r="40" spans="2:43">
      <c r="B40" s="25"/>
      <c r="AQ40" s="26"/>
    </row>
    <row r="41" spans="2:43">
      <c r="B41" s="25"/>
      <c r="AQ41" s="26"/>
    </row>
    <row r="42" spans="2:43">
      <c r="B42" s="25"/>
      <c r="AQ42" s="26"/>
    </row>
    <row r="43" spans="2:43">
      <c r="B43" s="25"/>
      <c r="AQ43" s="26"/>
    </row>
    <row r="44" spans="2:43">
      <c r="B44" s="25"/>
      <c r="AQ44" s="26"/>
    </row>
    <row r="45" spans="2:43">
      <c r="B45" s="25"/>
      <c r="AQ45" s="26"/>
    </row>
    <row r="46" spans="2:43">
      <c r="B46" s="25"/>
      <c r="AQ46" s="26"/>
    </row>
    <row r="47" spans="2:43">
      <c r="B47" s="25"/>
      <c r="AQ47" s="26"/>
    </row>
    <row r="48" spans="2:43">
      <c r="B48" s="25"/>
      <c r="AQ48" s="26"/>
    </row>
    <row r="49" spans="2:43" s="1" customFormat="1" ht="15">
      <c r="B49" s="33"/>
      <c r="D49" s="46" t="s">
        <v>47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C49" s="46" t="s">
        <v>48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Q49" s="34"/>
    </row>
    <row r="50" spans="2:43">
      <c r="B50" s="25"/>
      <c r="D50" s="49"/>
      <c r="Z50" s="50"/>
      <c r="AC50" s="49"/>
      <c r="AO50" s="50"/>
      <c r="AQ50" s="26"/>
    </row>
    <row r="51" spans="2:43">
      <c r="B51" s="25"/>
      <c r="D51" s="49"/>
      <c r="Z51" s="50"/>
      <c r="AC51" s="49"/>
      <c r="AO51" s="50"/>
      <c r="AQ51" s="26"/>
    </row>
    <row r="52" spans="2:43">
      <c r="B52" s="25"/>
      <c r="D52" s="49"/>
      <c r="Z52" s="50"/>
      <c r="AC52" s="49"/>
      <c r="AO52" s="50"/>
      <c r="AQ52" s="26"/>
    </row>
    <row r="53" spans="2:43">
      <c r="B53" s="25"/>
      <c r="D53" s="49"/>
      <c r="Z53" s="50"/>
      <c r="AC53" s="49"/>
      <c r="AO53" s="50"/>
      <c r="AQ53" s="26"/>
    </row>
    <row r="54" spans="2:43">
      <c r="B54" s="25"/>
      <c r="D54" s="49"/>
      <c r="Z54" s="50"/>
      <c r="AC54" s="49"/>
      <c r="AO54" s="50"/>
      <c r="AQ54" s="26"/>
    </row>
    <row r="55" spans="2:43">
      <c r="B55" s="25"/>
      <c r="D55" s="49"/>
      <c r="Z55" s="50"/>
      <c r="AC55" s="49"/>
      <c r="AO55" s="50"/>
      <c r="AQ55" s="26"/>
    </row>
    <row r="56" spans="2:43">
      <c r="B56" s="25"/>
      <c r="D56" s="49"/>
      <c r="Z56" s="50"/>
      <c r="AC56" s="49"/>
      <c r="AO56" s="50"/>
      <c r="AQ56" s="26"/>
    </row>
    <row r="57" spans="2:43">
      <c r="B57" s="25"/>
      <c r="D57" s="49"/>
      <c r="Z57" s="50"/>
      <c r="AC57" s="49"/>
      <c r="AO57" s="50"/>
      <c r="AQ57" s="26"/>
    </row>
    <row r="58" spans="2:43" s="1" customFormat="1" ht="15">
      <c r="B58" s="33"/>
      <c r="D58" s="51" t="s">
        <v>49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50</v>
      </c>
      <c r="S58" s="52"/>
      <c r="T58" s="52"/>
      <c r="U58" s="52"/>
      <c r="V58" s="52"/>
      <c r="W58" s="52"/>
      <c r="X58" s="52"/>
      <c r="Y58" s="52"/>
      <c r="Z58" s="54"/>
      <c r="AC58" s="51" t="s">
        <v>49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50</v>
      </c>
      <c r="AN58" s="52"/>
      <c r="AO58" s="54"/>
      <c r="AQ58" s="34"/>
    </row>
    <row r="59" spans="2:43">
      <c r="B59" s="25"/>
      <c r="AQ59" s="26"/>
    </row>
    <row r="60" spans="2:43" s="1" customFormat="1" ht="15">
      <c r="B60" s="33"/>
      <c r="D60" s="46" t="s">
        <v>51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C60" s="46" t="s">
        <v>52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Q60" s="34"/>
    </row>
    <row r="61" spans="2:43">
      <c r="B61" s="25"/>
      <c r="D61" s="49"/>
      <c r="Z61" s="50"/>
      <c r="AC61" s="49"/>
      <c r="AO61" s="50"/>
      <c r="AQ61" s="26"/>
    </row>
    <row r="62" spans="2:43">
      <c r="B62" s="25"/>
      <c r="D62" s="49"/>
      <c r="Z62" s="50"/>
      <c r="AC62" s="49"/>
      <c r="AO62" s="50"/>
      <c r="AQ62" s="26"/>
    </row>
    <row r="63" spans="2:43">
      <c r="B63" s="25"/>
      <c r="D63" s="49"/>
      <c r="Z63" s="50"/>
      <c r="AC63" s="49"/>
      <c r="AO63" s="50"/>
      <c r="AQ63" s="26"/>
    </row>
    <row r="64" spans="2:43">
      <c r="B64" s="25"/>
      <c r="D64" s="49"/>
      <c r="Z64" s="50"/>
      <c r="AC64" s="49"/>
      <c r="AO64" s="50"/>
      <c r="AQ64" s="26"/>
    </row>
    <row r="65" spans="2:43">
      <c r="B65" s="25"/>
      <c r="D65" s="49"/>
      <c r="Z65" s="50"/>
      <c r="AC65" s="49"/>
      <c r="AO65" s="50"/>
      <c r="AQ65" s="26"/>
    </row>
    <row r="66" spans="2:43">
      <c r="B66" s="25"/>
      <c r="D66" s="49"/>
      <c r="Z66" s="50"/>
      <c r="AC66" s="49"/>
      <c r="AO66" s="50"/>
      <c r="AQ66" s="26"/>
    </row>
    <row r="67" spans="2:43">
      <c r="B67" s="25"/>
      <c r="D67" s="49"/>
      <c r="Z67" s="50"/>
      <c r="AC67" s="49"/>
      <c r="AO67" s="50"/>
      <c r="AQ67" s="26"/>
    </row>
    <row r="68" spans="2:43">
      <c r="B68" s="25"/>
      <c r="D68" s="49"/>
      <c r="Z68" s="50"/>
      <c r="AC68" s="49"/>
      <c r="AO68" s="50"/>
      <c r="AQ68" s="26"/>
    </row>
    <row r="69" spans="2:43" s="1" customFormat="1" ht="15">
      <c r="B69" s="33"/>
      <c r="D69" s="51" t="s">
        <v>49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50</v>
      </c>
      <c r="S69" s="52"/>
      <c r="T69" s="52"/>
      <c r="U69" s="52"/>
      <c r="V69" s="52"/>
      <c r="W69" s="52"/>
      <c r="X69" s="52"/>
      <c r="Y69" s="52"/>
      <c r="Z69" s="54"/>
      <c r="AC69" s="51" t="s">
        <v>49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50</v>
      </c>
      <c r="AN69" s="52"/>
      <c r="AO69" s="54"/>
      <c r="AQ69" s="34"/>
    </row>
    <row r="70" spans="2:43" s="1" customFormat="1" ht="6.95" customHeight="1">
      <c r="B70" s="33"/>
      <c r="AQ70" s="34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3"/>
      <c r="C76" s="206" t="s">
        <v>53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34"/>
    </row>
    <row r="77" spans="2:43" s="3" customFormat="1" ht="14.45" customHeight="1">
      <c r="B77" s="61"/>
      <c r="C77" s="30" t="s">
        <v>15</v>
      </c>
      <c r="L77" s="3" t="str">
        <f>K5</f>
        <v>2019/101/01</v>
      </c>
      <c r="AQ77" s="62"/>
    </row>
    <row r="78" spans="2:43" s="4" customFormat="1" ht="36.950000000000003" customHeight="1">
      <c r="B78" s="63"/>
      <c r="C78" s="64" t="s">
        <v>17</v>
      </c>
      <c r="L78" s="208" t="str">
        <f>K6</f>
        <v>Zateplení společenského domu v obci Bystré</v>
      </c>
      <c r="M78" s="209"/>
      <c r="N78" s="209"/>
      <c r="O78" s="209"/>
      <c r="P78" s="209"/>
      <c r="Q78" s="209"/>
      <c r="R78" s="209"/>
      <c r="S78" s="209"/>
      <c r="T78" s="209"/>
      <c r="U78" s="209"/>
      <c r="V78" s="209"/>
      <c r="W78" s="209"/>
      <c r="X78" s="209"/>
      <c r="Y78" s="209"/>
      <c r="Z78" s="209"/>
      <c r="AA78" s="209"/>
      <c r="AB78" s="209"/>
      <c r="AC78" s="209"/>
      <c r="AD78" s="209"/>
      <c r="AE78" s="209"/>
      <c r="AF78" s="209"/>
      <c r="AG78" s="209"/>
      <c r="AH78" s="209"/>
      <c r="AI78" s="209"/>
      <c r="AJ78" s="209"/>
      <c r="AK78" s="209"/>
      <c r="AL78" s="209"/>
      <c r="AM78" s="209"/>
      <c r="AN78" s="209"/>
      <c r="AO78" s="209"/>
      <c r="AQ78" s="65"/>
    </row>
    <row r="79" spans="2:43" s="1" customFormat="1" ht="6.95" customHeight="1">
      <c r="B79" s="33"/>
      <c r="AQ79" s="34"/>
    </row>
    <row r="80" spans="2:43" s="1" customFormat="1" ht="15">
      <c r="B80" s="33"/>
      <c r="C80" s="30" t="s">
        <v>21</v>
      </c>
      <c r="L80" s="66" t="str">
        <f>IF(K8="","",K8)</f>
        <v>Bystré</v>
      </c>
      <c r="AI80" s="30" t="s">
        <v>23</v>
      </c>
      <c r="AM80" s="201">
        <f>IF(AN8= "","",AN8)</f>
        <v>43487</v>
      </c>
      <c r="AN80" s="201"/>
      <c r="AQ80" s="34"/>
    </row>
    <row r="81" spans="1:76" s="1" customFormat="1" ht="6.95" customHeight="1">
      <c r="B81" s="33"/>
      <c r="AQ81" s="34"/>
    </row>
    <row r="82" spans="1:76" s="1" customFormat="1" ht="15">
      <c r="B82" s="33"/>
      <c r="C82" s="30" t="s">
        <v>24</v>
      </c>
      <c r="L82" s="3" t="str">
        <f>IF(E11= "","",E11)</f>
        <v>Obec Bystré</v>
      </c>
      <c r="AI82" s="30" t="s">
        <v>30</v>
      </c>
      <c r="AM82" s="193" t="str">
        <f>IF(E17="","",E17)</f>
        <v xml:space="preserve"> </v>
      </c>
      <c r="AN82" s="193"/>
      <c r="AO82" s="193"/>
      <c r="AP82" s="193"/>
      <c r="AQ82" s="34"/>
      <c r="AS82" s="189" t="s">
        <v>54</v>
      </c>
      <c r="AT82" s="190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3"/>
      <c r="C83" s="30" t="s">
        <v>28</v>
      </c>
      <c r="L83" s="3" t="str">
        <f>IF(E14="","",E14)</f>
        <v xml:space="preserve"> </v>
      </c>
      <c r="AI83" s="30" t="s">
        <v>32</v>
      </c>
      <c r="AM83" s="193" t="str">
        <f>IF(E20="","",E20)</f>
        <v xml:space="preserve"> </v>
      </c>
      <c r="AN83" s="193"/>
      <c r="AO83" s="193"/>
      <c r="AP83" s="193"/>
      <c r="AQ83" s="34"/>
      <c r="AS83" s="191"/>
      <c r="AT83" s="192"/>
      <c r="BD83" s="67"/>
    </row>
    <row r="84" spans="1:76" s="1" customFormat="1" ht="10.9" customHeight="1">
      <c r="B84" s="33"/>
      <c r="AQ84" s="34"/>
      <c r="AS84" s="191"/>
      <c r="AT84" s="192"/>
      <c r="BD84" s="67"/>
    </row>
    <row r="85" spans="1:76" s="1" customFormat="1" ht="29.25" customHeight="1">
      <c r="B85" s="33"/>
      <c r="C85" s="210" t="s">
        <v>55</v>
      </c>
      <c r="D85" s="195"/>
      <c r="E85" s="195"/>
      <c r="F85" s="195"/>
      <c r="G85" s="195"/>
      <c r="H85" s="68"/>
      <c r="I85" s="194" t="s">
        <v>56</v>
      </c>
      <c r="J85" s="195"/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4" t="s">
        <v>57</v>
      </c>
      <c r="AH85" s="195"/>
      <c r="AI85" s="195"/>
      <c r="AJ85" s="195"/>
      <c r="AK85" s="195"/>
      <c r="AL85" s="195"/>
      <c r="AM85" s="195"/>
      <c r="AN85" s="194" t="s">
        <v>58</v>
      </c>
      <c r="AO85" s="195"/>
      <c r="AP85" s="196"/>
      <c r="AQ85" s="34"/>
      <c r="AS85" s="69" t="s">
        <v>59</v>
      </c>
      <c r="AT85" s="70" t="s">
        <v>60</v>
      </c>
      <c r="AU85" s="70" t="s">
        <v>61</v>
      </c>
      <c r="AV85" s="70" t="s">
        <v>62</v>
      </c>
      <c r="AW85" s="70" t="s">
        <v>63</v>
      </c>
      <c r="AX85" s="70" t="s">
        <v>64</v>
      </c>
      <c r="AY85" s="70" t="s">
        <v>65</v>
      </c>
      <c r="AZ85" s="70" t="s">
        <v>66</v>
      </c>
      <c r="BA85" s="70" t="s">
        <v>67</v>
      </c>
      <c r="BB85" s="70" t="s">
        <v>68</v>
      </c>
      <c r="BC85" s="70" t="s">
        <v>69</v>
      </c>
      <c r="BD85" s="71" t="s">
        <v>70</v>
      </c>
    </row>
    <row r="86" spans="1:76" s="1" customFormat="1" ht="10.9" customHeight="1">
      <c r="B86" s="33"/>
      <c r="AQ86" s="34"/>
      <c r="AS86" s="72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3"/>
      <c r="C87" s="73" t="s">
        <v>71</v>
      </c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199">
        <f>ROUND(SUM(AG88:AG89),2)</f>
        <v>0</v>
      </c>
      <c r="AH87" s="199"/>
      <c r="AI87" s="199"/>
      <c r="AJ87" s="199"/>
      <c r="AK87" s="199"/>
      <c r="AL87" s="199"/>
      <c r="AM87" s="199"/>
      <c r="AN87" s="180">
        <f>SUM(AG87,AT87)</f>
        <v>0</v>
      </c>
      <c r="AO87" s="180"/>
      <c r="AP87" s="180"/>
      <c r="AQ87" s="65"/>
      <c r="AS87" s="75">
        <f>ROUND(SUM(AS88:AS89),2)</f>
        <v>0</v>
      </c>
      <c r="AT87" s="76">
        <f>ROUND(SUM(AV87:AW87),2)</f>
        <v>0</v>
      </c>
      <c r="AU87" s="77">
        <f>ROUND(SUM(AU88:AU89),5)</f>
        <v>15139.252979999999</v>
      </c>
      <c r="AV87" s="76">
        <f>ROUND(AZ87*L31,2)</f>
        <v>0</v>
      </c>
      <c r="AW87" s="76">
        <f>ROUND(BA87*L32,2)</f>
        <v>0</v>
      </c>
      <c r="AX87" s="76">
        <f>ROUND(BB87*L31,2)</f>
        <v>0</v>
      </c>
      <c r="AY87" s="76">
        <f>ROUND(BC87*L32,2)</f>
        <v>0</v>
      </c>
      <c r="AZ87" s="76">
        <f>ROUND(SUM(AZ88:AZ89),2)</f>
        <v>0</v>
      </c>
      <c r="BA87" s="76">
        <f>ROUND(SUM(BA88:BA89),2)</f>
        <v>0</v>
      </c>
      <c r="BB87" s="76">
        <f>ROUND(SUM(BB88:BB89),2)</f>
        <v>0</v>
      </c>
      <c r="BC87" s="76">
        <f>ROUND(SUM(BC88:BC89),2)</f>
        <v>0</v>
      </c>
      <c r="BD87" s="78">
        <f>ROUND(SUM(BD88:BD89),2)</f>
        <v>0</v>
      </c>
      <c r="BS87" s="64" t="s">
        <v>72</v>
      </c>
      <c r="BT87" s="64" t="s">
        <v>73</v>
      </c>
      <c r="BU87" s="79" t="s">
        <v>74</v>
      </c>
      <c r="BV87" s="64" t="s">
        <v>75</v>
      </c>
      <c r="BW87" s="64" t="s">
        <v>76</v>
      </c>
      <c r="BX87" s="64" t="s">
        <v>77</v>
      </c>
    </row>
    <row r="88" spans="1:76" s="5" customFormat="1" ht="31.5" customHeight="1">
      <c r="A88" s="80" t="s">
        <v>78</v>
      </c>
      <c r="B88" s="81"/>
      <c r="C88" s="82"/>
      <c r="D88" s="200" t="s">
        <v>79</v>
      </c>
      <c r="E88" s="200"/>
      <c r="F88" s="200"/>
      <c r="G88" s="200"/>
      <c r="H88" s="200"/>
      <c r="I88" s="83"/>
      <c r="J88" s="200" t="s">
        <v>80</v>
      </c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200"/>
      <c r="Z88" s="200"/>
      <c r="AA88" s="200"/>
      <c r="AB88" s="200"/>
      <c r="AC88" s="200"/>
      <c r="AD88" s="200"/>
      <c r="AE88" s="200"/>
      <c r="AF88" s="200"/>
      <c r="AG88" s="197">
        <f>'01 - Uznatelné náklady - ...'!M30</f>
        <v>0</v>
      </c>
      <c r="AH88" s="198"/>
      <c r="AI88" s="198"/>
      <c r="AJ88" s="198"/>
      <c r="AK88" s="198"/>
      <c r="AL88" s="198"/>
      <c r="AM88" s="198"/>
      <c r="AN88" s="197">
        <f>SUM(AG88,AT88)</f>
        <v>0</v>
      </c>
      <c r="AO88" s="198"/>
      <c r="AP88" s="198"/>
      <c r="AQ88" s="84"/>
      <c r="AS88" s="85">
        <f>'01 - Uznatelné náklady - ...'!M28</f>
        <v>0</v>
      </c>
      <c r="AT88" s="86">
        <f>ROUND(SUM(AV88:AW88),2)</f>
        <v>0</v>
      </c>
      <c r="AU88" s="87">
        <f>'01 - Uznatelné náklady - ...'!W132</f>
        <v>2877.4436499999997</v>
      </c>
      <c r="AV88" s="86">
        <f>'01 - Uznatelné náklady - ...'!M32</f>
        <v>0</v>
      </c>
      <c r="AW88" s="86">
        <f>'01 - Uznatelné náklady - ...'!M33</f>
        <v>0</v>
      </c>
      <c r="AX88" s="86">
        <f>'01 - Uznatelné náklady - ...'!M34</f>
        <v>0</v>
      </c>
      <c r="AY88" s="86">
        <f>'01 - Uznatelné náklady - ...'!M35</f>
        <v>0</v>
      </c>
      <c r="AZ88" s="86">
        <f>'01 - Uznatelné náklady - ...'!H32</f>
        <v>0</v>
      </c>
      <c r="BA88" s="86">
        <f>'01 - Uznatelné náklady - ...'!H33</f>
        <v>0</v>
      </c>
      <c r="BB88" s="86">
        <f>'01 - Uznatelné náklady - ...'!H34</f>
        <v>0</v>
      </c>
      <c r="BC88" s="86">
        <f>'01 - Uznatelné náklady - ...'!H35</f>
        <v>0</v>
      </c>
      <c r="BD88" s="88">
        <f>'01 - Uznatelné náklady - ...'!H36</f>
        <v>0</v>
      </c>
      <c r="BT88" s="89" t="s">
        <v>81</v>
      </c>
      <c r="BV88" s="89" t="s">
        <v>75</v>
      </c>
      <c r="BW88" s="89" t="s">
        <v>82</v>
      </c>
      <c r="BX88" s="89" t="s">
        <v>76</v>
      </c>
    </row>
    <row r="89" spans="1:76" s="5" customFormat="1" ht="31.5" customHeight="1">
      <c r="A89" s="80" t="s">
        <v>78</v>
      </c>
      <c r="B89" s="81"/>
      <c r="C89" s="82"/>
      <c r="D89" s="200" t="s">
        <v>83</v>
      </c>
      <c r="E89" s="200"/>
      <c r="F89" s="200"/>
      <c r="G89" s="200"/>
      <c r="H89" s="200"/>
      <c r="I89" s="83"/>
      <c r="J89" s="200" t="s">
        <v>84</v>
      </c>
      <c r="K89" s="200"/>
      <c r="L89" s="200"/>
      <c r="M89" s="200"/>
      <c r="N89" s="200"/>
      <c r="O89" s="200"/>
      <c r="P89" s="200"/>
      <c r="Q89" s="200"/>
      <c r="R89" s="200"/>
      <c r="S89" s="200"/>
      <c r="T89" s="200"/>
      <c r="U89" s="200"/>
      <c r="V89" s="200"/>
      <c r="W89" s="200"/>
      <c r="X89" s="200"/>
      <c r="Y89" s="200"/>
      <c r="Z89" s="200"/>
      <c r="AA89" s="200"/>
      <c r="AB89" s="200"/>
      <c r="AC89" s="200"/>
      <c r="AD89" s="200"/>
      <c r="AE89" s="200"/>
      <c r="AF89" s="200"/>
      <c r="AG89" s="197">
        <f>'02 - Neuznatelné náklady ...'!M30</f>
        <v>0</v>
      </c>
      <c r="AH89" s="198"/>
      <c r="AI89" s="198"/>
      <c r="AJ89" s="198"/>
      <c r="AK89" s="198"/>
      <c r="AL89" s="198"/>
      <c r="AM89" s="198"/>
      <c r="AN89" s="197">
        <f>SUM(AG89,AT89)</f>
        <v>0</v>
      </c>
      <c r="AO89" s="198"/>
      <c r="AP89" s="198"/>
      <c r="AQ89" s="84"/>
      <c r="AS89" s="90">
        <f>'02 - Neuznatelné náklady ...'!M28</f>
        <v>0</v>
      </c>
      <c r="AT89" s="91">
        <f>ROUND(SUM(AV89:AW89),2)</f>
        <v>0</v>
      </c>
      <c r="AU89" s="92">
        <f>'02 - Neuznatelné náklady ...'!W142</f>
        <v>12261.809329</v>
      </c>
      <c r="AV89" s="91">
        <f>'02 - Neuznatelné náklady ...'!M32</f>
        <v>0</v>
      </c>
      <c r="AW89" s="91">
        <f>'02 - Neuznatelné náklady ...'!M33</f>
        <v>0</v>
      </c>
      <c r="AX89" s="91">
        <f>'02 - Neuznatelné náklady ...'!M34</f>
        <v>0</v>
      </c>
      <c r="AY89" s="91">
        <f>'02 - Neuznatelné náklady ...'!M35</f>
        <v>0</v>
      </c>
      <c r="AZ89" s="91">
        <f>'02 - Neuznatelné náklady ...'!H32</f>
        <v>0</v>
      </c>
      <c r="BA89" s="91">
        <f>'02 - Neuznatelné náklady ...'!H33</f>
        <v>0</v>
      </c>
      <c r="BB89" s="91">
        <f>'02 - Neuznatelné náklady ...'!H34</f>
        <v>0</v>
      </c>
      <c r="BC89" s="91">
        <f>'02 - Neuznatelné náklady ...'!H35</f>
        <v>0</v>
      </c>
      <c r="BD89" s="93">
        <f>'02 - Neuznatelné náklady ...'!H36</f>
        <v>0</v>
      </c>
      <c r="BT89" s="89" t="s">
        <v>81</v>
      </c>
      <c r="BV89" s="89" t="s">
        <v>75</v>
      </c>
      <c r="BW89" s="89" t="s">
        <v>85</v>
      </c>
      <c r="BX89" s="89" t="s">
        <v>76</v>
      </c>
    </row>
    <row r="90" spans="1:76">
      <c r="B90" s="25"/>
      <c r="AQ90" s="26"/>
    </row>
    <row r="91" spans="1:76" s="1" customFormat="1" ht="30" customHeight="1">
      <c r="B91" s="33"/>
      <c r="C91" s="73" t="s">
        <v>86</v>
      </c>
      <c r="AG91" s="180">
        <v>0</v>
      </c>
      <c r="AH91" s="180"/>
      <c r="AI91" s="180"/>
      <c r="AJ91" s="180"/>
      <c r="AK91" s="180"/>
      <c r="AL91" s="180"/>
      <c r="AM91" s="180"/>
      <c r="AN91" s="180">
        <v>0</v>
      </c>
      <c r="AO91" s="180"/>
      <c r="AP91" s="180"/>
      <c r="AQ91" s="34"/>
      <c r="AS91" s="69" t="s">
        <v>87</v>
      </c>
      <c r="AT91" s="70" t="s">
        <v>88</v>
      </c>
      <c r="AU91" s="70" t="s">
        <v>37</v>
      </c>
      <c r="AV91" s="71" t="s">
        <v>60</v>
      </c>
    </row>
    <row r="92" spans="1:76" s="1" customFormat="1" ht="10.9" customHeight="1">
      <c r="B92" s="33"/>
      <c r="AQ92" s="34"/>
      <c r="AS92" s="94"/>
      <c r="AT92" s="52"/>
      <c r="AU92" s="52"/>
      <c r="AV92" s="54"/>
    </row>
    <row r="93" spans="1:76" s="1" customFormat="1" ht="30" customHeight="1">
      <c r="B93" s="33"/>
      <c r="C93" s="95" t="s">
        <v>89</v>
      </c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  <c r="AF93" s="96"/>
      <c r="AG93" s="181">
        <f>ROUND(AG87+AG91,2)</f>
        <v>0</v>
      </c>
      <c r="AH93" s="181"/>
      <c r="AI93" s="181"/>
      <c r="AJ93" s="181"/>
      <c r="AK93" s="181"/>
      <c r="AL93" s="181"/>
      <c r="AM93" s="181"/>
      <c r="AN93" s="181">
        <f>AN87+AN91</f>
        <v>0</v>
      </c>
      <c r="AO93" s="181"/>
      <c r="AP93" s="181"/>
      <c r="AQ93" s="34"/>
    </row>
    <row r="94" spans="1:76" s="1" customFormat="1" ht="6.95" customHeight="1"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7"/>
    </row>
  </sheetData>
  <mergeCells count="50">
    <mergeCell ref="AR2:BE2"/>
    <mergeCell ref="L35:O35"/>
    <mergeCell ref="L33:O33"/>
    <mergeCell ref="L31:O31"/>
    <mergeCell ref="L32:O32"/>
    <mergeCell ref="L34:O34"/>
    <mergeCell ref="C2:AP2"/>
    <mergeCell ref="C4:AP4"/>
    <mergeCell ref="K5:AO5"/>
    <mergeCell ref="K6:AO6"/>
    <mergeCell ref="D89:H89"/>
    <mergeCell ref="J89:AF89"/>
    <mergeCell ref="AM80:AN80"/>
    <mergeCell ref="W35:AE35"/>
    <mergeCell ref="AK35:AO35"/>
    <mergeCell ref="X37:AB37"/>
    <mergeCell ref="AK37:AO37"/>
    <mergeCell ref="J88:AF88"/>
    <mergeCell ref="C76:AP76"/>
    <mergeCell ref="AN89:AP89"/>
    <mergeCell ref="L78:AO78"/>
    <mergeCell ref="C85:G85"/>
    <mergeCell ref="I85:AF85"/>
    <mergeCell ref="D88:H88"/>
    <mergeCell ref="AG89:AM89"/>
    <mergeCell ref="AS82:AT84"/>
    <mergeCell ref="AM83:AP83"/>
    <mergeCell ref="AN85:AP85"/>
    <mergeCell ref="AN88:AP88"/>
    <mergeCell ref="AG88:AM88"/>
    <mergeCell ref="AG87:AM87"/>
    <mergeCell ref="AN87:AP87"/>
    <mergeCell ref="AM82:AP82"/>
    <mergeCell ref="AG85:AM85"/>
    <mergeCell ref="AG91:AM91"/>
    <mergeCell ref="AN91:AP91"/>
    <mergeCell ref="AG93:AM93"/>
    <mergeCell ref="AN93:AP93"/>
    <mergeCell ref="E23:AN23"/>
    <mergeCell ref="AK26:AO26"/>
    <mergeCell ref="AK27:AO27"/>
    <mergeCell ref="AK29:AO29"/>
    <mergeCell ref="W31:AE31"/>
    <mergeCell ref="AK31:AO31"/>
    <mergeCell ref="W32:AE32"/>
    <mergeCell ref="AK32:AO32"/>
    <mergeCell ref="W33:AE33"/>
    <mergeCell ref="AK33:AO33"/>
    <mergeCell ref="W34:AE34"/>
    <mergeCell ref="AK34:AO34"/>
  </mergeCell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01 - Uznatelné náklady - ...'!C2" display="/" xr:uid="{00000000-0004-0000-0000-000002000000}"/>
    <hyperlink ref="A89" location="'02 - Neuznatelné náklady ...'!C2" display="/" xr:uid="{00000000-0004-0000-00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565"/>
  <sheetViews>
    <sheetView showGridLines="0" topLeftCell="B1" workbookViewId="0">
      <pane ySplit="1" topLeftCell="A17" activePane="bottomLeft" state="frozen"/>
      <selection pane="bottomLeft" activeCell="L569" sqref="L56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8"/>
      <c r="B1" s="15"/>
      <c r="C1" s="15"/>
      <c r="D1" s="16" t="s">
        <v>1</v>
      </c>
      <c r="E1" s="15"/>
      <c r="F1" s="17" t="s">
        <v>90</v>
      </c>
      <c r="G1" s="17"/>
      <c r="H1" s="258" t="s">
        <v>91</v>
      </c>
      <c r="I1" s="258"/>
      <c r="J1" s="258"/>
      <c r="K1" s="258"/>
      <c r="L1" s="17" t="s">
        <v>92</v>
      </c>
      <c r="M1" s="15"/>
      <c r="N1" s="15"/>
      <c r="O1" s="16" t="s">
        <v>93</v>
      </c>
      <c r="P1" s="15"/>
      <c r="Q1" s="15"/>
      <c r="R1" s="15"/>
      <c r="S1" s="17" t="s">
        <v>94</v>
      </c>
      <c r="T1" s="17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3" t="s">
        <v>7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S2" s="211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21" t="s">
        <v>82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206" t="s">
        <v>96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6"/>
      <c r="T4" s="20" t="s">
        <v>13</v>
      </c>
      <c r="AT4" s="21" t="s">
        <v>6</v>
      </c>
    </row>
    <row r="5" spans="1:66" ht="6.95" customHeight="1">
      <c r="B5" s="25"/>
      <c r="R5" s="26"/>
    </row>
    <row r="6" spans="1:66" ht="25.35" customHeight="1">
      <c r="B6" s="25"/>
      <c r="D6" s="30" t="s">
        <v>17</v>
      </c>
      <c r="F6" s="243" t="str">
        <f>'Rekapitulace stavby'!K6</f>
        <v>Zateplení společenského domu v obci Bystré</v>
      </c>
      <c r="G6" s="244"/>
      <c r="H6" s="244"/>
      <c r="I6" s="244"/>
      <c r="J6" s="244"/>
      <c r="K6" s="244"/>
      <c r="L6" s="244"/>
      <c r="M6" s="244"/>
      <c r="N6" s="244"/>
      <c r="O6" s="244"/>
      <c r="P6" s="244"/>
      <c r="R6" s="26"/>
    </row>
    <row r="7" spans="1:66" s="1" customFormat="1" ht="32.85" customHeight="1">
      <c r="B7" s="33"/>
      <c r="D7" s="29" t="s">
        <v>97</v>
      </c>
      <c r="F7" s="216" t="s">
        <v>98</v>
      </c>
      <c r="G7" s="245"/>
      <c r="H7" s="245"/>
      <c r="I7" s="245"/>
      <c r="J7" s="245"/>
      <c r="K7" s="245"/>
      <c r="L7" s="245"/>
      <c r="M7" s="245"/>
      <c r="N7" s="245"/>
      <c r="O7" s="245"/>
      <c r="P7" s="245"/>
      <c r="R7" s="34"/>
    </row>
    <row r="8" spans="1:66" s="1" customFormat="1" ht="14.45" customHeight="1">
      <c r="B8" s="33"/>
      <c r="D8" s="30" t="s">
        <v>19</v>
      </c>
      <c r="F8" s="28" t="s">
        <v>5</v>
      </c>
      <c r="M8" s="30" t="s">
        <v>20</v>
      </c>
      <c r="O8" s="28" t="s">
        <v>5</v>
      </c>
      <c r="R8" s="34"/>
    </row>
    <row r="9" spans="1:66" s="1" customFormat="1" ht="14.45" customHeight="1">
      <c r="B9" s="33"/>
      <c r="D9" s="30" t="s">
        <v>21</v>
      </c>
      <c r="F9" s="28" t="s">
        <v>22</v>
      </c>
      <c r="M9" s="30" t="s">
        <v>23</v>
      </c>
      <c r="O9" s="201">
        <f>'Rekapitulace stavby'!AN8</f>
        <v>43487</v>
      </c>
      <c r="P9" s="201"/>
      <c r="R9" s="34"/>
    </row>
    <row r="10" spans="1:66" s="1" customFormat="1" ht="10.9" customHeight="1">
      <c r="B10" s="33"/>
      <c r="R10" s="34"/>
    </row>
    <row r="11" spans="1:66" s="1" customFormat="1" ht="14.45" customHeight="1">
      <c r="B11" s="33"/>
      <c r="D11" s="30" t="s">
        <v>24</v>
      </c>
      <c r="M11" s="30" t="s">
        <v>25</v>
      </c>
      <c r="O11" s="215" t="s">
        <v>5</v>
      </c>
      <c r="P11" s="215"/>
      <c r="R11" s="34"/>
    </row>
    <row r="12" spans="1:66" s="1" customFormat="1" ht="18" customHeight="1">
      <c r="B12" s="33"/>
      <c r="E12" s="28" t="s">
        <v>26</v>
      </c>
      <c r="M12" s="30" t="s">
        <v>27</v>
      </c>
      <c r="O12" s="215" t="s">
        <v>5</v>
      </c>
      <c r="P12" s="215"/>
      <c r="R12" s="34"/>
    </row>
    <row r="13" spans="1:66" s="1" customFormat="1" ht="6.95" customHeight="1">
      <c r="B13" s="33"/>
      <c r="R13" s="34"/>
    </row>
    <row r="14" spans="1:66" s="1" customFormat="1" ht="14.45" customHeight="1">
      <c r="B14" s="33"/>
      <c r="D14" s="30" t="s">
        <v>28</v>
      </c>
      <c r="M14" s="30" t="s">
        <v>25</v>
      </c>
      <c r="O14" s="215" t="str">
        <f>IF('Rekapitulace stavby'!AN13="","",'Rekapitulace stavby'!AN13)</f>
        <v/>
      </c>
      <c r="P14" s="215"/>
      <c r="R14" s="34"/>
    </row>
    <row r="15" spans="1:66" s="1" customFormat="1" ht="18" customHeight="1">
      <c r="B15" s="33"/>
      <c r="E15" s="28" t="str">
        <f>IF('Rekapitulace stavby'!E14="","",'Rekapitulace stavby'!E14)</f>
        <v xml:space="preserve"> </v>
      </c>
      <c r="M15" s="30" t="s">
        <v>27</v>
      </c>
      <c r="O15" s="215" t="str">
        <f>IF('Rekapitulace stavby'!AN14="","",'Rekapitulace stavby'!AN14)</f>
        <v/>
      </c>
      <c r="P15" s="215"/>
      <c r="R15" s="34"/>
    </row>
    <row r="16" spans="1:66" s="1" customFormat="1" ht="6.95" customHeight="1">
      <c r="B16" s="33"/>
      <c r="R16" s="34"/>
    </row>
    <row r="17" spans="2:18" s="1" customFormat="1" ht="14.45" customHeight="1">
      <c r="B17" s="33"/>
      <c r="D17" s="30" t="s">
        <v>30</v>
      </c>
      <c r="M17" s="30" t="s">
        <v>25</v>
      </c>
      <c r="O17" s="215" t="str">
        <f>IF('Rekapitulace stavby'!AN16="","",'Rekapitulace stavby'!AN16)</f>
        <v/>
      </c>
      <c r="P17" s="215"/>
      <c r="R17" s="34"/>
    </row>
    <row r="18" spans="2:18" s="1" customFormat="1" ht="18" customHeight="1">
      <c r="B18" s="33"/>
      <c r="E18" s="28" t="str">
        <f>IF('Rekapitulace stavby'!E17="","",'Rekapitulace stavby'!E17)</f>
        <v xml:space="preserve"> </v>
      </c>
      <c r="M18" s="30" t="s">
        <v>27</v>
      </c>
      <c r="O18" s="215" t="str">
        <f>IF('Rekapitulace stavby'!AN17="","",'Rekapitulace stavby'!AN17)</f>
        <v/>
      </c>
      <c r="P18" s="215"/>
      <c r="R18" s="34"/>
    </row>
    <row r="19" spans="2:18" s="1" customFormat="1" ht="6.95" customHeight="1">
      <c r="B19" s="33"/>
      <c r="R19" s="34"/>
    </row>
    <row r="20" spans="2:18" s="1" customFormat="1" ht="14.45" customHeight="1">
      <c r="B20" s="33"/>
      <c r="D20" s="30" t="s">
        <v>32</v>
      </c>
      <c r="M20" s="30" t="s">
        <v>25</v>
      </c>
      <c r="O20" s="215" t="str">
        <f>IF('Rekapitulace stavby'!AN19="","",'Rekapitulace stavby'!AN19)</f>
        <v/>
      </c>
      <c r="P20" s="215"/>
      <c r="R20" s="34"/>
    </row>
    <row r="21" spans="2:18" s="1" customFormat="1" ht="18" customHeight="1">
      <c r="B21" s="33"/>
      <c r="E21" s="28" t="str">
        <f>IF('Rekapitulace stavby'!E20="","",'Rekapitulace stavby'!E20)</f>
        <v xml:space="preserve"> </v>
      </c>
      <c r="M21" s="30" t="s">
        <v>27</v>
      </c>
      <c r="O21" s="215" t="str">
        <f>IF('Rekapitulace stavby'!AN20="","",'Rekapitulace stavby'!AN20)</f>
        <v/>
      </c>
      <c r="P21" s="215"/>
      <c r="R21" s="34"/>
    </row>
    <row r="22" spans="2:18" s="1" customFormat="1" ht="6.95" customHeight="1">
      <c r="B22" s="33"/>
      <c r="R22" s="34"/>
    </row>
    <row r="23" spans="2:18" s="1" customFormat="1" ht="14.45" customHeight="1">
      <c r="B23" s="33"/>
      <c r="D23" s="30" t="s">
        <v>33</v>
      </c>
      <c r="R23" s="34"/>
    </row>
    <row r="24" spans="2:18" s="1" customFormat="1" ht="16.5" customHeight="1">
      <c r="B24" s="33"/>
      <c r="E24" s="182" t="s">
        <v>5</v>
      </c>
      <c r="F24" s="182"/>
      <c r="G24" s="182"/>
      <c r="H24" s="182"/>
      <c r="I24" s="182"/>
      <c r="J24" s="182"/>
      <c r="K24" s="182"/>
      <c r="L24" s="182"/>
      <c r="R24" s="34"/>
    </row>
    <row r="25" spans="2:18" s="1" customFormat="1" ht="6.95" customHeight="1">
      <c r="B25" s="33"/>
      <c r="R25" s="34"/>
    </row>
    <row r="26" spans="2:18" s="1" customFormat="1" ht="6.95" customHeight="1">
      <c r="B26" s="33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R26" s="34"/>
    </row>
    <row r="27" spans="2:18" s="1" customFormat="1" ht="14.45" customHeight="1">
      <c r="B27" s="33"/>
      <c r="D27" s="97" t="s">
        <v>99</v>
      </c>
      <c r="M27" s="183">
        <f>N88</f>
        <v>0</v>
      </c>
      <c r="N27" s="183"/>
      <c r="O27" s="183"/>
      <c r="P27" s="183"/>
      <c r="R27" s="34"/>
    </row>
    <row r="28" spans="2:18" s="1" customFormat="1" ht="14.45" customHeight="1">
      <c r="B28" s="33"/>
      <c r="D28" s="32" t="s">
        <v>100</v>
      </c>
      <c r="M28" s="183">
        <f>N113</f>
        <v>0</v>
      </c>
      <c r="N28" s="183"/>
      <c r="O28" s="183"/>
      <c r="P28" s="183"/>
      <c r="R28" s="34"/>
    </row>
    <row r="29" spans="2:18" s="1" customFormat="1" ht="6.95" customHeight="1">
      <c r="B29" s="33"/>
      <c r="R29" s="34"/>
    </row>
    <row r="30" spans="2:18" s="1" customFormat="1" ht="25.35" customHeight="1">
      <c r="B30" s="33"/>
      <c r="D30" s="98" t="s">
        <v>36</v>
      </c>
      <c r="M30" s="259">
        <f>ROUND(M27+M28,2)</f>
        <v>0</v>
      </c>
      <c r="N30" s="245"/>
      <c r="O30" s="245"/>
      <c r="P30" s="245"/>
      <c r="R30" s="34"/>
    </row>
    <row r="31" spans="2:18" s="1" customFormat="1" ht="6.95" customHeight="1">
      <c r="B31" s="33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R31" s="34"/>
    </row>
    <row r="32" spans="2:18" s="1" customFormat="1" ht="14.45" customHeight="1">
      <c r="B32" s="33"/>
      <c r="D32" s="38" t="s">
        <v>37</v>
      </c>
      <c r="E32" s="38" t="s">
        <v>38</v>
      </c>
      <c r="F32" s="39">
        <v>0.21</v>
      </c>
      <c r="G32" s="99" t="s">
        <v>39</v>
      </c>
      <c r="H32" s="253">
        <f>ROUND((SUM(BE113:BE114)+SUM(BE132:BE564)), 2)</f>
        <v>0</v>
      </c>
      <c r="I32" s="245"/>
      <c r="J32" s="245"/>
      <c r="M32" s="253">
        <f>ROUND(ROUND((SUM(BE113:BE114)+SUM(BE132:BE564)), 2)*F32, 2)</f>
        <v>0</v>
      </c>
      <c r="N32" s="245"/>
      <c r="O32" s="245"/>
      <c r="P32" s="245"/>
      <c r="R32" s="34"/>
    </row>
    <row r="33" spans="2:18" s="1" customFormat="1" ht="14.45" customHeight="1">
      <c r="B33" s="33"/>
      <c r="E33" s="38" t="s">
        <v>40</v>
      </c>
      <c r="F33" s="39">
        <v>0.15</v>
      </c>
      <c r="G33" s="99" t="s">
        <v>39</v>
      </c>
      <c r="H33" s="253">
        <f>ROUND((SUM(BF113:BF114)+SUM(BF132:BF564)), 2)</f>
        <v>0</v>
      </c>
      <c r="I33" s="245"/>
      <c r="J33" s="245"/>
      <c r="M33" s="253">
        <f>ROUND(ROUND((SUM(BF113:BF114)+SUM(BF132:BF564)), 2)*F33, 2)</f>
        <v>0</v>
      </c>
      <c r="N33" s="245"/>
      <c r="O33" s="245"/>
      <c r="P33" s="245"/>
      <c r="R33" s="34"/>
    </row>
    <row r="34" spans="2:18" s="1" customFormat="1" ht="14.45" hidden="1" customHeight="1">
      <c r="B34" s="33"/>
      <c r="E34" s="38" t="s">
        <v>41</v>
      </c>
      <c r="F34" s="39">
        <v>0.21</v>
      </c>
      <c r="G34" s="99" t="s">
        <v>39</v>
      </c>
      <c r="H34" s="253">
        <f>ROUND((SUM(BG113:BG114)+SUM(BG132:BG564)), 2)</f>
        <v>0</v>
      </c>
      <c r="I34" s="245"/>
      <c r="J34" s="245"/>
      <c r="M34" s="253">
        <v>0</v>
      </c>
      <c r="N34" s="245"/>
      <c r="O34" s="245"/>
      <c r="P34" s="245"/>
      <c r="R34" s="34"/>
    </row>
    <row r="35" spans="2:18" s="1" customFormat="1" ht="14.45" hidden="1" customHeight="1">
      <c r="B35" s="33"/>
      <c r="E35" s="38" t="s">
        <v>42</v>
      </c>
      <c r="F35" s="39">
        <v>0.15</v>
      </c>
      <c r="G35" s="99" t="s">
        <v>39</v>
      </c>
      <c r="H35" s="253">
        <f>ROUND((SUM(BH113:BH114)+SUM(BH132:BH564)), 2)</f>
        <v>0</v>
      </c>
      <c r="I35" s="245"/>
      <c r="J35" s="245"/>
      <c r="M35" s="253">
        <v>0</v>
      </c>
      <c r="N35" s="245"/>
      <c r="O35" s="245"/>
      <c r="P35" s="245"/>
      <c r="R35" s="34"/>
    </row>
    <row r="36" spans="2:18" s="1" customFormat="1" ht="14.45" hidden="1" customHeight="1">
      <c r="B36" s="33"/>
      <c r="E36" s="38" t="s">
        <v>43</v>
      </c>
      <c r="F36" s="39">
        <v>0</v>
      </c>
      <c r="G36" s="99" t="s">
        <v>39</v>
      </c>
      <c r="H36" s="253">
        <f>ROUND((SUM(BI113:BI114)+SUM(BI132:BI564)), 2)</f>
        <v>0</v>
      </c>
      <c r="I36" s="245"/>
      <c r="J36" s="245"/>
      <c r="M36" s="253">
        <v>0</v>
      </c>
      <c r="N36" s="245"/>
      <c r="O36" s="245"/>
      <c r="P36" s="245"/>
      <c r="R36" s="34"/>
    </row>
    <row r="37" spans="2:18" s="1" customFormat="1" ht="6.95" customHeight="1">
      <c r="B37" s="33"/>
      <c r="R37" s="34"/>
    </row>
    <row r="38" spans="2:18" s="1" customFormat="1" ht="25.35" customHeight="1">
      <c r="B38" s="33"/>
      <c r="C38" s="96"/>
      <c r="D38" s="100" t="s">
        <v>44</v>
      </c>
      <c r="E38" s="68"/>
      <c r="F38" s="68"/>
      <c r="G38" s="101" t="s">
        <v>45</v>
      </c>
      <c r="H38" s="102" t="s">
        <v>46</v>
      </c>
      <c r="I38" s="68"/>
      <c r="J38" s="68"/>
      <c r="K38" s="68"/>
      <c r="L38" s="254">
        <f>SUM(M30:M36)</f>
        <v>0</v>
      </c>
      <c r="M38" s="254"/>
      <c r="N38" s="254"/>
      <c r="O38" s="254"/>
      <c r="P38" s="255"/>
      <c r="Q38" s="96"/>
      <c r="R38" s="34"/>
    </row>
    <row r="39" spans="2:18" s="1" customFormat="1" ht="14.45" customHeight="1">
      <c r="B39" s="33"/>
      <c r="R39" s="34"/>
    </row>
    <row r="40" spans="2:18" s="1" customFormat="1" ht="14.45" customHeight="1">
      <c r="B40" s="33"/>
      <c r="R40" s="34"/>
    </row>
    <row r="41" spans="2:18">
      <c r="B41" s="25"/>
      <c r="R41" s="26"/>
    </row>
    <row r="42" spans="2:18">
      <c r="B42" s="25"/>
      <c r="R42" s="26"/>
    </row>
    <row r="43" spans="2:18">
      <c r="B43" s="25"/>
      <c r="R43" s="26"/>
    </row>
    <row r="44" spans="2:18">
      <c r="B44" s="25"/>
      <c r="R44" s="26"/>
    </row>
    <row r="45" spans="2:18">
      <c r="B45" s="25"/>
      <c r="R45" s="26"/>
    </row>
    <row r="46" spans="2:18">
      <c r="B46" s="25"/>
      <c r="R46" s="26"/>
    </row>
    <row r="47" spans="2:18">
      <c r="B47" s="25"/>
      <c r="R47" s="26"/>
    </row>
    <row r="48" spans="2:18">
      <c r="B48" s="25"/>
      <c r="R48" s="26"/>
    </row>
    <row r="49" spans="2:18">
      <c r="B49" s="25"/>
      <c r="R49" s="26"/>
    </row>
    <row r="50" spans="2:18" s="1" customFormat="1" ht="15">
      <c r="B50" s="33"/>
      <c r="D50" s="46" t="s">
        <v>47</v>
      </c>
      <c r="E50" s="47"/>
      <c r="F50" s="47"/>
      <c r="G50" s="47"/>
      <c r="H50" s="48"/>
      <c r="J50" s="46" t="s">
        <v>48</v>
      </c>
      <c r="K50" s="47"/>
      <c r="L50" s="47"/>
      <c r="M50" s="47"/>
      <c r="N50" s="47"/>
      <c r="O50" s="47"/>
      <c r="P50" s="48"/>
      <c r="R50" s="34"/>
    </row>
    <row r="51" spans="2:18">
      <c r="B51" s="25"/>
      <c r="D51" s="49"/>
      <c r="H51" s="50"/>
      <c r="J51" s="49"/>
      <c r="P51" s="50"/>
      <c r="R51" s="26"/>
    </row>
    <row r="52" spans="2:18">
      <c r="B52" s="25"/>
      <c r="D52" s="49"/>
      <c r="H52" s="50"/>
      <c r="J52" s="49"/>
      <c r="P52" s="50"/>
      <c r="R52" s="26"/>
    </row>
    <row r="53" spans="2:18">
      <c r="B53" s="25"/>
      <c r="D53" s="49"/>
      <c r="H53" s="50"/>
      <c r="J53" s="49"/>
      <c r="P53" s="50"/>
      <c r="R53" s="26"/>
    </row>
    <row r="54" spans="2:18">
      <c r="B54" s="25"/>
      <c r="D54" s="49"/>
      <c r="H54" s="50"/>
      <c r="J54" s="49"/>
      <c r="P54" s="50"/>
      <c r="R54" s="26"/>
    </row>
    <row r="55" spans="2:18">
      <c r="B55" s="25"/>
      <c r="D55" s="49"/>
      <c r="H55" s="50"/>
      <c r="J55" s="49"/>
      <c r="P55" s="50"/>
      <c r="R55" s="26"/>
    </row>
    <row r="56" spans="2:18">
      <c r="B56" s="25"/>
      <c r="D56" s="49"/>
      <c r="H56" s="50"/>
      <c r="J56" s="49"/>
      <c r="P56" s="50"/>
      <c r="R56" s="26"/>
    </row>
    <row r="57" spans="2:18">
      <c r="B57" s="25"/>
      <c r="D57" s="49"/>
      <c r="H57" s="50"/>
      <c r="J57" s="49"/>
      <c r="P57" s="50"/>
      <c r="R57" s="26"/>
    </row>
    <row r="58" spans="2:18">
      <c r="B58" s="25"/>
      <c r="D58" s="49"/>
      <c r="H58" s="50"/>
      <c r="J58" s="49"/>
      <c r="P58" s="50"/>
      <c r="R58" s="26"/>
    </row>
    <row r="59" spans="2:18" s="1" customFormat="1" ht="15">
      <c r="B59" s="33"/>
      <c r="D59" s="51" t="s">
        <v>49</v>
      </c>
      <c r="E59" s="52"/>
      <c r="F59" s="52"/>
      <c r="G59" s="53" t="s">
        <v>50</v>
      </c>
      <c r="H59" s="54"/>
      <c r="J59" s="51" t="s">
        <v>49</v>
      </c>
      <c r="K59" s="52"/>
      <c r="L59" s="52"/>
      <c r="M59" s="52"/>
      <c r="N59" s="53" t="s">
        <v>50</v>
      </c>
      <c r="O59" s="52"/>
      <c r="P59" s="54"/>
      <c r="R59" s="34"/>
    </row>
    <row r="60" spans="2:18">
      <c r="B60" s="25"/>
      <c r="R60" s="26"/>
    </row>
    <row r="61" spans="2:18" s="1" customFormat="1" ht="15">
      <c r="B61" s="33"/>
      <c r="D61" s="46" t="s">
        <v>51</v>
      </c>
      <c r="E61" s="47"/>
      <c r="F61" s="47"/>
      <c r="G61" s="47"/>
      <c r="H61" s="48"/>
      <c r="J61" s="46" t="s">
        <v>52</v>
      </c>
      <c r="K61" s="47"/>
      <c r="L61" s="47"/>
      <c r="M61" s="47"/>
      <c r="N61" s="47"/>
      <c r="O61" s="47"/>
      <c r="P61" s="48"/>
      <c r="R61" s="34"/>
    </row>
    <row r="62" spans="2:18">
      <c r="B62" s="25"/>
      <c r="D62" s="49"/>
      <c r="H62" s="50"/>
      <c r="J62" s="49"/>
      <c r="P62" s="50"/>
      <c r="R62" s="26"/>
    </row>
    <row r="63" spans="2:18">
      <c r="B63" s="25"/>
      <c r="D63" s="49"/>
      <c r="H63" s="50"/>
      <c r="J63" s="49"/>
      <c r="P63" s="50"/>
      <c r="R63" s="26"/>
    </row>
    <row r="64" spans="2:18">
      <c r="B64" s="25"/>
      <c r="D64" s="49"/>
      <c r="H64" s="50"/>
      <c r="J64" s="49"/>
      <c r="P64" s="50"/>
      <c r="R64" s="26"/>
    </row>
    <row r="65" spans="2:18">
      <c r="B65" s="25"/>
      <c r="D65" s="49"/>
      <c r="H65" s="50"/>
      <c r="J65" s="49"/>
      <c r="P65" s="50"/>
      <c r="R65" s="26"/>
    </row>
    <row r="66" spans="2:18">
      <c r="B66" s="25"/>
      <c r="D66" s="49"/>
      <c r="H66" s="50"/>
      <c r="J66" s="49"/>
      <c r="P66" s="50"/>
      <c r="R66" s="26"/>
    </row>
    <row r="67" spans="2:18">
      <c r="B67" s="25"/>
      <c r="D67" s="49"/>
      <c r="H67" s="50"/>
      <c r="J67" s="49"/>
      <c r="P67" s="50"/>
      <c r="R67" s="26"/>
    </row>
    <row r="68" spans="2:18">
      <c r="B68" s="25"/>
      <c r="D68" s="49"/>
      <c r="H68" s="50"/>
      <c r="J68" s="49"/>
      <c r="P68" s="50"/>
      <c r="R68" s="26"/>
    </row>
    <row r="69" spans="2:18">
      <c r="B69" s="25"/>
      <c r="D69" s="49"/>
      <c r="H69" s="50"/>
      <c r="J69" s="49"/>
      <c r="P69" s="50"/>
      <c r="R69" s="26"/>
    </row>
    <row r="70" spans="2:18" s="1" customFormat="1" ht="15">
      <c r="B70" s="33"/>
      <c r="D70" s="51" t="s">
        <v>49</v>
      </c>
      <c r="E70" s="52"/>
      <c r="F70" s="52"/>
      <c r="G70" s="53" t="s">
        <v>50</v>
      </c>
      <c r="H70" s="54"/>
      <c r="J70" s="51" t="s">
        <v>49</v>
      </c>
      <c r="K70" s="52"/>
      <c r="L70" s="52"/>
      <c r="M70" s="52"/>
      <c r="N70" s="53" t="s">
        <v>50</v>
      </c>
      <c r="O70" s="52"/>
      <c r="P70" s="54"/>
      <c r="R70" s="34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3"/>
      <c r="C76" s="206" t="s">
        <v>101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34"/>
    </row>
    <row r="77" spans="2:18" s="1" customFormat="1" ht="6.95" customHeight="1">
      <c r="B77" s="33"/>
      <c r="R77" s="34"/>
    </row>
    <row r="78" spans="2:18" s="1" customFormat="1" ht="30" customHeight="1">
      <c r="B78" s="33"/>
      <c r="C78" s="30" t="s">
        <v>17</v>
      </c>
      <c r="F78" s="243" t="str">
        <f>F6</f>
        <v>Zateplení společenského domu v obci Bystré</v>
      </c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R78" s="34"/>
    </row>
    <row r="79" spans="2:18" s="1" customFormat="1" ht="36.950000000000003" customHeight="1">
      <c r="B79" s="33"/>
      <c r="C79" s="64" t="s">
        <v>97</v>
      </c>
      <c r="F79" s="208" t="str">
        <f>F7</f>
        <v>01 - Uznatelné náklady - Zateplení objektu</v>
      </c>
      <c r="G79" s="245"/>
      <c r="H79" s="245"/>
      <c r="I79" s="245"/>
      <c r="J79" s="245"/>
      <c r="K79" s="245"/>
      <c r="L79" s="245"/>
      <c r="M79" s="245"/>
      <c r="N79" s="245"/>
      <c r="O79" s="245"/>
      <c r="P79" s="245"/>
      <c r="R79" s="34"/>
    </row>
    <row r="80" spans="2:18" s="1" customFormat="1" ht="6.95" customHeight="1">
      <c r="B80" s="33"/>
      <c r="R80" s="34"/>
    </row>
    <row r="81" spans="2:47" s="1" customFormat="1" ht="18" customHeight="1">
      <c r="B81" s="33"/>
      <c r="C81" s="30" t="s">
        <v>21</v>
      </c>
      <c r="F81" s="28" t="str">
        <f>F9</f>
        <v>Bystré</v>
      </c>
      <c r="K81" s="30" t="s">
        <v>23</v>
      </c>
      <c r="M81" s="201">
        <f>IF(O9="","",O9)</f>
        <v>43487</v>
      </c>
      <c r="N81" s="201"/>
      <c r="O81" s="201"/>
      <c r="P81" s="201"/>
      <c r="R81" s="34"/>
    </row>
    <row r="82" spans="2:47" s="1" customFormat="1" ht="6.95" customHeight="1">
      <c r="B82" s="33"/>
      <c r="R82" s="34"/>
    </row>
    <row r="83" spans="2:47" s="1" customFormat="1" ht="15">
      <c r="B83" s="33"/>
      <c r="C83" s="30" t="s">
        <v>24</v>
      </c>
      <c r="F83" s="28" t="str">
        <f>E12</f>
        <v>Obec Bystré</v>
      </c>
      <c r="K83" s="30" t="s">
        <v>30</v>
      </c>
      <c r="M83" s="215" t="str">
        <f>E18</f>
        <v xml:space="preserve"> </v>
      </c>
      <c r="N83" s="215"/>
      <c r="O83" s="215"/>
      <c r="P83" s="215"/>
      <c r="Q83" s="215"/>
      <c r="R83" s="34"/>
    </row>
    <row r="84" spans="2:47" s="1" customFormat="1" ht="14.45" customHeight="1">
      <c r="B84" s="33"/>
      <c r="C84" s="30" t="s">
        <v>28</v>
      </c>
      <c r="F84" s="28" t="str">
        <f>IF(E15="","",E15)</f>
        <v xml:space="preserve"> </v>
      </c>
      <c r="K84" s="30" t="s">
        <v>32</v>
      </c>
      <c r="M84" s="215" t="str">
        <f>E21</f>
        <v xml:space="preserve"> </v>
      </c>
      <c r="N84" s="215"/>
      <c r="O84" s="215"/>
      <c r="P84" s="215"/>
      <c r="Q84" s="215"/>
      <c r="R84" s="34"/>
    </row>
    <row r="85" spans="2:47" s="1" customFormat="1" ht="10.35" customHeight="1">
      <c r="B85" s="33"/>
      <c r="R85" s="34"/>
    </row>
    <row r="86" spans="2:47" s="1" customFormat="1" ht="29.25" customHeight="1">
      <c r="B86" s="33"/>
      <c r="C86" s="256" t="s">
        <v>102</v>
      </c>
      <c r="D86" s="257"/>
      <c r="E86" s="257"/>
      <c r="F86" s="257"/>
      <c r="G86" s="257"/>
      <c r="H86" s="96"/>
      <c r="I86" s="96"/>
      <c r="J86" s="96"/>
      <c r="K86" s="96"/>
      <c r="L86" s="96"/>
      <c r="M86" s="96"/>
      <c r="N86" s="256" t="s">
        <v>103</v>
      </c>
      <c r="O86" s="257"/>
      <c r="P86" s="257"/>
      <c r="Q86" s="257"/>
      <c r="R86" s="34"/>
    </row>
    <row r="87" spans="2:47" s="1" customFormat="1" ht="10.35" customHeight="1">
      <c r="B87" s="33"/>
      <c r="R87" s="34"/>
    </row>
    <row r="88" spans="2:47" s="1" customFormat="1" ht="29.25" customHeight="1">
      <c r="B88" s="33"/>
      <c r="C88" s="103" t="s">
        <v>104</v>
      </c>
      <c r="N88" s="180">
        <f>N132</f>
        <v>0</v>
      </c>
      <c r="O88" s="251"/>
      <c r="P88" s="251"/>
      <c r="Q88" s="251"/>
      <c r="R88" s="34"/>
      <c r="AU88" s="21" t="s">
        <v>105</v>
      </c>
    </row>
    <row r="89" spans="2:47" s="6" customFormat="1" ht="24.95" customHeight="1">
      <c r="B89" s="104"/>
      <c r="D89" s="105" t="s">
        <v>106</v>
      </c>
      <c r="N89" s="242">
        <f>N133</f>
        <v>0</v>
      </c>
      <c r="O89" s="250"/>
      <c r="P89" s="250"/>
      <c r="Q89" s="250"/>
      <c r="R89" s="106"/>
    </row>
    <row r="90" spans="2:47" s="7" customFormat="1" ht="19.899999999999999" customHeight="1">
      <c r="B90" s="107"/>
      <c r="D90" s="108" t="s">
        <v>107</v>
      </c>
      <c r="N90" s="248">
        <f>N134</f>
        <v>0</v>
      </c>
      <c r="O90" s="249"/>
      <c r="P90" s="249"/>
      <c r="Q90" s="249"/>
      <c r="R90" s="109"/>
    </row>
    <row r="91" spans="2:47" s="7" customFormat="1" ht="19.899999999999999" customHeight="1">
      <c r="B91" s="107"/>
      <c r="D91" s="108" t="s">
        <v>108</v>
      </c>
      <c r="N91" s="248">
        <f>N155</f>
        <v>0</v>
      </c>
      <c r="O91" s="249"/>
      <c r="P91" s="249"/>
      <c r="Q91" s="249"/>
      <c r="R91" s="109"/>
    </row>
    <row r="92" spans="2:47" s="7" customFormat="1" ht="19.899999999999999" customHeight="1">
      <c r="B92" s="107"/>
      <c r="D92" s="108" t="s">
        <v>109</v>
      </c>
      <c r="N92" s="248">
        <f>N159</f>
        <v>0</v>
      </c>
      <c r="O92" s="249"/>
      <c r="P92" s="249"/>
      <c r="Q92" s="249"/>
      <c r="R92" s="109"/>
    </row>
    <row r="93" spans="2:47" s="7" customFormat="1" ht="19.899999999999999" customHeight="1">
      <c r="B93" s="107"/>
      <c r="D93" s="108" t="s">
        <v>110</v>
      </c>
      <c r="N93" s="248">
        <f>N168</f>
        <v>0</v>
      </c>
      <c r="O93" s="249"/>
      <c r="P93" s="249"/>
      <c r="Q93" s="249"/>
      <c r="R93" s="109"/>
    </row>
    <row r="94" spans="2:47" s="7" customFormat="1" ht="19.899999999999999" customHeight="1">
      <c r="B94" s="107"/>
      <c r="D94" s="108" t="s">
        <v>111</v>
      </c>
      <c r="N94" s="248">
        <f>N318</f>
        <v>0</v>
      </c>
      <c r="O94" s="249"/>
      <c r="P94" s="249"/>
      <c r="Q94" s="249"/>
      <c r="R94" s="109"/>
    </row>
    <row r="95" spans="2:47" s="7" customFormat="1" ht="19.899999999999999" customHeight="1">
      <c r="B95" s="107"/>
      <c r="D95" s="108" t="s">
        <v>112</v>
      </c>
      <c r="N95" s="248">
        <f>N352</f>
        <v>0</v>
      </c>
      <c r="O95" s="249"/>
      <c r="P95" s="249"/>
      <c r="Q95" s="249"/>
      <c r="R95" s="109"/>
    </row>
    <row r="96" spans="2:47" s="7" customFormat="1" ht="19.899999999999999" customHeight="1">
      <c r="B96" s="107"/>
      <c r="D96" s="108" t="s">
        <v>113</v>
      </c>
      <c r="N96" s="248">
        <f>N359</f>
        <v>0</v>
      </c>
      <c r="O96" s="249"/>
      <c r="P96" s="249"/>
      <c r="Q96" s="249"/>
      <c r="R96" s="109"/>
    </row>
    <row r="97" spans="2:18" s="6" customFormat="1" ht="24.95" customHeight="1">
      <c r="B97" s="104"/>
      <c r="D97" s="105" t="s">
        <v>114</v>
      </c>
      <c r="N97" s="242">
        <f>N361</f>
        <v>0</v>
      </c>
      <c r="O97" s="250"/>
      <c r="P97" s="250"/>
      <c r="Q97" s="250"/>
      <c r="R97" s="106"/>
    </row>
    <row r="98" spans="2:18" s="7" customFormat="1" ht="19.899999999999999" customHeight="1">
      <c r="B98" s="107"/>
      <c r="D98" s="108" t="s">
        <v>115</v>
      </c>
      <c r="N98" s="248">
        <f>N362</f>
        <v>0</v>
      </c>
      <c r="O98" s="249"/>
      <c r="P98" s="249"/>
      <c r="Q98" s="249"/>
      <c r="R98" s="109"/>
    </row>
    <row r="99" spans="2:18" s="7" customFormat="1" ht="19.899999999999999" customHeight="1">
      <c r="B99" s="107"/>
      <c r="D99" s="108" t="s">
        <v>116</v>
      </c>
      <c r="N99" s="248">
        <f>N376</f>
        <v>0</v>
      </c>
      <c r="O99" s="249"/>
      <c r="P99" s="249"/>
      <c r="Q99" s="249"/>
      <c r="R99" s="109"/>
    </row>
    <row r="100" spans="2:18" s="7" customFormat="1" ht="19.899999999999999" customHeight="1">
      <c r="B100" s="107"/>
      <c r="D100" s="108" t="s">
        <v>117</v>
      </c>
      <c r="N100" s="248">
        <f>N427</f>
        <v>0</v>
      </c>
      <c r="O100" s="249"/>
      <c r="P100" s="249"/>
      <c r="Q100" s="249"/>
      <c r="R100" s="109"/>
    </row>
    <row r="101" spans="2:18" s="7" customFormat="1" ht="19.899999999999999" customHeight="1">
      <c r="B101" s="107"/>
      <c r="D101" s="108" t="s">
        <v>118</v>
      </c>
      <c r="N101" s="248">
        <f>N430</f>
        <v>0</v>
      </c>
      <c r="O101" s="249"/>
      <c r="P101" s="249"/>
      <c r="Q101" s="249"/>
      <c r="R101" s="109"/>
    </row>
    <row r="102" spans="2:18" s="7" customFormat="1" ht="19.899999999999999" customHeight="1">
      <c r="B102" s="107"/>
      <c r="D102" s="108" t="s">
        <v>119</v>
      </c>
      <c r="N102" s="248">
        <f>N448</f>
        <v>0</v>
      </c>
      <c r="O102" s="249"/>
      <c r="P102" s="249"/>
      <c r="Q102" s="249"/>
      <c r="R102" s="109"/>
    </row>
    <row r="103" spans="2:18" s="7" customFormat="1" ht="19.899999999999999" customHeight="1">
      <c r="B103" s="107"/>
      <c r="D103" s="108" t="s">
        <v>120</v>
      </c>
      <c r="N103" s="248">
        <f>N459</f>
        <v>0</v>
      </c>
      <c r="O103" s="249"/>
      <c r="P103" s="249"/>
      <c r="Q103" s="249"/>
      <c r="R103" s="109"/>
    </row>
    <row r="104" spans="2:18" s="7" customFormat="1" ht="19.899999999999999" customHeight="1">
      <c r="B104" s="107"/>
      <c r="D104" s="108" t="s">
        <v>121</v>
      </c>
      <c r="N104" s="248">
        <f>N491</f>
        <v>0</v>
      </c>
      <c r="O104" s="249"/>
      <c r="P104" s="249"/>
      <c r="Q104" s="249"/>
      <c r="R104" s="109"/>
    </row>
    <row r="105" spans="2:18" s="7" customFormat="1" ht="19.899999999999999" customHeight="1">
      <c r="B105" s="107"/>
      <c r="D105" s="108" t="s">
        <v>122</v>
      </c>
      <c r="N105" s="248">
        <f>N514</f>
        <v>0</v>
      </c>
      <c r="O105" s="249"/>
      <c r="P105" s="249"/>
      <c r="Q105" s="249"/>
      <c r="R105" s="109"/>
    </row>
    <row r="106" spans="2:18" s="7" customFormat="1" ht="19.899999999999999" customHeight="1">
      <c r="B106" s="107"/>
      <c r="D106" s="108" t="s">
        <v>123</v>
      </c>
      <c r="N106" s="248">
        <f>N517</f>
        <v>0</v>
      </c>
      <c r="O106" s="249"/>
      <c r="P106" s="249"/>
      <c r="Q106" s="249"/>
      <c r="R106" s="109"/>
    </row>
    <row r="107" spans="2:18" s="7" customFormat="1" ht="19.899999999999999" customHeight="1">
      <c r="B107" s="107"/>
      <c r="D107" s="108" t="s">
        <v>124</v>
      </c>
      <c r="N107" s="248">
        <f>N529</f>
        <v>0</v>
      </c>
      <c r="O107" s="249"/>
      <c r="P107" s="249"/>
      <c r="Q107" s="249"/>
      <c r="R107" s="109"/>
    </row>
    <row r="108" spans="2:18" s="6" customFormat="1" ht="24.95" customHeight="1">
      <c r="B108" s="104"/>
      <c r="D108" s="105" t="s">
        <v>125</v>
      </c>
      <c r="N108" s="242">
        <f>N553</f>
        <v>0</v>
      </c>
      <c r="O108" s="250"/>
      <c r="P108" s="250"/>
      <c r="Q108" s="250"/>
      <c r="R108" s="106"/>
    </row>
    <row r="109" spans="2:18" s="7" customFormat="1" ht="19.899999999999999" customHeight="1">
      <c r="B109" s="107"/>
      <c r="D109" s="108" t="s">
        <v>126</v>
      </c>
      <c r="N109" s="248">
        <f>N554</f>
        <v>0</v>
      </c>
      <c r="O109" s="249"/>
      <c r="P109" s="249"/>
      <c r="Q109" s="249"/>
      <c r="R109" s="109"/>
    </row>
    <row r="110" spans="2:18" s="7" customFormat="1" ht="19.899999999999999" customHeight="1">
      <c r="B110" s="107"/>
      <c r="D110" s="108" t="s">
        <v>127</v>
      </c>
      <c r="N110" s="248">
        <f>N556</f>
        <v>0</v>
      </c>
      <c r="O110" s="249"/>
      <c r="P110" s="249"/>
      <c r="Q110" s="249"/>
      <c r="R110" s="109"/>
    </row>
    <row r="111" spans="2:18" s="7" customFormat="1" ht="19.899999999999999" customHeight="1">
      <c r="B111" s="107"/>
      <c r="D111" s="108" t="s">
        <v>128</v>
      </c>
      <c r="N111" s="248">
        <f>N562</f>
        <v>0</v>
      </c>
      <c r="O111" s="249"/>
      <c r="P111" s="249"/>
      <c r="Q111" s="249"/>
      <c r="R111" s="109"/>
    </row>
    <row r="112" spans="2:18" s="1" customFormat="1" ht="21.75" customHeight="1">
      <c r="B112" s="33"/>
      <c r="R112" s="34"/>
    </row>
    <row r="113" spans="2:21" s="1" customFormat="1" ht="29.25" customHeight="1">
      <c r="B113" s="33"/>
      <c r="C113" s="103" t="s">
        <v>129</v>
      </c>
      <c r="N113" s="251">
        <v>0</v>
      </c>
      <c r="O113" s="252"/>
      <c r="P113" s="252"/>
      <c r="Q113" s="252"/>
      <c r="R113" s="34"/>
      <c r="T113" s="110"/>
      <c r="U113" s="111" t="s">
        <v>37</v>
      </c>
    </row>
    <row r="114" spans="2:21" s="1" customFormat="1" ht="18" customHeight="1">
      <c r="B114" s="33"/>
      <c r="R114" s="34"/>
    </row>
    <row r="115" spans="2:21" s="1" customFormat="1" ht="29.25" customHeight="1">
      <c r="B115" s="33"/>
      <c r="C115" s="95" t="s">
        <v>89</v>
      </c>
      <c r="D115" s="96"/>
      <c r="E115" s="96"/>
      <c r="F115" s="96"/>
      <c r="G115" s="96"/>
      <c r="H115" s="96"/>
      <c r="I115" s="96"/>
      <c r="J115" s="96"/>
      <c r="K115" s="96"/>
      <c r="L115" s="181">
        <f>ROUND(SUM(N88+N113),2)</f>
        <v>0</v>
      </c>
      <c r="M115" s="181"/>
      <c r="N115" s="181"/>
      <c r="O115" s="181"/>
      <c r="P115" s="181"/>
      <c r="Q115" s="181"/>
      <c r="R115" s="34"/>
    </row>
    <row r="116" spans="2:21" s="1" customFormat="1" ht="6.95" customHeight="1"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7"/>
    </row>
    <row r="120" spans="2:21" s="1" customFormat="1" ht="6.95" customHeight="1">
      <c r="B120" s="58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60"/>
    </row>
    <row r="121" spans="2:21" s="1" customFormat="1" ht="36.950000000000003" customHeight="1">
      <c r="B121" s="33"/>
      <c r="C121" s="206" t="s">
        <v>130</v>
      </c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34"/>
    </row>
    <row r="122" spans="2:21" s="1" customFormat="1" ht="6.95" customHeight="1">
      <c r="B122" s="33"/>
      <c r="R122" s="34"/>
    </row>
    <row r="123" spans="2:21" s="1" customFormat="1" ht="30" customHeight="1">
      <c r="B123" s="33"/>
      <c r="C123" s="30" t="s">
        <v>17</v>
      </c>
      <c r="F123" s="243" t="str">
        <f>F6</f>
        <v>Zateplení společenského domu v obci Bystré</v>
      </c>
      <c r="G123" s="244"/>
      <c r="H123" s="244"/>
      <c r="I123" s="244"/>
      <c r="J123" s="244"/>
      <c r="K123" s="244"/>
      <c r="L123" s="244"/>
      <c r="M123" s="244"/>
      <c r="N123" s="244"/>
      <c r="O123" s="244"/>
      <c r="P123" s="244"/>
      <c r="R123" s="34"/>
    </row>
    <row r="124" spans="2:21" s="1" customFormat="1" ht="36.950000000000003" customHeight="1">
      <c r="B124" s="33"/>
      <c r="C124" s="64" t="s">
        <v>97</v>
      </c>
      <c r="F124" s="208" t="str">
        <f>F7</f>
        <v>01 - Uznatelné náklady - Zateplení objektu</v>
      </c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R124" s="34"/>
    </row>
    <row r="125" spans="2:21" s="1" customFormat="1" ht="6.95" customHeight="1">
      <c r="B125" s="33"/>
      <c r="R125" s="34"/>
    </row>
    <row r="126" spans="2:21" s="1" customFormat="1" ht="18" customHeight="1">
      <c r="B126" s="33"/>
      <c r="C126" s="30" t="s">
        <v>21</v>
      </c>
      <c r="F126" s="28" t="str">
        <f>F9</f>
        <v>Bystré</v>
      </c>
      <c r="K126" s="30" t="s">
        <v>23</v>
      </c>
      <c r="M126" s="201">
        <f>IF(O9="","",O9)</f>
        <v>43487</v>
      </c>
      <c r="N126" s="201"/>
      <c r="O126" s="201"/>
      <c r="P126" s="201"/>
      <c r="R126" s="34"/>
    </row>
    <row r="127" spans="2:21" s="1" customFormat="1" ht="6.95" customHeight="1">
      <c r="B127" s="33"/>
      <c r="R127" s="34"/>
    </row>
    <row r="128" spans="2:21" s="1" customFormat="1" ht="15">
      <c r="B128" s="33"/>
      <c r="C128" s="30" t="s">
        <v>24</v>
      </c>
      <c r="F128" s="28" t="str">
        <f>E12</f>
        <v>Obec Bystré</v>
      </c>
      <c r="K128" s="30" t="s">
        <v>30</v>
      </c>
      <c r="M128" s="215" t="str">
        <f>E18</f>
        <v xml:space="preserve"> </v>
      </c>
      <c r="N128" s="215"/>
      <c r="O128" s="215"/>
      <c r="P128" s="215"/>
      <c r="Q128" s="215"/>
      <c r="R128" s="34"/>
    </row>
    <row r="129" spans="2:65" s="1" customFormat="1" ht="14.45" customHeight="1">
      <c r="B129" s="33"/>
      <c r="C129" s="30" t="s">
        <v>28</v>
      </c>
      <c r="F129" s="28" t="str">
        <f>IF(E15="","",E15)</f>
        <v xml:space="preserve"> </v>
      </c>
      <c r="K129" s="30" t="s">
        <v>32</v>
      </c>
      <c r="M129" s="215" t="str">
        <f>E21</f>
        <v xml:space="preserve"> </v>
      </c>
      <c r="N129" s="215"/>
      <c r="O129" s="215"/>
      <c r="P129" s="215"/>
      <c r="Q129" s="215"/>
      <c r="R129" s="34"/>
    </row>
    <row r="130" spans="2:65" s="1" customFormat="1" ht="10.35" customHeight="1">
      <c r="B130" s="33"/>
      <c r="R130" s="34"/>
    </row>
    <row r="131" spans="2:65" s="8" customFormat="1" ht="29.25" customHeight="1">
      <c r="B131" s="112"/>
      <c r="C131" s="113" t="s">
        <v>131</v>
      </c>
      <c r="D131" s="114" t="s">
        <v>132</v>
      </c>
      <c r="E131" s="114" t="s">
        <v>55</v>
      </c>
      <c r="F131" s="246" t="s">
        <v>133</v>
      </c>
      <c r="G131" s="246"/>
      <c r="H131" s="246"/>
      <c r="I131" s="246"/>
      <c r="J131" s="114" t="s">
        <v>134</v>
      </c>
      <c r="K131" s="114" t="s">
        <v>135</v>
      </c>
      <c r="L131" s="246" t="s">
        <v>136</v>
      </c>
      <c r="M131" s="246"/>
      <c r="N131" s="246" t="s">
        <v>103</v>
      </c>
      <c r="O131" s="246"/>
      <c r="P131" s="246"/>
      <c r="Q131" s="247"/>
      <c r="R131" s="115"/>
      <c r="T131" s="69" t="s">
        <v>137</v>
      </c>
      <c r="U131" s="70" t="s">
        <v>37</v>
      </c>
      <c r="V131" s="70" t="s">
        <v>138</v>
      </c>
      <c r="W131" s="70" t="s">
        <v>139</v>
      </c>
      <c r="X131" s="70" t="s">
        <v>140</v>
      </c>
      <c r="Y131" s="70" t="s">
        <v>141</v>
      </c>
      <c r="Z131" s="70" t="s">
        <v>142</v>
      </c>
      <c r="AA131" s="71" t="s">
        <v>143</v>
      </c>
    </row>
    <row r="132" spans="2:65" s="1" customFormat="1" ht="29.25" customHeight="1">
      <c r="B132" s="33"/>
      <c r="C132" s="73" t="s">
        <v>99</v>
      </c>
      <c r="N132" s="239">
        <f>BK132</f>
        <v>0</v>
      </c>
      <c r="O132" s="240"/>
      <c r="P132" s="240"/>
      <c r="Q132" s="240"/>
      <c r="R132" s="34"/>
      <c r="T132" s="72"/>
      <c r="U132" s="47"/>
      <c r="V132" s="47"/>
      <c r="W132" s="116">
        <f>W133+W361+W553</f>
        <v>2877.4436499999997</v>
      </c>
      <c r="X132" s="47"/>
      <c r="Y132" s="116">
        <f>Y133+Y361+Y553</f>
        <v>44.126342248659498</v>
      </c>
      <c r="Z132" s="47"/>
      <c r="AA132" s="117">
        <f>AA133+AA361+AA553</f>
        <v>14.219097999999999</v>
      </c>
      <c r="AT132" s="21" t="s">
        <v>72</v>
      </c>
      <c r="AU132" s="21" t="s">
        <v>105</v>
      </c>
      <c r="BK132" s="118">
        <f>BK133+BK361+BK553</f>
        <v>0</v>
      </c>
    </row>
    <row r="133" spans="2:65" s="9" customFormat="1" ht="37.35" customHeight="1">
      <c r="B133" s="119"/>
      <c r="D133" s="120" t="s">
        <v>106</v>
      </c>
      <c r="E133" s="120"/>
      <c r="F133" s="120"/>
      <c r="G133" s="120"/>
      <c r="H133" s="120"/>
      <c r="I133" s="120"/>
      <c r="J133" s="120"/>
      <c r="K133" s="120"/>
      <c r="L133" s="120"/>
      <c r="M133" s="120"/>
      <c r="N133" s="241">
        <f>BK133</f>
        <v>0</v>
      </c>
      <c r="O133" s="242"/>
      <c r="P133" s="242"/>
      <c r="Q133" s="242"/>
      <c r="R133" s="121"/>
      <c r="T133" s="122"/>
      <c r="W133" s="123">
        <f>W134+W155+W159+W168+W318+W352+W359</f>
        <v>1941.4054149999999</v>
      </c>
      <c r="Y133" s="123">
        <f>Y134+Y155+Y159+Y168+Y318+Y352+Y359</f>
        <v>32.679738613310001</v>
      </c>
      <c r="AA133" s="124">
        <f>AA134+AA155+AA159+AA168+AA318+AA352+AA359</f>
        <v>12.103347999999999</v>
      </c>
      <c r="AR133" s="125" t="s">
        <v>81</v>
      </c>
      <c r="AT133" s="126" t="s">
        <v>72</v>
      </c>
      <c r="AU133" s="126" t="s">
        <v>73</v>
      </c>
      <c r="AY133" s="125" t="s">
        <v>144</v>
      </c>
      <c r="BK133" s="127">
        <f>BK134+BK155+BK159+BK168+BK318+BK352+BK359</f>
        <v>0</v>
      </c>
    </row>
    <row r="134" spans="2:65" s="9" customFormat="1" ht="19.899999999999999" customHeight="1">
      <c r="B134" s="119"/>
      <c r="D134" s="128" t="s">
        <v>107</v>
      </c>
      <c r="E134" s="128"/>
      <c r="F134" s="128"/>
      <c r="G134" s="128"/>
      <c r="H134" s="128"/>
      <c r="I134" s="128"/>
      <c r="J134" s="128"/>
      <c r="K134" s="128"/>
      <c r="L134" s="128"/>
      <c r="M134" s="128"/>
      <c r="N134" s="233">
        <f>BK134</f>
        <v>0</v>
      </c>
      <c r="O134" s="234"/>
      <c r="P134" s="234"/>
      <c r="Q134" s="234"/>
      <c r="R134" s="121"/>
      <c r="T134" s="122"/>
      <c r="W134" s="123">
        <f>SUM(W135:W154)</f>
        <v>219.24894199999997</v>
      </c>
      <c r="Y134" s="123">
        <f>SUM(Y135:Y154)</f>
        <v>0</v>
      </c>
      <c r="AA134" s="124">
        <f>SUM(AA135:AA154)</f>
        <v>0</v>
      </c>
      <c r="AR134" s="125" t="s">
        <v>81</v>
      </c>
      <c r="AT134" s="126" t="s">
        <v>72</v>
      </c>
      <c r="AU134" s="126" t="s">
        <v>81</v>
      </c>
      <c r="AY134" s="125" t="s">
        <v>144</v>
      </c>
      <c r="BK134" s="127">
        <f>SUM(BK135:BK154)</f>
        <v>0</v>
      </c>
    </row>
    <row r="135" spans="2:65" s="1" customFormat="1" ht="25.5" customHeight="1">
      <c r="B135" s="129"/>
      <c r="C135" s="130" t="s">
        <v>81</v>
      </c>
      <c r="D135" s="130" t="s">
        <v>145</v>
      </c>
      <c r="E135" s="131" t="s">
        <v>146</v>
      </c>
      <c r="F135" s="222" t="s">
        <v>147</v>
      </c>
      <c r="G135" s="222"/>
      <c r="H135" s="222"/>
      <c r="I135" s="222"/>
      <c r="J135" s="132" t="s">
        <v>148</v>
      </c>
      <c r="K135" s="133">
        <v>50.783999999999999</v>
      </c>
      <c r="L135" s="217">
        <v>0</v>
      </c>
      <c r="M135" s="217"/>
      <c r="N135" s="217">
        <f>ROUND(L135*K135,2)</f>
        <v>0</v>
      </c>
      <c r="O135" s="217"/>
      <c r="P135" s="217"/>
      <c r="Q135" s="217"/>
      <c r="R135" s="134"/>
      <c r="T135" s="135" t="s">
        <v>5</v>
      </c>
      <c r="U135" s="40" t="s">
        <v>38</v>
      </c>
      <c r="V135" s="136">
        <v>2.3199999999999998</v>
      </c>
      <c r="W135" s="136">
        <f>V135*K135</f>
        <v>117.81887999999999</v>
      </c>
      <c r="X135" s="136">
        <v>0</v>
      </c>
      <c r="Y135" s="136">
        <f>X135*K135</f>
        <v>0</v>
      </c>
      <c r="Z135" s="136">
        <v>0</v>
      </c>
      <c r="AA135" s="137">
        <f>Z135*K135</f>
        <v>0</v>
      </c>
      <c r="AR135" s="21" t="s">
        <v>149</v>
      </c>
      <c r="AT135" s="21" t="s">
        <v>145</v>
      </c>
      <c r="AU135" s="21" t="s">
        <v>95</v>
      </c>
      <c r="AY135" s="21" t="s">
        <v>144</v>
      </c>
      <c r="BE135" s="138">
        <f>IF(U135="základní",N135,0)</f>
        <v>0</v>
      </c>
      <c r="BF135" s="138">
        <f>IF(U135="snížená",N135,0)</f>
        <v>0</v>
      </c>
      <c r="BG135" s="138">
        <f>IF(U135="zákl. přenesená",N135,0)</f>
        <v>0</v>
      </c>
      <c r="BH135" s="138">
        <f>IF(U135="sníž. přenesená",N135,0)</f>
        <v>0</v>
      </c>
      <c r="BI135" s="138">
        <f>IF(U135="nulová",N135,0)</f>
        <v>0</v>
      </c>
      <c r="BJ135" s="21" t="s">
        <v>81</v>
      </c>
      <c r="BK135" s="138">
        <f>ROUND(L135*K135,2)</f>
        <v>0</v>
      </c>
      <c r="BL135" s="21" t="s">
        <v>149</v>
      </c>
      <c r="BM135" s="21" t="s">
        <v>150</v>
      </c>
    </row>
    <row r="136" spans="2:65" s="10" customFormat="1" ht="16.5" customHeight="1">
      <c r="B136" s="139"/>
      <c r="E136" s="140" t="s">
        <v>5</v>
      </c>
      <c r="F136" s="225" t="s">
        <v>151</v>
      </c>
      <c r="G136" s="226"/>
      <c r="H136" s="226"/>
      <c r="I136" s="226"/>
      <c r="K136" s="140" t="s">
        <v>5</v>
      </c>
      <c r="R136" s="141"/>
      <c r="T136" s="142"/>
      <c r="AA136" s="143"/>
      <c r="AT136" s="140" t="s">
        <v>152</v>
      </c>
      <c r="AU136" s="140" t="s">
        <v>95</v>
      </c>
      <c r="AV136" s="10" t="s">
        <v>81</v>
      </c>
      <c r="AW136" s="10" t="s">
        <v>31</v>
      </c>
      <c r="AX136" s="10" t="s">
        <v>73</v>
      </c>
      <c r="AY136" s="140" t="s">
        <v>144</v>
      </c>
    </row>
    <row r="137" spans="2:65" s="10" customFormat="1" ht="16.5" customHeight="1">
      <c r="B137" s="139"/>
      <c r="E137" s="140" t="s">
        <v>5</v>
      </c>
      <c r="F137" s="229" t="s">
        <v>153</v>
      </c>
      <c r="G137" s="230"/>
      <c r="H137" s="230"/>
      <c r="I137" s="230"/>
      <c r="K137" s="140" t="s">
        <v>5</v>
      </c>
      <c r="R137" s="141"/>
      <c r="T137" s="142"/>
      <c r="AA137" s="143"/>
      <c r="AT137" s="140" t="s">
        <v>152</v>
      </c>
      <c r="AU137" s="140" t="s">
        <v>95</v>
      </c>
      <c r="AV137" s="10" t="s">
        <v>81</v>
      </c>
      <c r="AW137" s="10" t="s">
        <v>31</v>
      </c>
      <c r="AX137" s="10" t="s">
        <v>73</v>
      </c>
      <c r="AY137" s="140" t="s">
        <v>144</v>
      </c>
    </row>
    <row r="138" spans="2:65" s="11" customFormat="1" ht="16.5" customHeight="1">
      <c r="B138" s="144"/>
      <c r="E138" s="145" t="s">
        <v>5</v>
      </c>
      <c r="F138" s="223" t="s">
        <v>154</v>
      </c>
      <c r="G138" s="224"/>
      <c r="H138" s="224"/>
      <c r="I138" s="224"/>
      <c r="K138" s="146">
        <v>50.783999999999999</v>
      </c>
      <c r="R138" s="147"/>
      <c r="T138" s="148"/>
      <c r="AA138" s="149"/>
      <c r="AT138" s="145" t="s">
        <v>152</v>
      </c>
      <c r="AU138" s="145" t="s">
        <v>95</v>
      </c>
      <c r="AV138" s="11" t="s">
        <v>95</v>
      </c>
      <c r="AW138" s="11" t="s">
        <v>31</v>
      </c>
      <c r="AX138" s="11" t="s">
        <v>73</v>
      </c>
      <c r="AY138" s="145" t="s">
        <v>144</v>
      </c>
    </row>
    <row r="139" spans="2:65" s="12" customFormat="1" ht="16.5" customHeight="1">
      <c r="B139" s="150"/>
      <c r="E139" s="151" t="s">
        <v>5</v>
      </c>
      <c r="F139" s="227" t="s">
        <v>155</v>
      </c>
      <c r="G139" s="228"/>
      <c r="H139" s="228"/>
      <c r="I139" s="228"/>
      <c r="K139" s="152">
        <v>50.783999999999999</v>
      </c>
      <c r="R139" s="153"/>
      <c r="T139" s="154"/>
      <c r="AA139" s="155"/>
      <c r="AT139" s="151" t="s">
        <v>152</v>
      </c>
      <c r="AU139" s="151" t="s">
        <v>95</v>
      </c>
      <c r="AV139" s="12" t="s">
        <v>149</v>
      </c>
      <c r="AW139" s="12" t="s">
        <v>31</v>
      </c>
      <c r="AX139" s="12" t="s">
        <v>81</v>
      </c>
      <c r="AY139" s="151" t="s">
        <v>144</v>
      </c>
    </row>
    <row r="140" spans="2:65" s="1" customFormat="1" ht="25.5" customHeight="1">
      <c r="B140" s="129"/>
      <c r="C140" s="130" t="s">
        <v>95</v>
      </c>
      <c r="D140" s="130" t="s">
        <v>145</v>
      </c>
      <c r="E140" s="131" t="s">
        <v>156</v>
      </c>
      <c r="F140" s="222" t="s">
        <v>157</v>
      </c>
      <c r="G140" s="222"/>
      <c r="H140" s="222"/>
      <c r="I140" s="222"/>
      <c r="J140" s="132" t="s">
        <v>148</v>
      </c>
      <c r="K140" s="133">
        <v>50.783999999999999</v>
      </c>
      <c r="L140" s="217">
        <v>0</v>
      </c>
      <c r="M140" s="217"/>
      <c r="N140" s="217">
        <f>ROUND(L140*K140,2)</f>
        <v>0</v>
      </c>
      <c r="O140" s="217"/>
      <c r="P140" s="217"/>
      <c r="Q140" s="217"/>
      <c r="R140" s="134"/>
      <c r="T140" s="135" t="s">
        <v>5</v>
      </c>
      <c r="U140" s="40" t="s">
        <v>38</v>
      </c>
      <c r="V140" s="136">
        <v>0.65400000000000003</v>
      </c>
      <c r="W140" s="136">
        <f>V140*K140</f>
        <v>33.212736</v>
      </c>
      <c r="X140" s="136">
        <v>0</v>
      </c>
      <c r="Y140" s="136">
        <f>X140*K140</f>
        <v>0</v>
      </c>
      <c r="Z140" s="136">
        <v>0</v>
      </c>
      <c r="AA140" s="137">
        <f>Z140*K140</f>
        <v>0</v>
      </c>
      <c r="AR140" s="21" t="s">
        <v>149</v>
      </c>
      <c r="AT140" s="21" t="s">
        <v>145</v>
      </c>
      <c r="AU140" s="21" t="s">
        <v>95</v>
      </c>
      <c r="AY140" s="21" t="s">
        <v>144</v>
      </c>
      <c r="BE140" s="138">
        <f>IF(U140="základní",N140,0)</f>
        <v>0</v>
      </c>
      <c r="BF140" s="138">
        <f>IF(U140="snížená",N140,0)</f>
        <v>0</v>
      </c>
      <c r="BG140" s="138">
        <f>IF(U140="zákl. přenesená",N140,0)</f>
        <v>0</v>
      </c>
      <c r="BH140" s="138">
        <f>IF(U140="sníž. přenesená",N140,0)</f>
        <v>0</v>
      </c>
      <c r="BI140" s="138">
        <f>IF(U140="nulová",N140,0)</f>
        <v>0</v>
      </c>
      <c r="BJ140" s="21" t="s">
        <v>81</v>
      </c>
      <c r="BK140" s="138">
        <f>ROUND(L140*K140,2)</f>
        <v>0</v>
      </c>
      <c r="BL140" s="21" t="s">
        <v>149</v>
      </c>
      <c r="BM140" s="21" t="s">
        <v>158</v>
      </c>
    </row>
    <row r="141" spans="2:65" s="1" customFormat="1" ht="25.5" customHeight="1">
      <c r="B141" s="129"/>
      <c r="C141" s="130" t="s">
        <v>159</v>
      </c>
      <c r="D141" s="130" t="s">
        <v>145</v>
      </c>
      <c r="E141" s="131" t="s">
        <v>160</v>
      </c>
      <c r="F141" s="222" t="s">
        <v>161</v>
      </c>
      <c r="G141" s="222"/>
      <c r="H141" s="222"/>
      <c r="I141" s="222"/>
      <c r="J141" s="132" t="s">
        <v>148</v>
      </c>
      <c r="K141" s="133">
        <v>93.95</v>
      </c>
      <c r="L141" s="217">
        <v>0</v>
      </c>
      <c r="M141" s="217"/>
      <c r="N141" s="217">
        <f>ROUND(L141*K141,2)</f>
        <v>0</v>
      </c>
      <c r="O141" s="217"/>
      <c r="P141" s="217"/>
      <c r="Q141" s="217"/>
      <c r="R141" s="134"/>
      <c r="T141" s="135" t="s">
        <v>5</v>
      </c>
      <c r="U141" s="40" t="s">
        <v>38</v>
      </c>
      <c r="V141" s="136">
        <v>0.38200000000000001</v>
      </c>
      <c r="W141" s="136">
        <f>V141*K141</f>
        <v>35.8889</v>
      </c>
      <c r="X141" s="136">
        <v>0</v>
      </c>
      <c r="Y141" s="136">
        <f>X141*K141</f>
        <v>0</v>
      </c>
      <c r="Z141" s="136">
        <v>0</v>
      </c>
      <c r="AA141" s="137">
        <f>Z141*K141</f>
        <v>0</v>
      </c>
      <c r="AR141" s="21" t="s">
        <v>149</v>
      </c>
      <c r="AT141" s="21" t="s">
        <v>145</v>
      </c>
      <c r="AU141" s="21" t="s">
        <v>95</v>
      </c>
      <c r="AY141" s="21" t="s">
        <v>144</v>
      </c>
      <c r="BE141" s="138">
        <f>IF(U141="základní",N141,0)</f>
        <v>0</v>
      </c>
      <c r="BF141" s="138">
        <f>IF(U141="snížená",N141,0)</f>
        <v>0</v>
      </c>
      <c r="BG141" s="138">
        <f>IF(U141="zákl. přenesená",N141,0)</f>
        <v>0</v>
      </c>
      <c r="BH141" s="138">
        <f>IF(U141="sníž. přenesená",N141,0)</f>
        <v>0</v>
      </c>
      <c r="BI141" s="138">
        <f>IF(U141="nulová",N141,0)</f>
        <v>0</v>
      </c>
      <c r="BJ141" s="21" t="s">
        <v>81</v>
      </c>
      <c r="BK141" s="138">
        <f>ROUND(L141*K141,2)</f>
        <v>0</v>
      </c>
      <c r="BL141" s="21" t="s">
        <v>149</v>
      </c>
      <c r="BM141" s="21" t="s">
        <v>162</v>
      </c>
    </row>
    <row r="142" spans="2:65" s="11" customFormat="1" ht="16.5" customHeight="1">
      <c r="B142" s="144"/>
      <c r="E142" s="145" t="s">
        <v>5</v>
      </c>
      <c r="F142" s="220" t="s">
        <v>163</v>
      </c>
      <c r="G142" s="221"/>
      <c r="H142" s="221"/>
      <c r="I142" s="221"/>
      <c r="K142" s="146">
        <v>93.95</v>
      </c>
      <c r="R142" s="147"/>
      <c r="T142" s="148"/>
      <c r="AA142" s="149"/>
      <c r="AT142" s="145" t="s">
        <v>152</v>
      </c>
      <c r="AU142" s="145" t="s">
        <v>95</v>
      </c>
      <c r="AV142" s="11" t="s">
        <v>95</v>
      </c>
      <c r="AW142" s="11" t="s">
        <v>31</v>
      </c>
      <c r="AX142" s="11" t="s">
        <v>81</v>
      </c>
      <c r="AY142" s="145" t="s">
        <v>144</v>
      </c>
    </row>
    <row r="143" spans="2:65" s="1" customFormat="1" ht="25.5" customHeight="1">
      <c r="B143" s="129"/>
      <c r="C143" s="130" t="s">
        <v>149</v>
      </c>
      <c r="D143" s="130" t="s">
        <v>145</v>
      </c>
      <c r="E143" s="131" t="s">
        <v>164</v>
      </c>
      <c r="F143" s="222" t="s">
        <v>165</v>
      </c>
      <c r="G143" s="222"/>
      <c r="H143" s="222"/>
      <c r="I143" s="222"/>
      <c r="J143" s="132" t="s">
        <v>148</v>
      </c>
      <c r="K143" s="133">
        <v>7.6180000000000003</v>
      </c>
      <c r="L143" s="217">
        <v>0</v>
      </c>
      <c r="M143" s="217"/>
      <c r="N143" s="217">
        <f>ROUND(L143*K143,2)</f>
        <v>0</v>
      </c>
      <c r="O143" s="217"/>
      <c r="P143" s="217"/>
      <c r="Q143" s="217"/>
      <c r="R143" s="134"/>
      <c r="T143" s="135" t="s">
        <v>5</v>
      </c>
      <c r="U143" s="40" t="s">
        <v>38</v>
      </c>
      <c r="V143" s="136">
        <v>8.3000000000000004E-2</v>
      </c>
      <c r="W143" s="136">
        <f>V143*K143</f>
        <v>0.63229400000000002</v>
      </c>
      <c r="X143" s="136">
        <v>0</v>
      </c>
      <c r="Y143" s="136">
        <f>X143*K143</f>
        <v>0</v>
      </c>
      <c r="Z143" s="136">
        <v>0</v>
      </c>
      <c r="AA143" s="137">
        <f>Z143*K143</f>
        <v>0</v>
      </c>
      <c r="AR143" s="21" t="s">
        <v>149</v>
      </c>
      <c r="AT143" s="21" t="s">
        <v>145</v>
      </c>
      <c r="AU143" s="21" t="s">
        <v>95</v>
      </c>
      <c r="AY143" s="21" t="s">
        <v>144</v>
      </c>
      <c r="BE143" s="138">
        <f>IF(U143="základní",N143,0)</f>
        <v>0</v>
      </c>
      <c r="BF143" s="138">
        <f>IF(U143="snížená",N143,0)</f>
        <v>0</v>
      </c>
      <c r="BG143" s="138">
        <f>IF(U143="zákl. přenesená",N143,0)</f>
        <v>0</v>
      </c>
      <c r="BH143" s="138">
        <f>IF(U143="sníž. přenesená",N143,0)</f>
        <v>0</v>
      </c>
      <c r="BI143" s="138">
        <f>IF(U143="nulová",N143,0)</f>
        <v>0</v>
      </c>
      <c r="BJ143" s="21" t="s">
        <v>81</v>
      </c>
      <c r="BK143" s="138">
        <f>ROUND(L143*K143,2)</f>
        <v>0</v>
      </c>
      <c r="BL143" s="21" t="s">
        <v>149</v>
      </c>
      <c r="BM143" s="21" t="s">
        <v>166</v>
      </c>
    </row>
    <row r="144" spans="2:65" s="11" customFormat="1" ht="16.5" customHeight="1">
      <c r="B144" s="144"/>
      <c r="E144" s="145" t="s">
        <v>5</v>
      </c>
      <c r="F144" s="220" t="s">
        <v>167</v>
      </c>
      <c r="G144" s="221"/>
      <c r="H144" s="221"/>
      <c r="I144" s="221"/>
      <c r="K144" s="146">
        <v>7.6180000000000003</v>
      </c>
      <c r="R144" s="147"/>
      <c r="T144" s="148"/>
      <c r="AA144" s="149"/>
      <c r="AT144" s="145" t="s">
        <v>152</v>
      </c>
      <c r="AU144" s="145" t="s">
        <v>95</v>
      </c>
      <c r="AV144" s="11" t="s">
        <v>95</v>
      </c>
      <c r="AW144" s="11" t="s">
        <v>31</v>
      </c>
      <c r="AX144" s="11" t="s">
        <v>81</v>
      </c>
      <c r="AY144" s="145" t="s">
        <v>144</v>
      </c>
    </row>
    <row r="145" spans="2:65" s="1" customFormat="1" ht="25.5" customHeight="1">
      <c r="B145" s="129"/>
      <c r="C145" s="130" t="s">
        <v>168</v>
      </c>
      <c r="D145" s="130" t="s">
        <v>145</v>
      </c>
      <c r="E145" s="131" t="s">
        <v>169</v>
      </c>
      <c r="F145" s="222" t="s">
        <v>170</v>
      </c>
      <c r="G145" s="222"/>
      <c r="H145" s="222"/>
      <c r="I145" s="222"/>
      <c r="J145" s="132" t="s">
        <v>148</v>
      </c>
      <c r="K145" s="133">
        <v>7.6180000000000003</v>
      </c>
      <c r="L145" s="217">
        <v>0</v>
      </c>
      <c r="M145" s="217"/>
      <c r="N145" s="217">
        <f>ROUND(L145*K145,2)</f>
        <v>0</v>
      </c>
      <c r="O145" s="217"/>
      <c r="P145" s="217"/>
      <c r="Q145" s="217"/>
      <c r="R145" s="134"/>
      <c r="T145" s="135" t="s">
        <v>5</v>
      </c>
      <c r="U145" s="40" t="s">
        <v>38</v>
      </c>
      <c r="V145" s="136">
        <v>0.65200000000000002</v>
      </c>
      <c r="W145" s="136">
        <f>V145*K145</f>
        <v>4.9669360000000005</v>
      </c>
      <c r="X145" s="136">
        <v>0</v>
      </c>
      <c r="Y145" s="136">
        <f>X145*K145</f>
        <v>0</v>
      </c>
      <c r="Z145" s="136">
        <v>0</v>
      </c>
      <c r="AA145" s="137">
        <f>Z145*K145</f>
        <v>0</v>
      </c>
      <c r="AR145" s="21" t="s">
        <v>149</v>
      </c>
      <c r="AT145" s="21" t="s">
        <v>145</v>
      </c>
      <c r="AU145" s="21" t="s">
        <v>95</v>
      </c>
      <c r="AY145" s="21" t="s">
        <v>144</v>
      </c>
      <c r="BE145" s="138">
        <f>IF(U145="základní",N145,0)</f>
        <v>0</v>
      </c>
      <c r="BF145" s="138">
        <f>IF(U145="snížená",N145,0)</f>
        <v>0</v>
      </c>
      <c r="BG145" s="138">
        <f>IF(U145="zákl. přenesená",N145,0)</f>
        <v>0</v>
      </c>
      <c r="BH145" s="138">
        <f>IF(U145="sníž. přenesená",N145,0)</f>
        <v>0</v>
      </c>
      <c r="BI145" s="138">
        <f>IF(U145="nulová",N145,0)</f>
        <v>0</v>
      </c>
      <c r="BJ145" s="21" t="s">
        <v>81</v>
      </c>
      <c r="BK145" s="138">
        <f>ROUND(L145*K145,2)</f>
        <v>0</v>
      </c>
      <c r="BL145" s="21" t="s">
        <v>149</v>
      </c>
      <c r="BM145" s="21" t="s">
        <v>171</v>
      </c>
    </row>
    <row r="146" spans="2:65" s="1" customFormat="1" ht="16.5" customHeight="1">
      <c r="B146" s="129"/>
      <c r="C146" s="130" t="s">
        <v>172</v>
      </c>
      <c r="D146" s="130" t="s">
        <v>145</v>
      </c>
      <c r="E146" s="131" t="s">
        <v>173</v>
      </c>
      <c r="F146" s="222" t="s">
        <v>174</v>
      </c>
      <c r="G146" s="222"/>
      <c r="H146" s="222"/>
      <c r="I146" s="222"/>
      <c r="J146" s="132" t="s">
        <v>148</v>
      </c>
      <c r="K146" s="133">
        <v>7.6180000000000003</v>
      </c>
      <c r="L146" s="217">
        <v>0</v>
      </c>
      <c r="M146" s="217"/>
      <c r="N146" s="217">
        <f>ROUND(L146*K146,2)</f>
        <v>0</v>
      </c>
      <c r="O146" s="217"/>
      <c r="P146" s="217"/>
      <c r="Q146" s="217"/>
      <c r="R146" s="134"/>
      <c r="T146" s="135" t="s">
        <v>5</v>
      </c>
      <c r="U146" s="40" t="s">
        <v>38</v>
      </c>
      <c r="V146" s="136">
        <v>8.9999999999999993E-3</v>
      </c>
      <c r="W146" s="136">
        <f>V146*K146</f>
        <v>6.8561999999999998E-2</v>
      </c>
      <c r="X146" s="136">
        <v>0</v>
      </c>
      <c r="Y146" s="136">
        <f>X146*K146</f>
        <v>0</v>
      </c>
      <c r="Z146" s="136">
        <v>0</v>
      </c>
      <c r="AA146" s="137">
        <f>Z146*K146</f>
        <v>0</v>
      </c>
      <c r="AR146" s="21" t="s">
        <v>149</v>
      </c>
      <c r="AT146" s="21" t="s">
        <v>145</v>
      </c>
      <c r="AU146" s="21" t="s">
        <v>95</v>
      </c>
      <c r="AY146" s="21" t="s">
        <v>144</v>
      </c>
      <c r="BE146" s="138">
        <f>IF(U146="základní",N146,0)</f>
        <v>0</v>
      </c>
      <c r="BF146" s="138">
        <f>IF(U146="snížená",N146,0)</f>
        <v>0</v>
      </c>
      <c r="BG146" s="138">
        <f>IF(U146="zákl. přenesená",N146,0)</f>
        <v>0</v>
      </c>
      <c r="BH146" s="138">
        <f>IF(U146="sníž. přenesená",N146,0)</f>
        <v>0</v>
      </c>
      <c r="BI146" s="138">
        <f>IF(U146="nulová",N146,0)</f>
        <v>0</v>
      </c>
      <c r="BJ146" s="21" t="s">
        <v>81</v>
      </c>
      <c r="BK146" s="138">
        <f>ROUND(L146*K146,2)</f>
        <v>0</v>
      </c>
      <c r="BL146" s="21" t="s">
        <v>149</v>
      </c>
      <c r="BM146" s="21" t="s">
        <v>175</v>
      </c>
    </row>
    <row r="147" spans="2:65" s="1" customFormat="1" ht="25.5" customHeight="1">
      <c r="B147" s="129"/>
      <c r="C147" s="130" t="s">
        <v>176</v>
      </c>
      <c r="D147" s="130" t="s">
        <v>145</v>
      </c>
      <c r="E147" s="131" t="s">
        <v>177</v>
      </c>
      <c r="F147" s="222" t="s">
        <v>178</v>
      </c>
      <c r="G147" s="222"/>
      <c r="H147" s="222"/>
      <c r="I147" s="222"/>
      <c r="J147" s="132" t="s">
        <v>179</v>
      </c>
      <c r="K147" s="133">
        <v>13.712</v>
      </c>
      <c r="L147" s="217">
        <v>0</v>
      </c>
      <c r="M147" s="217"/>
      <c r="N147" s="217">
        <f>ROUND(L147*K147,2)</f>
        <v>0</v>
      </c>
      <c r="O147" s="217"/>
      <c r="P147" s="217"/>
      <c r="Q147" s="217"/>
      <c r="R147" s="134"/>
      <c r="T147" s="135" t="s">
        <v>5</v>
      </c>
      <c r="U147" s="40" t="s">
        <v>38</v>
      </c>
      <c r="V147" s="136">
        <v>0</v>
      </c>
      <c r="W147" s="136">
        <f>V147*K147</f>
        <v>0</v>
      </c>
      <c r="X147" s="136">
        <v>0</v>
      </c>
      <c r="Y147" s="136">
        <f>X147*K147</f>
        <v>0</v>
      </c>
      <c r="Z147" s="136">
        <v>0</v>
      </c>
      <c r="AA147" s="137">
        <f>Z147*K147</f>
        <v>0</v>
      </c>
      <c r="AR147" s="21" t="s">
        <v>149</v>
      </c>
      <c r="AT147" s="21" t="s">
        <v>145</v>
      </c>
      <c r="AU147" s="21" t="s">
        <v>95</v>
      </c>
      <c r="AY147" s="21" t="s">
        <v>144</v>
      </c>
      <c r="BE147" s="138">
        <f>IF(U147="základní",N147,0)</f>
        <v>0</v>
      </c>
      <c r="BF147" s="138">
        <f>IF(U147="snížená",N147,0)</f>
        <v>0</v>
      </c>
      <c r="BG147" s="138">
        <f>IF(U147="zákl. přenesená",N147,0)</f>
        <v>0</v>
      </c>
      <c r="BH147" s="138">
        <f>IF(U147="sníž. přenesená",N147,0)</f>
        <v>0</v>
      </c>
      <c r="BI147" s="138">
        <f>IF(U147="nulová",N147,0)</f>
        <v>0</v>
      </c>
      <c r="BJ147" s="21" t="s">
        <v>81</v>
      </c>
      <c r="BK147" s="138">
        <f>ROUND(L147*K147,2)</f>
        <v>0</v>
      </c>
      <c r="BL147" s="21" t="s">
        <v>149</v>
      </c>
      <c r="BM147" s="21" t="s">
        <v>180</v>
      </c>
    </row>
    <row r="148" spans="2:65" s="11" customFormat="1" ht="16.5" customHeight="1">
      <c r="B148" s="144"/>
      <c r="E148" s="145" t="s">
        <v>5</v>
      </c>
      <c r="F148" s="220" t="s">
        <v>181</v>
      </c>
      <c r="G148" s="221"/>
      <c r="H148" s="221"/>
      <c r="I148" s="221"/>
      <c r="K148" s="146">
        <v>13.712</v>
      </c>
      <c r="R148" s="147"/>
      <c r="T148" s="148"/>
      <c r="AA148" s="149"/>
      <c r="AT148" s="145" t="s">
        <v>152</v>
      </c>
      <c r="AU148" s="145" t="s">
        <v>95</v>
      </c>
      <c r="AV148" s="11" t="s">
        <v>95</v>
      </c>
      <c r="AW148" s="11" t="s">
        <v>31</v>
      </c>
      <c r="AX148" s="11" t="s">
        <v>81</v>
      </c>
      <c r="AY148" s="145" t="s">
        <v>144</v>
      </c>
    </row>
    <row r="149" spans="2:65" s="1" customFormat="1" ht="25.5" customHeight="1">
      <c r="B149" s="129"/>
      <c r="C149" s="130" t="s">
        <v>182</v>
      </c>
      <c r="D149" s="130" t="s">
        <v>145</v>
      </c>
      <c r="E149" s="131" t="s">
        <v>183</v>
      </c>
      <c r="F149" s="222" t="s">
        <v>184</v>
      </c>
      <c r="G149" s="222"/>
      <c r="H149" s="222"/>
      <c r="I149" s="222"/>
      <c r="J149" s="132" t="s">
        <v>148</v>
      </c>
      <c r="K149" s="133">
        <v>43.165999999999997</v>
      </c>
      <c r="L149" s="217">
        <v>0</v>
      </c>
      <c r="M149" s="217"/>
      <c r="N149" s="217">
        <f>ROUND(L149*K149,2)</f>
        <v>0</v>
      </c>
      <c r="O149" s="217"/>
      <c r="P149" s="217"/>
      <c r="Q149" s="217"/>
      <c r="R149" s="134"/>
      <c r="T149" s="135" t="s">
        <v>5</v>
      </c>
      <c r="U149" s="40" t="s">
        <v>38</v>
      </c>
      <c r="V149" s="136">
        <v>0.29899999999999999</v>
      </c>
      <c r="W149" s="136">
        <f>V149*K149</f>
        <v>12.906633999999999</v>
      </c>
      <c r="X149" s="136">
        <v>0</v>
      </c>
      <c r="Y149" s="136">
        <f>X149*K149</f>
        <v>0</v>
      </c>
      <c r="Z149" s="136">
        <v>0</v>
      </c>
      <c r="AA149" s="137">
        <f>Z149*K149</f>
        <v>0</v>
      </c>
      <c r="AR149" s="21" t="s">
        <v>149</v>
      </c>
      <c r="AT149" s="21" t="s">
        <v>145</v>
      </c>
      <c r="AU149" s="21" t="s">
        <v>95</v>
      </c>
      <c r="AY149" s="21" t="s">
        <v>144</v>
      </c>
      <c r="BE149" s="138">
        <f>IF(U149="základní",N149,0)</f>
        <v>0</v>
      </c>
      <c r="BF149" s="138">
        <f>IF(U149="snížená",N149,0)</f>
        <v>0</v>
      </c>
      <c r="BG149" s="138">
        <f>IF(U149="zákl. přenesená",N149,0)</f>
        <v>0</v>
      </c>
      <c r="BH149" s="138">
        <f>IF(U149="sníž. přenesená",N149,0)</f>
        <v>0</v>
      </c>
      <c r="BI149" s="138">
        <f>IF(U149="nulová",N149,0)</f>
        <v>0</v>
      </c>
      <c r="BJ149" s="21" t="s">
        <v>81</v>
      </c>
      <c r="BK149" s="138">
        <f>ROUND(L149*K149,2)</f>
        <v>0</v>
      </c>
      <c r="BL149" s="21" t="s">
        <v>149</v>
      </c>
      <c r="BM149" s="21" t="s">
        <v>185</v>
      </c>
    </row>
    <row r="150" spans="2:65" s="10" customFormat="1" ht="16.5" customHeight="1">
      <c r="B150" s="139"/>
      <c r="E150" s="140" t="s">
        <v>5</v>
      </c>
      <c r="F150" s="225" t="s">
        <v>153</v>
      </c>
      <c r="G150" s="226"/>
      <c r="H150" s="226"/>
      <c r="I150" s="226"/>
      <c r="K150" s="140" t="s">
        <v>5</v>
      </c>
      <c r="R150" s="141"/>
      <c r="T150" s="142"/>
      <c r="AA150" s="143"/>
      <c r="AT150" s="140" t="s">
        <v>152</v>
      </c>
      <c r="AU150" s="140" t="s">
        <v>95</v>
      </c>
      <c r="AV150" s="10" t="s">
        <v>81</v>
      </c>
      <c r="AW150" s="10" t="s">
        <v>31</v>
      </c>
      <c r="AX150" s="10" t="s">
        <v>73</v>
      </c>
      <c r="AY150" s="140" t="s">
        <v>144</v>
      </c>
    </row>
    <row r="151" spans="2:65" s="11" customFormat="1" ht="16.5" customHeight="1">
      <c r="B151" s="144"/>
      <c r="E151" s="145" t="s">
        <v>5</v>
      </c>
      <c r="F151" s="223" t="s">
        <v>186</v>
      </c>
      <c r="G151" s="224"/>
      <c r="H151" s="224"/>
      <c r="I151" s="224"/>
      <c r="K151" s="146">
        <v>43.165999999999997</v>
      </c>
      <c r="R151" s="147"/>
      <c r="T151" s="148"/>
      <c r="AA151" s="149"/>
      <c r="AT151" s="145" t="s">
        <v>152</v>
      </c>
      <c r="AU151" s="145" t="s">
        <v>95</v>
      </c>
      <c r="AV151" s="11" t="s">
        <v>95</v>
      </c>
      <c r="AW151" s="11" t="s">
        <v>31</v>
      </c>
      <c r="AX151" s="11" t="s">
        <v>81</v>
      </c>
      <c r="AY151" s="145" t="s">
        <v>144</v>
      </c>
    </row>
    <row r="152" spans="2:65" s="1" customFormat="1" ht="16.5" customHeight="1">
      <c r="B152" s="129"/>
      <c r="C152" s="130" t="s">
        <v>187</v>
      </c>
      <c r="D152" s="130" t="s">
        <v>145</v>
      </c>
      <c r="E152" s="131" t="s">
        <v>188</v>
      </c>
      <c r="F152" s="222" t="s">
        <v>189</v>
      </c>
      <c r="G152" s="222"/>
      <c r="H152" s="222"/>
      <c r="I152" s="222"/>
      <c r="J152" s="132" t="s">
        <v>190</v>
      </c>
      <c r="K152" s="133">
        <v>105.8</v>
      </c>
      <c r="L152" s="217">
        <v>0</v>
      </c>
      <c r="M152" s="217"/>
      <c r="N152" s="217">
        <f>ROUND(L152*K152,2)</f>
        <v>0</v>
      </c>
      <c r="O152" s="217"/>
      <c r="P152" s="217"/>
      <c r="Q152" s="217"/>
      <c r="R152" s="134"/>
      <c r="T152" s="135" t="s">
        <v>5</v>
      </c>
      <c r="U152" s="40" t="s">
        <v>38</v>
      </c>
      <c r="V152" s="136">
        <v>0.13</v>
      </c>
      <c r="W152" s="136">
        <f>V152*K152</f>
        <v>13.754</v>
      </c>
      <c r="X152" s="136">
        <v>0</v>
      </c>
      <c r="Y152" s="136">
        <f>X152*K152</f>
        <v>0</v>
      </c>
      <c r="Z152" s="136">
        <v>0</v>
      </c>
      <c r="AA152" s="137">
        <f>Z152*K152</f>
        <v>0</v>
      </c>
      <c r="AR152" s="21" t="s">
        <v>149</v>
      </c>
      <c r="AT152" s="21" t="s">
        <v>145</v>
      </c>
      <c r="AU152" s="21" t="s">
        <v>95</v>
      </c>
      <c r="AY152" s="21" t="s">
        <v>144</v>
      </c>
      <c r="BE152" s="138">
        <f>IF(U152="základní",N152,0)</f>
        <v>0</v>
      </c>
      <c r="BF152" s="138">
        <f>IF(U152="snížená",N152,0)</f>
        <v>0</v>
      </c>
      <c r="BG152" s="138">
        <f>IF(U152="zákl. přenesená",N152,0)</f>
        <v>0</v>
      </c>
      <c r="BH152" s="138">
        <f>IF(U152="sníž. přenesená",N152,0)</f>
        <v>0</v>
      </c>
      <c r="BI152" s="138">
        <f>IF(U152="nulová",N152,0)</f>
        <v>0</v>
      </c>
      <c r="BJ152" s="21" t="s">
        <v>81</v>
      </c>
      <c r="BK152" s="138">
        <f>ROUND(L152*K152,2)</f>
        <v>0</v>
      </c>
      <c r="BL152" s="21" t="s">
        <v>149</v>
      </c>
      <c r="BM152" s="21" t="s">
        <v>191</v>
      </c>
    </row>
    <row r="153" spans="2:65" s="10" customFormat="1" ht="16.5" customHeight="1">
      <c r="B153" s="139"/>
      <c r="E153" s="140" t="s">
        <v>5</v>
      </c>
      <c r="F153" s="225" t="s">
        <v>151</v>
      </c>
      <c r="G153" s="226"/>
      <c r="H153" s="226"/>
      <c r="I153" s="226"/>
      <c r="K153" s="140" t="s">
        <v>5</v>
      </c>
      <c r="R153" s="141"/>
      <c r="T153" s="142"/>
      <c r="AA153" s="143"/>
      <c r="AT153" s="140" t="s">
        <v>152</v>
      </c>
      <c r="AU153" s="140" t="s">
        <v>95</v>
      </c>
      <c r="AV153" s="10" t="s">
        <v>81</v>
      </c>
      <c r="AW153" s="10" t="s">
        <v>31</v>
      </c>
      <c r="AX153" s="10" t="s">
        <v>73</v>
      </c>
      <c r="AY153" s="140" t="s">
        <v>144</v>
      </c>
    </row>
    <row r="154" spans="2:65" s="11" customFormat="1" ht="16.5" customHeight="1">
      <c r="B154" s="144"/>
      <c r="E154" s="145" t="s">
        <v>5</v>
      </c>
      <c r="F154" s="223" t="s">
        <v>192</v>
      </c>
      <c r="G154" s="224"/>
      <c r="H154" s="224"/>
      <c r="I154" s="224"/>
      <c r="K154" s="146">
        <v>105.8</v>
      </c>
      <c r="R154" s="147"/>
      <c r="T154" s="148"/>
      <c r="AA154" s="149"/>
      <c r="AT154" s="145" t="s">
        <v>152</v>
      </c>
      <c r="AU154" s="145" t="s">
        <v>95</v>
      </c>
      <c r="AV154" s="11" t="s">
        <v>95</v>
      </c>
      <c r="AW154" s="11" t="s">
        <v>31</v>
      </c>
      <c r="AX154" s="11" t="s">
        <v>81</v>
      </c>
      <c r="AY154" s="145" t="s">
        <v>144</v>
      </c>
    </row>
    <row r="155" spans="2:65" s="9" customFormat="1" ht="29.85" customHeight="1">
      <c r="B155" s="119"/>
      <c r="D155" s="128" t="s">
        <v>108</v>
      </c>
      <c r="E155" s="128"/>
      <c r="F155" s="128"/>
      <c r="G155" s="128"/>
      <c r="H155" s="128"/>
      <c r="I155" s="128"/>
      <c r="J155" s="128"/>
      <c r="K155" s="128"/>
      <c r="L155" s="128"/>
      <c r="M155" s="128"/>
      <c r="N155" s="233">
        <f>BK155</f>
        <v>0</v>
      </c>
      <c r="O155" s="234"/>
      <c r="P155" s="234"/>
      <c r="Q155" s="234"/>
      <c r="R155" s="121"/>
      <c r="T155" s="122"/>
      <c r="W155" s="123">
        <f>SUM(W156:W158)</f>
        <v>4.3678499999999998</v>
      </c>
      <c r="Y155" s="123">
        <f>SUM(Y156:Y158)</f>
        <v>1.2049049999999999</v>
      </c>
      <c r="AA155" s="124">
        <f>SUM(AA156:AA158)</f>
        <v>0</v>
      </c>
      <c r="AR155" s="125" t="s">
        <v>81</v>
      </c>
      <c r="AT155" s="126" t="s">
        <v>72</v>
      </c>
      <c r="AU155" s="126" t="s">
        <v>81</v>
      </c>
      <c r="AY155" s="125" t="s">
        <v>144</v>
      </c>
      <c r="BK155" s="127">
        <f>SUM(BK156:BK158)</f>
        <v>0</v>
      </c>
    </row>
    <row r="156" spans="2:65" s="1" customFormat="1" ht="38.25" customHeight="1">
      <c r="B156" s="129"/>
      <c r="C156" s="130" t="s">
        <v>193</v>
      </c>
      <c r="D156" s="130" t="s">
        <v>145</v>
      </c>
      <c r="E156" s="131" t="s">
        <v>194</v>
      </c>
      <c r="F156" s="222" t="s">
        <v>195</v>
      </c>
      <c r="G156" s="222"/>
      <c r="H156" s="222"/>
      <c r="I156" s="222"/>
      <c r="J156" s="132" t="s">
        <v>190</v>
      </c>
      <c r="K156" s="133">
        <v>5.55</v>
      </c>
      <c r="L156" s="217">
        <v>0</v>
      </c>
      <c r="M156" s="217"/>
      <c r="N156" s="217">
        <f>ROUND(L156*K156,2)</f>
        <v>0</v>
      </c>
      <c r="O156" s="217"/>
      <c r="P156" s="217"/>
      <c r="Q156" s="217"/>
      <c r="R156" s="134"/>
      <c r="T156" s="135" t="s">
        <v>5</v>
      </c>
      <c r="U156" s="40" t="s">
        <v>38</v>
      </c>
      <c r="V156" s="136">
        <v>0.78700000000000003</v>
      </c>
      <c r="W156" s="136">
        <f>V156*K156</f>
        <v>4.3678499999999998</v>
      </c>
      <c r="X156" s="136">
        <v>0.21709999999999999</v>
      </c>
      <c r="Y156" s="136">
        <f>X156*K156</f>
        <v>1.2049049999999999</v>
      </c>
      <c r="Z156" s="136">
        <v>0</v>
      </c>
      <c r="AA156" s="137">
        <f>Z156*K156</f>
        <v>0</v>
      </c>
      <c r="AR156" s="21" t="s">
        <v>149</v>
      </c>
      <c r="AT156" s="21" t="s">
        <v>145</v>
      </c>
      <c r="AU156" s="21" t="s">
        <v>95</v>
      </c>
      <c r="AY156" s="21" t="s">
        <v>144</v>
      </c>
      <c r="BE156" s="138">
        <f>IF(U156="základní",N156,0)</f>
        <v>0</v>
      </c>
      <c r="BF156" s="138">
        <f>IF(U156="snížená",N156,0)</f>
        <v>0</v>
      </c>
      <c r="BG156" s="138">
        <f>IF(U156="zákl. přenesená",N156,0)</f>
        <v>0</v>
      </c>
      <c r="BH156" s="138">
        <f>IF(U156="sníž. přenesená",N156,0)</f>
        <v>0</v>
      </c>
      <c r="BI156" s="138">
        <f>IF(U156="nulová",N156,0)</f>
        <v>0</v>
      </c>
      <c r="BJ156" s="21" t="s">
        <v>81</v>
      </c>
      <c r="BK156" s="138">
        <f>ROUND(L156*K156,2)</f>
        <v>0</v>
      </c>
      <c r="BL156" s="21" t="s">
        <v>149</v>
      </c>
      <c r="BM156" s="21" t="s">
        <v>196</v>
      </c>
    </row>
    <row r="157" spans="2:65" s="10" customFormat="1" ht="16.5" customHeight="1">
      <c r="B157" s="139"/>
      <c r="E157" s="140" t="s">
        <v>5</v>
      </c>
      <c r="F157" s="225" t="s">
        <v>197</v>
      </c>
      <c r="G157" s="226"/>
      <c r="H157" s="226"/>
      <c r="I157" s="226"/>
      <c r="K157" s="140" t="s">
        <v>5</v>
      </c>
      <c r="R157" s="141"/>
      <c r="T157" s="142"/>
      <c r="AA157" s="143"/>
      <c r="AT157" s="140" t="s">
        <v>152</v>
      </c>
      <c r="AU157" s="140" t="s">
        <v>95</v>
      </c>
      <c r="AV157" s="10" t="s">
        <v>81</v>
      </c>
      <c r="AW157" s="10" t="s">
        <v>31</v>
      </c>
      <c r="AX157" s="10" t="s">
        <v>73</v>
      </c>
      <c r="AY157" s="140" t="s">
        <v>144</v>
      </c>
    </row>
    <row r="158" spans="2:65" s="11" customFormat="1" ht="16.5" customHeight="1">
      <c r="B158" s="144"/>
      <c r="E158" s="145" t="s">
        <v>5</v>
      </c>
      <c r="F158" s="223" t="s">
        <v>198</v>
      </c>
      <c r="G158" s="224"/>
      <c r="H158" s="224"/>
      <c r="I158" s="224"/>
      <c r="K158" s="146">
        <v>5.55</v>
      </c>
      <c r="R158" s="147"/>
      <c r="T158" s="148"/>
      <c r="AA158" s="149"/>
      <c r="AT158" s="145" t="s">
        <v>152</v>
      </c>
      <c r="AU158" s="145" t="s">
        <v>95</v>
      </c>
      <c r="AV158" s="11" t="s">
        <v>95</v>
      </c>
      <c r="AW158" s="11" t="s">
        <v>31</v>
      </c>
      <c r="AX158" s="11" t="s">
        <v>81</v>
      </c>
      <c r="AY158" s="145" t="s">
        <v>144</v>
      </c>
    </row>
    <row r="159" spans="2:65" s="9" customFormat="1" ht="29.85" customHeight="1">
      <c r="B159" s="119"/>
      <c r="D159" s="128" t="s">
        <v>109</v>
      </c>
      <c r="E159" s="128"/>
      <c r="F159" s="128"/>
      <c r="G159" s="128"/>
      <c r="H159" s="128"/>
      <c r="I159" s="128"/>
      <c r="J159" s="128"/>
      <c r="K159" s="128"/>
      <c r="L159" s="128"/>
      <c r="M159" s="128"/>
      <c r="N159" s="233">
        <f>BK159</f>
        <v>0</v>
      </c>
      <c r="O159" s="234"/>
      <c r="P159" s="234"/>
      <c r="Q159" s="234"/>
      <c r="R159" s="121"/>
      <c r="T159" s="122"/>
      <c r="W159" s="123">
        <f>SUM(W160:W167)</f>
        <v>22.052471999999998</v>
      </c>
      <c r="Y159" s="123">
        <f>SUM(Y160:Y167)</f>
        <v>5.6258496235199988</v>
      </c>
      <c r="AA159" s="124">
        <f>SUM(AA160:AA167)</f>
        <v>0</v>
      </c>
      <c r="AR159" s="125" t="s">
        <v>81</v>
      </c>
      <c r="AT159" s="126" t="s">
        <v>72</v>
      </c>
      <c r="AU159" s="126" t="s">
        <v>81</v>
      </c>
      <c r="AY159" s="125" t="s">
        <v>144</v>
      </c>
      <c r="BK159" s="127">
        <f>SUM(BK160:BK167)</f>
        <v>0</v>
      </c>
    </row>
    <row r="160" spans="2:65" s="1" customFormat="1" ht="25.5" customHeight="1">
      <c r="B160" s="129"/>
      <c r="C160" s="130" t="s">
        <v>199</v>
      </c>
      <c r="D160" s="130" t="s">
        <v>145</v>
      </c>
      <c r="E160" s="131" t="s">
        <v>200</v>
      </c>
      <c r="F160" s="222" t="s">
        <v>201</v>
      </c>
      <c r="G160" s="222"/>
      <c r="H160" s="222"/>
      <c r="I160" s="222"/>
      <c r="J160" s="132" t="s">
        <v>148</v>
      </c>
      <c r="K160" s="133">
        <v>2.1749999999999998</v>
      </c>
      <c r="L160" s="217">
        <v>0</v>
      </c>
      <c r="M160" s="217"/>
      <c r="N160" s="217">
        <f>ROUND(L160*K160,2)</f>
        <v>0</v>
      </c>
      <c r="O160" s="217"/>
      <c r="P160" s="217"/>
      <c r="Q160" s="217"/>
      <c r="R160" s="134"/>
      <c r="T160" s="135" t="s">
        <v>5</v>
      </c>
      <c r="U160" s="40" t="s">
        <v>38</v>
      </c>
      <c r="V160" s="136">
        <v>1.448</v>
      </c>
      <c r="W160" s="136">
        <f>V160*K160</f>
        <v>3.1493999999999995</v>
      </c>
      <c r="X160" s="136">
        <v>2.453395</v>
      </c>
      <c r="Y160" s="136">
        <f>X160*K160</f>
        <v>5.3361341249999992</v>
      </c>
      <c r="Z160" s="136">
        <v>0</v>
      </c>
      <c r="AA160" s="137">
        <f>Z160*K160</f>
        <v>0</v>
      </c>
      <c r="AR160" s="21" t="s">
        <v>149</v>
      </c>
      <c r="AT160" s="21" t="s">
        <v>145</v>
      </c>
      <c r="AU160" s="21" t="s">
        <v>95</v>
      </c>
      <c r="AY160" s="21" t="s">
        <v>144</v>
      </c>
      <c r="BE160" s="138">
        <f>IF(U160="základní",N160,0)</f>
        <v>0</v>
      </c>
      <c r="BF160" s="138">
        <f>IF(U160="snížená",N160,0)</f>
        <v>0</v>
      </c>
      <c r="BG160" s="138">
        <f>IF(U160="zákl. přenesená",N160,0)</f>
        <v>0</v>
      </c>
      <c r="BH160" s="138">
        <f>IF(U160="sníž. přenesená",N160,0)</f>
        <v>0</v>
      </c>
      <c r="BI160" s="138">
        <f>IF(U160="nulová",N160,0)</f>
        <v>0</v>
      </c>
      <c r="BJ160" s="21" t="s">
        <v>81</v>
      </c>
      <c r="BK160" s="138">
        <f>ROUND(L160*K160,2)</f>
        <v>0</v>
      </c>
      <c r="BL160" s="21" t="s">
        <v>149</v>
      </c>
      <c r="BM160" s="21" t="s">
        <v>202</v>
      </c>
    </row>
    <row r="161" spans="2:65" s="10" customFormat="1" ht="16.5" customHeight="1">
      <c r="B161" s="139"/>
      <c r="E161" s="140" t="s">
        <v>5</v>
      </c>
      <c r="F161" s="225" t="s">
        <v>203</v>
      </c>
      <c r="G161" s="226"/>
      <c r="H161" s="226"/>
      <c r="I161" s="226"/>
      <c r="K161" s="140" t="s">
        <v>5</v>
      </c>
      <c r="R161" s="141"/>
      <c r="T161" s="142"/>
      <c r="AA161" s="143"/>
      <c r="AT161" s="140" t="s">
        <v>152</v>
      </c>
      <c r="AU161" s="140" t="s">
        <v>95</v>
      </c>
      <c r="AV161" s="10" t="s">
        <v>81</v>
      </c>
      <c r="AW161" s="10" t="s">
        <v>31</v>
      </c>
      <c r="AX161" s="10" t="s">
        <v>73</v>
      </c>
      <c r="AY161" s="140" t="s">
        <v>144</v>
      </c>
    </row>
    <row r="162" spans="2:65" s="11" customFormat="1" ht="16.5" customHeight="1">
      <c r="B162" s="144"/>
      <c r="E162" s="145" t="s">
        <v>5</v>
      </c>
      <c r="F162" s="223" t="s">
        <v>204</v>
      </c>
      <c r="G162" s="224"/>
      <c r="H162" s="224"/>
      <c r="I162" s="224"/>
      <c r="K162" s="146">
        <v>2.1749999999999998</v>
      </c>
      <c r="R162" s="147"/>
      <c r="T162" s="148"/>
      <c r="AA162" s="149"/>
      <c r="AT162" s="145" t="s">
        <v>152</v>
      </c>
      <c r="AU162" s="145" t="s">
        <v>95</v>
      </c>
      <c r="AV162" s="11" t="s">
        <v>95</v>
      </c>
      <c r="AW162" s="11" t="s">
        <v>31</v>
      </c>
      <c r="AX162" s="11" t="s">
        <v>81</v>
      </c>
      <c r="AY162" s="145" t="s">
        <v>144</v>
      </c>
    </row>
    <row r="163" spans="2:65" s="1" customFormat="1" ht="16.5" customHeight="1">
      <c r="B163" s="129"/>
      <c r="C163" s="130" t="s">
        <v>205</v>
      </c>
      <c r="D163" s="130" t="s">
        <v>145</v>
      </c>
      <c r="E163" s="131" t="s">
        <v>206</v>
      </c>
      <c r="F163" s="222" t="s">
        <v>207</v>
      </c>
      <c r="G163" s="222"/>
      <c r="H163" s="222"/>
      <c r="I163" s="222"/>
      <c r="J163" s="132" t="s">
        <v>190</v>
      </c>
      <c r="K163" s="133">
        <v>11.6</v>
      </c>
      <c r="L163" s="217">
        <v>0</v>
      </c>
      <c r="M163" s="217"/>
      <c r="N163" s="217">
        <f>ROUND(L163*K163,2)</f>
        <v>0</v>
      </c>
      <c r="O163" s="217"/>
      <c r="P163" s="217"/>
      <c r="Q163" s="217"/>
      <c r="R163" s="134"/>
      <c r="T163" s="135" t="s">
        <v>5</v>
      </c>
      <c r="U163" s="40" t="s">
        <v>38</v>
      </c>
      <c r="V163" s="136">
        <v>0.68100000000000005</v>
      </c>
      <c r="W163" s="136">
        <f>V163*K163</f>
        <v>7.8996000000000004</v>
      </c>
      <c r="X163" s="136">
        <v>5.1946400000000004E-3</v>
      </c>
      <c r="Y163" s="136">
        <f>X163*K163</f>
        <v>6.0257824000000001E-2</v>
      </c>
      <c r="Z163" s="136">
        <v>0</v>
      </c>
      <c r="AA163" s="137">
        <f>Z163*K163</f>
        <v>0</v>
      </c>
      <c r="AR163" s="21" t="s">
        <v>149</v>
      </c>
      <c r="AT163" s="21" t="s">
        <v>145</v>
      </c>
      <c r="AU163" s="21" t="s">
        <v>95</v>
      </c>
      <c r="AY163" s="21" t="s">
        <v>144</v>
      </c>
      <c r="BE163" s="138">
        <f>IF(U163="základní",N163,0)</f>
        <v>0</v>
      </c>
      <c r="BF163" s="138">
        <f>IF(U163="snížená",N163,0)</f>
        <v>0</v>
      </c>
      <c r="BG163" s="138">
        <f>IF(U163="zákl. přenesená",N163,0)</f>
        <v>0</v>
      </c>
      <c r="BH163" s="138">
        <f>IF(U163="sníž. přenesená",N163,0)</f>
        <v>0</v>
      </c>
      <c r="BI163" s="138">
        <f>IF(U163="nulová",N163,0)</f>
        <v>0</v>
      </c>
      <c r="BJ163" s="21" t="s">
        <v>81</v>
      </c>
      <c r="BK163" s="138">
        <f>ROUND(L163*K163,2)</f>
        <v>0</v>
      </c>
      <c r="BL163" s="21" t="s">
        <v>149</v>
      </c>
      <c r="BM163" s="21" t="s">
        <v>208</v>
      </c>
    </row>
    <row r="164" spans="2:65" s="11" customFormat="1" ht="16.5" customHeight="1">
      <c r="B164" s="144"/>
      <c r="E164" s="145" t="s">
        <v>5</v>
      </c>
      <c r="F164" s="220" t="s">
        <v>209</v>
      </c>
      <c r="G164" s="221"/>
      <c r="H164" s="221"/>
      <c r="I164" s="221"/>
      <c r="K164" s="146">
        <v>11.6</v>
      </c>
      <c r="R164" s="147"/>
      <c r="T164" s="148"/>
      <c r="AA164" s="149"/>
      <c r="AT164" s="145" t="s">
        <v>152</v>
      </c>
      <c r="AU164" s="145" t="s">
        <v>95</v>
      </c>
      <c r="AV164" s="11" t="s">
        <v>95</v>
      </c>
      <c r="AW164" s="11" t="s">
        <v>31</v>
      </c>
      <c r="AX164" s="11" t="s">
        <v>81</v>
      </c>
      <c r="AY164" s="145" t="s">
        <v>144</v>
      </c>
    </row>
    <row r="165" spans="2:65" s="1" customFormat="1" ht="16.5" customHeight="1">
      <c r="B165" s="129"/>
      <c r="C165" s="130" t="s">
        <v>210</v>
      </c>
      <c r="D165" s="130" t="s">
        <v>145</v>
      </c>
      <c r="E165" s="131" t="s">
        <v>211</v>
      </c>
      <c r="F165" s="222" t="s">
        <v>212</v>
      </c>
      <c r="G165" s="222"/>
      <c r="H165" s="222"/>
      <c r="I165" s="222"/>
      <c r="J165" s="132" t="s">
        <v>190</v>
      </c>
      <c r="K165" s="133">
        <v>11.6</v>
      </c>
      <c r="L165" s="217">
        <v>0</v>
      </c>
      <c r="M165" s="217"/>
      <c r="N165" s="217">
        <f>ROUND(L165*K165,2)</f>
        <v>0</v>
      </c>
      <c r="O165" s="217"/>
      <c r="P165" s="217"/>
      <c r="Q165" s="217"/>
      <c r="R165" s="134"/>
      <c r="T165" s="135" t="s">
        <v>5</v>
      </c>
      <c r="U165" s="40" t="s">
        <v>38</v>
      </c>
      <c r="V165" s="136">
        <v>0.24</v>
      </c>
      <c r="W165" s="136">
        <f>V165*K165</f>
        <v>2.7839999999999998</v>
      </c>
      <c r="X165" s="136">
        <v>0</v>
      </c>
      <c r="Y165" s="136">
        <f>X165*K165</f>
        <v>0</v>
      </c>
      <c r="Z165" s="136">
        <v>0</v>
      </c>
      <c r="AA165" s="137">
        <f>Z165*K165</f>
        <v>0</v>
      </c>
      <c r="AR165" s="21" t="s">
        <v>149</v>
      </c>
      <c r="AT165" s="21" t="s">
        <v>145</v>
      </c>
      <c r="AU165" s="21" t="s">
        <v>95</v>
      </c>
      <c r="AY165" s="21" t="s">
        <v>144</v>
      </c>
      <c r="BE165" s="138">
        <f>IF(U165="základní",N165,0)</f>
        <v>0</v>
      </c>
      <c r="BF165" s="138">
        <f>IF(U165="snížená",N165,0)</f>
        <v>0</v>
      </c>
      <c r="BG165" s="138">
        <f>IF(U165="zákl. přenesená",N165,0)</f>
        <v>0</v>
      </c>
      <c r="BH165" s="138">
        <f>IF(U165="sníž. přenesená",N165,0)</f>
        <v>0</v>
      </c>
      <c r="BI165" s="138">
        <f>IF(U165="nulová",N165,0)</f>
        <v>0</v>
      </c>
      <c r="BJ165" s="21" t="s">
        <v>81</v>
      </c>
      <c r="BK165" s="138">
        <f>ROUND(L165*K165,2)</f>
        <v>0</v>
      </c>
      <c r="BL165" s="21" t="s">
        <v>149</v>
      </c>
      <c r="BM165" s="21" t="s">
        <v>213</v>
      </c>
    </row>
    <row r="166" spans="2:65" s="1" customFormat="1" ht="25.5" customHeight="1">
      <c r="B166" s="129"/>
      <c r="C166" s="130" t="s">
        <v>214</v>
      </c>
      <c r="D166" s="130" t="s">
        <v>145</v>
      </c>
      <c r="E166" s="131" t="s">
        <v>215</v>
      </c>
      <c r="F166" s="222" t="s">
        <v>216</v>
      </c>
      <c r="G166" s="222"/>
      <c r="H166" s="222"/>
      <c r="I166" s="222"/>
      <c r="J166" s="132" t="s">
        <v>179</v>
      </c>
      <c r="K166" s="133">
        <v>0.218</v>
      </c>
      <c r="L166" s="217">
        <v>0</v>
      </c>
      <c r="M166" s="217"/>
      <c r="N166" s="217">
        <f>ROUND(L166*K166,2)</f>
        <v>0</v>
      </c>
      <c r="O166" s="217"/>
      <c r="P166" s="217"/>
      <c r="Q166" s="217"/>
      <c r="R166" s="134"/>
      <c r="T166" s="135" t="s">
        <v>5</v>
      </c>
      <c r="U166" s="40" t="s">
        <v>38</v>
      </c>
      <c r="V166" s="136">
        <v>37.704000000000001</v>
      </c>
      <c r="W166" s="136">
        <f>V166*K166</f>
        <v>8.2194719999999997</v>
      </c>
      <c r="X166" s="136">
        <v>1.0525581399999999</v>
      </c>
      <c r="Y166" s="136">
        <f>X166*K166</f>
        <v>0.22945767451999999</v>
      </c>
      <c r="Z166" s="136">
        <v>0</v>
      </c>
      <c r="AA166" s="137">
        <f>Z166*K166</f>
        <v>0</v>
      </c>
      <c r="AR166" s="21" t="s">
        <v>149</v>
      </c>
      <c r="AT166" s="21" t="s">
        <v>145</v>
      </c>
      <c r="AU166" s="21" t="s">
        <v>95</v>
      </c>
      <c r="AY166" s="21" t="s">
        <v>144</v>
      </c>
      <c r="BE166" s="138">
        <f>IF(U166="základní",N166,0)</f>
        <v>0</v>
      </c>
      <c r="BF166" s="138">
        <f>IF(U166="snížená",N166,0)</f>
        <v>0</v>
      </c>
      <c r="BG166" s="138">
        <f>IF(U166="zákl. přenesená",N166,0)</f>
        <v>0</v>
      </c>
      <c r="BH166" s="138">
        <f>IF(U166="sníž. přenesená",N166,0)</f>
        <v>0</v>
      </c>
      <c r="BI166" s="138">
        <f>IF(U166="nulová",N166,0)</f>
        <v>0</v>
      </c>
      <c r="BJ166" s="21" t="s">
        <v>81</v>
      </c>
      <c r="BK166" s="138">
        <f>ROUND(L166*K166,2)</f>
        <v>0</v>
      </c>
      <c r="BL166" s="21" t="s">
        <v>149</v>
      </c>
      <c r="BM166" s="21" t="s">
        <v>217</v>
      </c>
    </row>
    <row r="167" spans="2:65" s="11" customFormat="1" ht="16.5" customHeight="1">
      <c r="B167" s="144"/>
      <c r="E167" s="145" t="s">
        <v>5</v>
      </c>
      <c r="F167" s="220" t="s">
        <v>218</v>
      </c>
      <c r="G167" s="221"/>
      <c r="H167" s="221"/>
      <c r="I167" s="221"/>
      <c r="K167" s="146">
        <v>0.218</v>
      </c>
      <c r="R167" s="147"/>
      <c r="T167" s="148"/>
      <c r="AA167" s="149"/>
      <c r="AT167" s="145" t="s">
        <v>152</v>
      </c>
      <c r="AU167" s="145" t="s">
        <v>95</v>
      </c>
      <c r="AV167" s="11" t="s">
        <v>95</v>
      </c>
      <c r="AW167" s="11" t="s">
        <v>31</v>
      </c>
      <c r="AX167" s="11" t="s">
        <v>81</v>
      </c>
      <c r="AY167" s="145" t="s">
        <v>144</v>
      </c>
    </row>
    <row r="168" spans="2:65" s="9" customFormat="1" ht="29.85" customHeight="1">
      <c r="B168" s="119"/>
      <c r="D168" s="128" t="s">
        <v>110</v>
      </c>
      <c r="E168" s="128"/>
      <c r="F168" s="128"/>
      <c r="G168" s="128"/>
      <c r="H168" s="128"/>
      <c r="I168" s="128"/>
      <c r="J168" s="128"/>
      <c r="K168" s="128"/>
      <c r="L168" s="128"/>
      <c r="M168" s="128"/>
      <c r="N168" s="233">
        <f>BK168</f>
        <v>0</v>
      </c>
      <c r="O168" s="234"/>
      <c r="P168" s="234"/>
      <c r="Q168" s="234"/>
      <c r="R168" s="121"/>
      <c r="T168" s="122"/>
      <c r="W168" s="123">
        <f>SUM(W169:W317)</f>
        <v>1353.4321049999999</v>
      </c>
      <c r="Y168" s="123">
        <f>SUM(Y169:Y317)</f>
        <v>25.848983989790003</v>
      </c>
      <c r="AA168" s="124">
        <f>SUM(AA169:AA317)</f>
        <v>0</v>
      </c>
      <c r="AR168" s="125" t="s">
        <v>81</v>
      </c>
      <c r="AT168" s="126" t="s">
        <v>72</v>
      </c>
      <c r="AU168" s="126" t="s">
        <v>81</v>
      </c>
      <c r="AY168" s="125" t="s">
        <v>144</v>
      </c>
      <c r="BK168" s="127">
        <f>SUM(BK169:BK317)</f>
        <v>0</v>
      </c>
    </row>
    <row r="169" spans="2:65" s="1" customFormat="1" ht="25.5" customHeight="1">
      <c r="B169" s="129"/>
      <c r="C169" s="130" t="s">
        <v>11</v>
      </c>
      <c r="D169" s="130" t="s">
        <v>145</v>
      </c>
      <c r="E169" s="131" t="s">
        <v>219</v>
      </c>
      <c r="F169" s="222" t="s">
        <v>220</v>
      </c>
      <c r="G169" s="222"/>
      <c r="H169" s="222"/>
      <c r="I169" s="222"/>
      <c r="J169" s="132" t="s">
        <v>190</v>
      </c>
      <c r="K169" s="133">
        <v>23.321000000000002</v>
      </c>
      <c r="L169" s="217">
        <v>0</v>
      </c>
      <c r="M169" s="217"/>
      <c r="N169" s="217">
        <f>ROUND(L169*K169,2)</f>
        <v>0</v>
      </c>
      <c r="O169" s="217"/>
      <c r="P169" s="217"/>
      <c r="Q169" s="217"/>
      <c r="R169" s="134"/>
      <c r="T169" s="135" t="s">
        <v>5</v>
      </c>
      <c r="U169" s="40" t="s">
        <v>38</v>
      </c>
      <c r="V169" s="136">
        <v>1.355</v>
      </c>
      <c r="W169" s="136">
        <f>V169*K169</f>
        <v>31.599955000000001</v>
      </c>
      <c r="X169" s="136">
        <v>3.3579999999999999E-2</v>
      </c>
      <c r="Y169" s="136">
        <f>X169*K169</f>
        <v>0.78311918000000003</v>
      </c>
      <c r="Z169" s="136">
        <v>0</v>
      </c>
      <c r="AA169" s="137">
        <f>Z169*K169</f>
        <v>0</v>
      </c>
      <c r="AR169" s="21" t="s">
        <v>149</v>
      </c>
      <c r="AT169" s="21" t="s">
        <v>145</v>
      </c>
      <c r="AU169" s="21" t="s">
        <v>95</v>
      </c>
      <c r="AY169" s="21" t="s">
        <v>144</v>
      </c>
      <c r="BE169" s="138">
        <f>IF(U169="základní",N169,0)</f>
        <v>0</v>
      </c>
      <c r="BF169" s="138">
        <f>IF(U169="snížená",N169,0)</f>
        <v>0</v>
      </c>
      <c r="BG169" s="138">
        <f>IF(U169="zákl. přenesená",N169,0)</f>
        <v>0</v>
      </c>
      <c r="BH169" s="138">
        <f>IF(U169="sníž. přenesená",N169,0)</f>
        <v>0</v>
      </c>
      <c r="BI169" s="138">
        <f>IF(U169="nulová",N169,0)</f>
        <v>0</v>
      </c>
      <c r="BJ169" s="21" t="s">
        <v>81</v>
      </c>
      <c r="BK169" s="138">
        <f>ROUND(L169*K169,2)</f>
        <v>0</v>
      </c>
      <c r="BL169" s="21" t="s">
        <v>149</v>
      </c>
      <c r="BM169" s="21" t="s">
        <v>221</v>
      </c>
    </row>
    <row r="170" spans="2:65" s="10" customFormat="1" ht="16.5" customHeight="1">
      <c r="B170" s="139"/>
      <c r="E170" s="140" t="s">
        <v>5</v>
      </c>
      <c r="F170" s="225" t="s">
        <v>222</v>
      </c>
      <c r="G170" s="226"/>
      <c r="H170" s="226"/>
      <c r="I170" s="226"/>
      <c r="K170" s="140" t="s">
        <v>5</v>
      </c>
      <c r="R170" s="141"/>
      <c r="T170" s="142"/>
      <c r="AA170" s="143"/>
      <c r="AT170" s="140" t="s">
        <v>152</v>
      </c>
      <c r="AU170" s="140" t="s">
        <v>95</v>
      </c>
      <c r="AV170" s="10" t="s">
        <v>81</v>
      </c>
      <c r="AW170" s="10" t="s">
        <v>31</v>
      </c>
      <c r="AX170" s="10" t="s">
        <v>73</v>
      </c>
      <c r="AY170" s="140" t="s">
        <v>144</v>
      </c>
    </row>
    <row r="171" spans="2:65" s="11" customFormat="1" ht="16.5" customHeight="1">
      <c r="B171" s="144"/>
      <c r="E171" s="145" t="s">
        <v>5</v>
      </c>
      <c r="F171" s="223" t="s">
        <v>223</v>
      </c>
      <c r="G171" s="224"/>
      <c r="H171" s="224"/>
      <c r="I171" s="224"/>
      <c r="K171" s="146">
        <v>1.4</v>
      </c>
      <c r="R171" s="147"/>
      <c r="T171" s="148"/>
      <c r="AA171" s="149"/>
      <c r="AT171" s="145" t="s">
        <v>152</v>
      </c>
      <c r="AU171" s="145" t="s">
        <v>95</v>
      </c>
      <c r="AV171" s="11" t="s">
        <v>95</v>
      </c>
      <c r="AW171" s="11" t="s">
        <v>31</v>
      </c>
      <c r="AX171" s="11" t="s">
        <v>73</v>
      </c>
      <c r="AY171" s="145" t="s">
        <v>144</v>
      </c>
    </row>
    <row r="172" spans="2:65" s="11" customFormat="1" ht="16.5" customHeight="1">
      <c r="B172" s="144"/>
      <c r="E172" s="145" t="s">
        <v>5</v>
      </c>
      <c r="F172" s="223" t="s">
        <v>224</v>
      </c>
      <c r="G172" s="224"/>
      <c r="H172" s="224"/>
      <c r="I172" s="224"/>
      <c r="K172" s="146">
        <v>1.5</v>
      </c>
      <c r="R172" s="147"/>
      <c r="T172" s="148"/>
      <c r="AA172" s="149"/>
      <c r="AT172" s="145" t="s">
        <v>152</v>
      </c>
      <c r="AU172" s="145" t="s">
        <v>95</v>
      </c>
      <c r="AV172" s="11" t="s">
        <v>95</v>
      </c>
      <c r="AW172" s="11" t="s">
        <v>31</v>
      </c>
      <c r="AX172" s="11" t="s">
        <v>73</v>
      </c>
      <c r="AY172" s="145" t="s">
        <v>144</v>
      </c>
    </row>
    <row r="173" spans="2:65" s="11" customFormat="1" ht="16.5" customHeight="1">
      <c r="B173" s="144"/>
      <c r="E173" s="145" t="s">
        <v>5</v>
      </c>
      <c r="F173" s="223" t="s">
        <v>225</v>
      </c>
      <c r="G173" s="224"/>
      <c r="H173" s="224"/>
      <c r="I173" s="224"/>
      <c r="K173" s="146">
        <v>1.8939999999999999</v>
      </c>
      <c r="R173" s="147"/>
      <c r="T173" s="148"/>
      <c r="AA173" s="149"/>
      <c r="AT173" s="145" t="s">
        <v>152</v>
      </c>
      <c r="AU173" s="145" t="s">
        <v>95</v>
      </c>
      <c r="AV173" s="11" t="s">
        <v>95</v>
      </c>
      <c r="AW173" s="11" t="s">
        <v>31</v>
      </c>
      <c r="AX173" s="11" t="s">
        <v>73</v>
      </c>
      <c r="AY173" s="145" t="s">
        <v>144</v>
      </c>
    </row>
    <row r="174" spans="2:65" s="11" customFormat="1" ht="16.5" customHeight="1">
      <c r="B174" s="144"/>
      <c r="E174" s="145" t="s">
        <v>5</v>
      </c>
      <c r="F174" s="223" t="s">
        <v>226</v>
      </c>
      <c r="G174" s="224"/>
      <c r="H174" s="224"/>
      <c r="I174" s="224"/>
      <c r="K174" s="146">
        <v>2.976</v>
      </c>
      <c r="R174" s="147"/>
      <c r="T174" s="148"/>
      <c r="AA174" s="149"/>
      <c r="AT174" s="145" t="s">
        <v>152</v>
      </c>
      <c r="AU174" s="145" t="s">
        <v>95</v>
      </c>
      <c r="AV174" s="11" t="s">
        <v>95</v>
      </c>
      <c r="AW174" s="11" t="s">
        <v>31</v>
      </c>
      <c r="AX174" s="11" t="s">
        <v>73</v>
      </c>
      <c r="AY174" s="145" t="s">
        <v>144</v>
      </c>
    </row>
    <row r="175" spans="2:65" s="11" customFormat="1" ht="16.5" customHeight="1">
      <c r="B175" s="144"/>
      <c r="E175" s="145" t="s">
        <v>5</v>
      </c>
      <c r="F175" s="223" t="s">
        <v>227</v>
      </c>
      <c r="G175" s="224"/>
      <c r="H175" s="224"/>
      <c r="I175" s="224"/>
      <c r="K175" s="146">
        <v>4.0650000000000004</v>
      </c>
      <c r="R175" s="147"/>
      <c r="T175" s="148"/>
      <c r="AA175" s="149"/>
      <c r="AT175" s="145" t="s">
        <v>152</v>
      </c>
      <c r="AU175" s="145" t="s">
        <v>95</v>
      </c>
      <c r="AV175" s="11" t="s">
        <v>95</v>
      </c>
      <c r="AW175" s="11" t="s">
        <v>31</v>
      </c>
      <c r="AX175" s="11" t="s">
        <v>73</v>
      </c>
      <c r="AY175" s="145" t="s">
        <v>144</v>
      </c>
    </row>
    <row r="176" spans="2:65" s="11" customFormat="1" ht="16.5" customHeight="1">
      <c r="B176" s="144"/>
      <c r="E176" s="145" t="s">
        <v>5</v>
      </c>
      <c r="F176" s="223" t="s">
        <v>228</v>
      </c>
      <c r="G176" s="224"/>
      <c r="H176" s="224"/>
      <c r="I176" s="224"/>
      <c r="K176" s="146">
        <v>1.42</v>
      </c>
      <c r="R176" s="147"/>
      <c r="T176" s="148"/>
      <c r="AA176" s="149"/>
      <c r="AT176" s="145" t="s">
        <v>152</v>
      </c>
      <c r="AU176" s="145" t="s">
        <v>95</v>
      </c>
      <c r="AV176" s="11" t="s">
        <v>95</v>
      </c>
      <c r="AW176" s="11" t="s">
        <v>31</v>
      </c>
      <c r="AX176" s="11" t="s">
        <v>73</v>
      </c>
      <c r="AY176" s="145" t="s">
        <v>144</v>
      </c>
    </row>
    <row r="177" spans="2:65" s="11" customFormat="1" ht="16.5" customHeight="1">
      <c r="B177" s="144"/>
      <c r="E177" s="145" t="s">
        <v>5</v>
      </c>
      <c r="F177" s="223" t="s">
        <v>229</v>
      </c>
      <c r="G177" s="224"/>
      <c r="H177" s="224"/>
      <c r="I177" s="224"/>
      <c r="K177" s="146">
        <v>4.1130000000000004</v>
      </c>
      <c r="R177" s="147"/>
      <c r="T177" s="148"/>
      <c r="AA177" s="149"/>
      <c r="AT177" s="145" t="s">
        <v>152</v>
      </c>
      <c r="AU177" s="145" t="s">
        <v>95</v>
      </c>
      <c r="AV177" s="11" t="s">
        <v>95</v>
      </c>
      <c r="AW177" s="11" t="s">
        <v>31</v>
      </c>
      <c r="AX177" s="11" t="s">
        <v>73</v>
      </c>
      <c r="AY177" s="145" t="s">
        <v>144</v>
      </c>
    </row>
    <row r="178" spans="2:65" s="11" customFormat="1" ht="16.5" customHeight="1">
      <c r="B178" s="144"/>
      <c r="E178" s="145" t="s">
        <v>5</v>
      </c>
      <c r="F178" s="223" t="s">
        <v>230</v>
      </c>
      <c r="G178" s="224"/>
      <c r="H178" s="224"/>
      <c r="I178" s="224"/>
      <c r="K178" s="146">
        <v>0.96</v>
      </c>
      <c r="R178" s="147"/>
      <c r="T178" s="148"/>
      <c r="AA178" s="149"/>
      <c r="AT178" s="145" t="s">
        <v>152</v>
      </c>
      <c r="AU178" s="145" t="s">
        <v>95</v>
      </c>
      <c r="AV178" s="11" t="s">
        <v>95</v>
      </c>
      <c r="AW178" s="11" t="s">
        <v>31</v>
      </c>
      <c r="AX178" s="11" t="s">
        <v>73</v>
      </c>
      <c r="AY178" s="145" t="s">
        <v>144</v>
      </c>
    </row>
    <row r="179" spans="2:65" s="11" customFormat="1" ht="16.5" customHeight="1">
      <c r="B179" s="144"/>
      <c r="E179" s="145" t="s">
        <v>5</v>
      </c>
      <c r="F179" s="223" t="s">
        <v>231</v>
      </c>
      <c r="G179" s="224"/>
      <c r="H179" s="224"/>
      <c r="I179" s="224"/>
      <c r="K179" s="146">
        <v>1.173</v>
      </c>
      <c r="R179" s="147"/>
      <c r="T179" s="148"/>
      <c r="AA179" s="149"/>
      <c r="AT179" s="145" t="s">
        <v>152</v>
      </c>
      <c r="AU179" s="145" t="s">
        <v>95</v>
      </c>
      <c r="AV179" s="11" t="s">
        <v>95</v>
      </c>
      <c r="AW179" s="11" t="s">
        <v>31</v>
      </c>
      <c r="AX179" s="11" t="s">
        <v>73</v>
      </c>
      <c r="AY179" s="145" t="s">
        <v>144</v>
      </c>
    </row>
    <row r="180" spans="2:65" s="11" customFormat="1" ht="16.5" customHeight="1">
      <c r="B180" s="144"/>
      <c r="E180" s="145" t="s">
        <v>5</v>
      </c>
      <c r="F180" s="223" t="s">
        <v>232</v>
      </c>
      <c r="G180" s="224"/>
      <c r="H180" s="224"/>
      <c r="I180" s="224"/>
      <c r="K180" s="146">
        <v>0.7</v>
      </c>
      <c r="R180" s="147"/>
      <c r="T180" s="148"/>
      <c r="AA180" s="149"/>
      <c r="AT180" s="145" t="s">
        <v>152</v>
      </c>
      <c r="AU180" s="145" t="s">
        <v>95</v>
      </c>
      <c r="AV180" s="11" t="s">
        <v>95</v>
      </c>
      <c r="AW180" s="11" t="s">
        <v>31</v>
      </c>
      <c r="AX180" s="11" t="s">
        <v>73</v>
      </c>
      <c r="AY180" s="145" t="s">
        <v>144</v>
      </c>
    </row>
    <row r="181" spans="2:65" s="11" customFormat="1" ht="16.5" customHeight="1">
      <c r="B181" s="144"/>
      <c r="E181" s="145" t="s">
        <v>5</v>
      </c>
      <c r="F181" s="223" t="s">
        <v>233</v>
      </c>
      <c r="G181" s="224"/>
      <c r="H181" s="224"/>
      <c r="I181" s="224"/>
      <c r="K181" s="146">
        <v>3.12</v>
      </c>
      <c r="R181" s="147"/>
      <c r="T181" s="148"/>
      <c r="AA181" s="149"/>
      <c r="AT181" s="145" t="s">
        <v>152</v>
      </c>
      <c r="AU181" s="145" t="s">
        <v>95</v>
      </c>
      <c r="AV181" s="11" t="s">
        <v>95</v>
      </c>
      <c r="AW181" s="11" t="s">
        <v>31</v>
      </c>
      <c r="AX181" s="11" t="s">
        <v>73</v>
      </c>
      <c r="AY181" s="145" t="s">
        <v>144</v>
      </c>
    </row>
    <row r="182" spans="2:65" s="12" customFormat="1" ht="16.5" customHeight="1">
      <c r="B182" s="150"/>
      <c r="E182" s="151" t="s">
        <v>5</v>
      </c>
      <c r="F182" s="227" t="s">
        <v>155</v>
      </c>
      <c r="G182" s="228"/>
      <c r="H182" s="228"/>
      <c r="I182" s="228"/>
      <c r="K182" s="152">
        <v>23.321000000000002</v>
      </c>
      <c r="R182" s="153"/>
      <c r="T182" s="154"/>
      <c r="AA182" s="155"/>
      <c r="AT182" s="151" t="s">
        <v>152</v>
      </c>
      <c r="AU182" s="151" t="s">
        <v>95</v>
      </c>
      <c r="AV182" s="12" t="s">
        <v>149</v>
      </c>
      <c r="AW182" s="12" t="s">
        <v>31</v>
      </c>
      <c r="AX182" s="12" t="s">
        <v>81</v>
      </c>
      <c r="AY182" s="151" t="s">
        <v>144</v>
      </c>
    </row>
    <row r="183" spans="2:65" s="1" customFormat="1" ht="25.5" customHeight="1">
      <c r="B183" s="129"/>
      <c r="C183" s="130" t="s">
        <v>234</v>
      </c>
      <c r="D183" s="130" t="s">
        <v>145</v>
      </c>
      <c r="E183" s="131" t="s">
        <v>235</v>
      </c>
      <c r="F183" s="222" t="s">
        <v>236</v>
      </c>
      <c r="G183" s="222"/>
      <c r="H183" s="222"/>
      <c r="I183" s="222"/>
      <c r="J183" s="132" t="s">
        <v>190</v>
      </c>
      <c r="K183" s="133">
        <v>652.77800000000002</v>
      </c>
      <c r="L183" s="217">
        <v>0</v>
      </c>
      <c r="M183" s="217"/>
      <c r="N183" s="217">
        <f>ROUND(L183*K183,2)</f>
        <v>0</v>
      </c>
      <c r="O183" s="217"/>
      <c r="P183" s="217"/>
      <c r="Q183" s="217"/>
      <c r="R183" s="134"/>
      <c r="T183" s="135" t="s">
        <v>5</v>
      </c>
      <c r="U183" s="40" t="s">
        <v>38</v>
      </c>
      <c r="V183" s="136">
        <v>7.3999999999999996E-2</v>
      </c>
      <c r="W183" s="136">
        <f>V183*K183</f>
        <v>48.305571999999998</v>
      </c>
      <c r="X183" s="136">
        <v>2.63E-4</v>
      </c>
      <c r="Y183" s="136">
        <f>X183*K183</f>
        <v>0.17168061400000001</v>
      </c>
      <c r="Z183" s="136">
        <v>0</v>
      </c>
      <c r="AA183" s="137">
        <f>Z183*K183</f>
        <v>0</v>
      </c>
      <c r="AR183" s="21" t="s">
        <v>149</v>
      </c>
      <c r="AT183" s="21" t="s">
        <v>145</v>
      </c>
      <c r="AU183" s="21" t="s">
        <v>95</v>
      </c>
      <c r="AY183" s="21" t="s">
        <v>144</v>
      </c>
      <c r="BE183" s="138">
        <f>IF(U183="základní",N183,0)</f>
        <v>0</v>
      </c>
      <c r="BF183" s="138">
        <f>IF(U183="snížená",N183,0)</f>
        <v>0</v>
      </c>
      <c r="BG183" s="138">
        <f>IF(U183="zákl. přenesená",N183,0)</f>
        <v>0</v>
      </c>
      <c r="BH183" s="138">
        <f>IF(U183="sníž. přenesená",N183,0)</f>
        <v>0</v>
      </c>
      <c r="BI183" s="138">
        <f>IF(U183="nulová",N183,0)</f>
        <v>0</v>
      </c>
      <c r="BJ183" s="21" t="s">
        <v>81</v>
      </c>
      <c r="BK183" s="138">
        <f>ROUND(L183*K183,2)</f>
        <v>0</v>
      </c>
      <c r="BL183" s="21" t="s">
        <v>149</v>
      </c>
      <c r="BM183" s="21" t="s">
        <v>237</v>
      </c>
    </row>
    <row r="184" spans="2:65" s="1" customFormat="1" ht="25.5" customHeight="1">
      <c r="B184" s="129"/>
      <c r="C184" s="130" t="s">
        <v>238</v>
      </c>
      <c r="D184" s="130" t="s">
        <v>145</v>
      </c>
      <c r="E184" s="131" t="s">
        <v>239</v>
      </c>
      <c r="F184" s="222" t="s">
        <v>240</v>
      </c>
      <c r="G184" s="222"/>
      <c r="H184" s="222"/>
      <c r="I184" s="222"/>
      <c r="J184" s="132" t="s">
        <v>190</v>
      </c>
      <c r="K184" s="133">
        <v>603.86099999999999</v>
      </c>
      <c r="L184" s="217">
        <v>0</v>
      </c>
      <c r="M184" s="217"/>
      <c r="N184" s="217">
        <f>ROUND(L184*K184,2)</f>
        <v>0</v>
      </c>
      <c r="O184" s="217"/>
      <c r="P184" s="217"/>
      <c r="Q184" s="217"/>
      <c r="R184" s="134"/>
      <c r="T184" s="135" t="s">
        <v>5</v>
      </c>
      <c r="U184" s="40" t="s">
        <v>38</v>
      </c>
      <c r="V184" s="136">
        <v>1.04</v>
      </c>
      <c r="W184" s="136">
        <f>V184*K184</f>
        <v>628.01544000000001</v>
      </c>
      <c r="X184" s="136">
        <v>8.3161599999999995E-3</v>
      </c>
      <c r="Y184" s="136">
        <f>X184*K184</f>
        <v>5.02180469376</v>
      </c>
      <c r="Z184" s="136">
        <v>0</v>
      </c>
      <c r="AA184" s="137">
        <f>Z184*K184</f>
        <v>0</v>
      </c>
      <c r="AR184" s="21" t="s">
        <v>149</v>
      </c>
      <c r="AT184" s="21" t="s">
        <v>145</v>
      </c>
      <c r="AU184" s="21" t="s">
        <v>95</v>
      </c>
      <c r="AY184" s="21" t="s">
        <v>144</v>
      </c>
      <c r="BE184" s="138">
        <f>IF(U184="základní",N184,0)</f>
        <v>0</v>
      </c>
      <c r="BF184" s="138">
        <f>IF(U184="snížená",N184,0)</f>
        <v>0</v>
      </c>
      <c r="BG184" s="138">
        <f>IF(U184="zákl. přenesená",N184,0)</f>
        <v>0</v>
      </c>
      <c r="BH184" s="138">
        <f>IF(U184="sníž. přenesená",N184,0)</f>
        <v>0</v>
      </c>
      <c r="BI184" s="138">
        <f>IF(U184="nulová",N184,0)</f>
        <v>0</v>
      </c>
      <c r="BJ184" s="21" t="s">
        <v>81</v>
      </c>
      <c r="BK184" s="138">
        <f>ROUND(L184*K184,2)</f>
        <v>0</v>
      </c>
      <c r="BL184" s="21" t="s">
        <v>149</v>
      </c>
      <c r="BM184" s="21" t="s">
        <v>241</v>
      </c>
    </row>
    <row r="185" spans="2:65" s="10" customFormat="1" ht="16.5" customHeight="1">
      <c r="B185" s="139"/>
      <c r="E185" s="140" t="s">
        <v>5</v>
      </c>
      <c r="F185" s="225" t="s">
        <v>242</v>
      </c>
      <c r="G185" s="226"/>
      <c r="H185" s="226"/>
      <c r="I185" s="226"/>
      <c r="K185" s="140" t="s">
        <v>5</v>
      </c>
      <c r="R185" s="141"/>
      <c r="T185" s="142"/>
      <c r="AA185" s="143"/>
      <c r="AT185" s="140" t="s">
        <v>152</v>
      </c>
      <c r="AU185" s="140" t="s">
        <v>95</v>
      </c>
      <c r="AV185" s="10" t="s">
        <v>81</v>
      </c>
      <c r="AW185" s="10" t="s">
        <v>31</v>
      </c>
      <c r="AX185" s="10" t="s">
        <v>73</v>
      </c>
      <c r="AY185" s="140" t="s">
        <v>144</v>
      </c>
    </row>
    <row r="186" spans="2:65" s="11" customFormat="1" ht="16.5" customHeight="1">
      <c r="B186" s="144"/>
      <c r="E186" s="145" t="s">
        <v>5</v>
      </c>
      <c r="F186" s="223" t="s">
        <v>243</v>
      </c>
      <c r="G186" s="224"/>
      <c r="H186" s="224"/>
      <c r="I186" s="224"/>
      <c r="K186" s="146">
        <v>89.617999999999995</v>
      </c>
      <c r="R186" s="147"/>
      <c r="T186" s="148"/>
      <c r="AA186" s="149"/>
      <c r="AT186" s="145" t="s">
        <v>152</v>
      </c>
      <c r="AU186" s="145" t="s">
        <v>95</v>
      </c>
      <c r="AV186" s="11" t="s">
        <v>95</v>
      </c>
      <c r="AW186" s="11" t="s">
        <v>31</v>
      </c>
      <c r="AX186" s="11" t="s">
        <v>73</v>
      </c>
      <c r="AY186" s="145" t="s">
        <v>144</v>
      </c>
    </row>
    <row r="187" spans="2:65" s="11" customFormat="1" ht="16.5" customHeight="1">
      <c r="B187" s="144"/>
      <c r="E187" s="145" t="s">
        <v>5</v>
      </c>
      <c r="F187" s="223" t="s">
        <v>244</v>
      </c>
      <c r="G187" s="224"/>
      <c r="H187" s="224"/>
      <c r="I187" s="224"/>
      <c r="K187" s="146">
        <v>51.429000000000002</v>
      </c>
      <c r="R187" s="147"/>
      <c r="T187" s="148"/>
      <c r="AA187" s="149"/>
      <c r="AT187" s="145" t="s">
        <v>152</v>
      </c>
      <c r="AU187" s="145" t="s">
        <v>95</v>
      </c>
      <c r="AV187" s="11" t="s">
        <v>95</v>
      </c>
      <c r="AW187" s="11" t="s">
        <v>31</v>
      </c>
      <c r="AX187" s="11" t="s">
        <v>73</v>
      </c>
      <c r="AY187" s="145" t="s">
        <v>144</v>
      </c>
    </row>
    <row r="188" spans="2:65" s="11" customFormat="1" ht="16.5" customHeight="1">
      <c r="B188" s="144"/>
      <c r="E188" s="145" t="s">
        <v>5</v>
      </c>
      <c r="F188" s="223" t="s">
        <v>245</v>
      </c>
      <c r="G188" s="224"/>
      <c r="H188" s="224"/>
      <c r="I188" s="224"/>
      <c r="K188" s="146">
        <v>90.605000000000004</v>
      </c>
      <c r="R188" s="147"/>
      <c r="T188" s="148"/>
      <c r="AA188" s="149"/>
      <c r="AT188" s="145" t="s">
        <v>152</v>
      </c>
      <c r="AU188" s="145" t="s">
        <v>95</v>
      </c>
      <c r="AV188" s="11" t="s">
        <v>95</v>
      </c>
      <c r="AW188" s="11" t="s">
        <v>31</v>
      </c>
      <c r="AX188" s="11" t="s">
        <v>73</v>
      </c>
      <c r="AY188" s="145" t="s">
        <v>144</v>
      </c>
    </row>
    <row r="189" spans="2:65" s="11" customFormat="1" ht="16.5" customHeight="1">
      <c r="B189" s="144"/>
      <c r="E189" s="145" t="s">
        <v>5</v>
      </c>
      <c r="F189" s="223" t="s">
        <v>244</v>
      </c>
      <c r="G189" s="224"/>
      <c r="H189" s="224"/>
      <c r="I189" s="224"/>
      <c r="K189" s="146">
        <v>51.429000000000002</v>
      </c>
      <c r="R189" s="147"/>
      <c r="T189" s="148"/>
      <c r="AA189" s="149"/>
      <c r="AT189" s="145" t="s">
        <v>152</v>
      </c>
      <c r="AU189" s="145" t="s">
        <v>95</v>
      </c>
      <c r="AV189" s="11" t="s">
        <v>95</v>
      </c>
      <c r="AW189" s="11" t="s">
        <v>31</v>
      </c>
      <c r="AX189" s="11" t="s">
        <v>73</v>
      </c>
      <c r="AY189" s="145" t="s">
        <v>144</v>
      </c>
    </row>
    <row r="190" spans="2:65" s="11" customFormat="1" ht="16.5" customHeight="1">
      <c r="B190" s="144"/>
      <c r="E190" s="145" t="s">
        <v>5</v>
      </c>
      <c r="F190" s="223" t="s">
        <v>246</v>
      </c>
      <c r="G190" s="224"/>
      <c r="H190" s="224"/>
      <c r="I190" s="224"/>
      <c r="K190" s="146">
        <v>42.296999999999997</v>
      </c>
      <c r="R190" s="147"/>
      <c r="T190" s="148"/>
      <c r="AA190" s="149"/>
      <c r="AT190" s="145" t="s">
        <v>152</v>
      </c>
      <c r="AU190" s="145" t="s">
        <v>95</v>
      </c>
      <c r="AV190" s="11" t="s">
        <v>95</v>
      </c>
      <c r="AW190" s="11" t="s">
        <v>31</v>
      </c>
      <c r="AX190" s="11" t="s">
        <v>73</v>
      </c>
      <c r="AY190" s="145" t="s">
        <v>144</v>
      </c>
    </row>
    <row r="191" spans="2:65" s="11" customFormat="1" ht="16.5" customHeight="1">
      <c r="B191" s="144"/>
      <c r="E191" s="145" t="s">
        <v>5</v>
      </c>
      <c r="F191" s="223" t="s">
        <v>247</v>
      </c>
      <c r="G191" s="224"/>
      <c r="H191" s="224"/>
      <c r="I191" s="224"/>
      <c r="K191" s="146">
        <v>10.62</v>
      </c>
      <c r="R191" s="147"/>
      <c r="T191" s="148"/>
      <c r="AA191" s="149"/>
      <c r="AT191" s="145" t="s">
        <v>152</v>
      </c>
      <c r="AU191" s="145" t="s">
        <v>95</v>
      </c>
      <c r="AV191" s="11" t="s">
        <v>95</v>
      </c>
      <c r="AW191" s="11" t="s">
        <v>31</v>
      </c>
      <c r="AX191" s="11" t="s">
        <v>73</v>
      </c>
      <c r="AY191" s="145" t="s">
        <v>144</v>
      </c>
    </row>
    <row r="192" spans="2:65" s="11" customFormat="1" ht="16.5" customHeight="1">
      <c r="B192" s="144"/>
      <c r="E192" s="145" t="s">
        <v>5</v>
      </c>
      <c r="F192" s="223" t="s">
        <v>248</v>
      </c>
      <c r="G192" s="224"/>
      <c r="H192" s="224"/>
      <c r="I192" s="224"/>
      <c r="K192" s="146">
        <v>72.775999999999996</v>
      </c>
      <c r="R192" s="147"/>
      <c r="T192" s="148"/>
      <c r="AA192" s="149"/>
      <c r="AT192" s="145" t="s">
        <v>152</v>
      </c>
      <c r="AU192" s="145" t="s">
        <v>95</v>
      </c>
      <c r="AV192" s="11" t="s">
        <v>95</v>
      </c>
      <c r="AW192" s="11" t="s">
        <v>31</v>
      </c>
      <c r="AX192" s="11" t="s">
        <v>73</v>
      </c>
      <c r="AY192" s="145" t="s">
        <v>144</v>
      </c>
    </row>
    <row r="193" spans="2:65" s="11" customFormat="1" ht="16.5" customHeight="1">
      <c r="B193" s="144"/>
      <c r="E193" s="145" t="s">
        <v>5</v>
      </c>
      <c r="F193" s="223" t="s">
        <v>249</v>
      </c>
      <c r="G193" s="224"/>
      <c r="H193" s="224"/>
      <c r="I193" s="224"/>
      <c r="K193" s="146">
        <v>24.472000000000001</v>
      </c>
      <c r="R193" s="147"/>
      <c r="T193" s="148"/>
      <c r="AA193" s="149"/>
      <c r="AT193" s="145" t="s">
        <v>152</v>
      </c>
      <c r="AU193" s="145" t="s">
        <v>95</v>
      </c>
      <c r="AV193" s="11" t="s">
        <v>95</v>
      </c>
      <c r="AW193" s="11" t="s">
        <v>31</v>
      </c>
      <c r="AX193" s="11" t="s">
        <v>73</v>
      </c>
      <c r="AY193" s="145" t="s">
        <v>144</v>
      </c>
    </row>
    <row r="194" spans="2:65" s="11" customFormat="1" ht="16.5" customHeight="1">
      <c r="B194" s="144"/>
      <c r="E194" s="145" t="s">
        <v>5</v>
      </c>
      <c r="F194" s="223" t="s">
        <v>250</v>
      </c>
      <c r="G194" s="224"/>
      <c r="H194" s="224"/>
      <c r="I194" s="224"/>
      <c r="K194" s="146">
        <v>70.135000000000005</v>
      </c>
      <c r="R194" s="147"/>
      <c r="T194" s="148"/>
      <c r="AA194" s="149"/>
      <c r="AT194" s="145" t="s">
        <v>152</v>
      </c>
      <c r="AU194" s="145" t="s">
        <v>95</v>
      </c>
      <c r="AV194" s="11" t="s">
        <v>95</v>
      </c>
      <c r="AW194" s="11" t="s">
        <v>31</v>
      </c>
      <c r="AX194" s="11" t="s">
        <v>73</v>
      </c>
      <c r="AY194" s="145" t="s">
        <v>144</v>
      </c>
    </row>
    <row r="195" spans="2:65" s="11" customFormat="1" ht="16.5" customHeight="1">
      <c r="B195" s="144"/>
      <c r="E195" s="145" t="s">
        <v>5</v>
      </c>
      <c r="F195" s="223" t="s">
        <v>251</v>
      </c>
      <c r="G195" s="224"/>
      <c r="H195" s="224"/>
      <c r="I195" s="224"/>
      <c r="K195" s="146">
        <v>2.3290000000000002</v>
      </c>
      <c r="R195" s="147"/>
      <c r="T195" s="148"/>
      <c r="AA195" s="149"/>
      <c r="AT195" s="145" t="s">
        <v>152</v>
      </c>
      <c r="AU195" s="145" t="s">
        <v>95</v>
      </c>
      <c r="AV195" s="11" t="s">
        <v>95</v>
      </c>
      <c r="AW195" s="11" t="s">
        <v>31</v>
      </c>
      <c r="AX195" s="11" t="s">
        <v>73</v>
      </c>
      <c r="AY195" s="145" t="s">
        <v>144</v>
      </c>
    </row>
    <row r="196" spans="2:65" s="11" customFormat="1" ht="16.5" customHeight="1">
      <c r="B196" s="144"/>
      <c r="E196" s="145" t="s">
        <v>5</v>
      </c>
      <c r="F196" s="223" t="s">
        <v>252</v>
      </c>
      <c r="G196" s="224"/>
      <c r="H196" s="224"/>
      <c r="I196" s="224"/>
      <c r="K196" s="146">
        <v>33.9</v>
      </c>
      <c r="R196" s="147"/>
      <c r="T196" s="148"/>
      <c r="AA196" s="149"/>
      <c r="AT196" s="145" t="s">
        <v>152</v>
      </c>
      <c r="AU196" s="145" t="s">
        <v>95</v>
      </c>
      <c r="AV196" s="11" t="s">
        <v>95</v>
      </c>
      <c r="AW196" s="11" t="s">
        <v>31</v>
      </c>
      <c r="AX196" s="11" t="s">
        <v>73</v>
      </c>
      <c r="AY196" s="145" t="s">
        <v>144</v>
      </c>
    </row>
    <row r="197" spans="2:65" s="13" customFormat="1" ht="16.5" customHeight="1">
      <c r="B197" s="156"/>
      <c r="E197" s="157" t="s">
        <v>5</v>
      </c>
      <c r="F197" s="237" t="s">
        <v>253</v>
      </c>
      <c r="G197" s="238"/>
      <c r="H197" s="238"/>
      <c r="I197" s="238"/>
      <c r="K197" s="158">
        <v>539.61</v>
      </c>
      <c r="R197" s="159"/>
      <c r="T197" s="160"/>
      <c r="AA197" s="161"/>
      <c r="AT197" s="157" t="s">
        <v>152</v>
      </c>
      <c r="AU197" s="157" t="s">
        <v>95</v>
      </c>
      <c r="AV197" s="13" t="s">
        <v>159</v>
      </c>
      <c r="AW197" s="13" t="s">
        <v>31</v>
      </c>
      <c r="AX197" s="13" t="s">
        <v>73</v>
      </c>
      <c r="AY197" s="157" t="s">
        <v>144</v>
      </c>
    </row>
    <row r="198" spans="2:65" s="10" customFormat="1" ht="16.5" customHeight="1">
      <c r="B198" s="139"/>
      <c r="E198" s="140" t="s">
        <v>5</v>
      </c>
      <c r="F198" s="229" t="s">
        <v>254</v>
      </c>
      <c r="G198" s="230"/>
      <c r="H198" s="230"/>
      <c r="I198" s="230"/>
      <c r="K198" s="140" t="s">
        <v>5</v>
      </c>
      <c r="R198" s="141"/>
      <c r="T198" s="142"/>
      <c r="AA198" s="143"/>
      <c r="AT198" s="140" t="s">
        <v>152</v>
      </c>
      <c r="AU198" s="140" t="s">
        <v>95</v>
      </c>
      <c r="AV198" s="10" t="s">
        <v>81</v>
      </c>
      <c r="AW198" s="10" t="s">
        <v>31</v>
      </c>
      <c r="AX198" s="10" t="s">
        <v>73</v>
      </c>
      <c r="AY198" s="140" t="s">
        <v>144</v>
      </c>
    </row>
    <row r="199" spans="2:65" s="11" customFormat="1" ht="16.5" customHeight="1">
      <c r="B199" s="144"/>
      <c r="E199" s="145" t="s">
        <v>5</v>
      </c>
      <c r="F199" s="223" t="s">
        <v>255</v>
      </c>
      <c r="G199" s="224"/>
      <c r="H199" s="224"/>
      <c r="I199" s="224"/>
      <c r="K199" s="146">
        <v>106.28</v>
      </c>
      <c r="R199" s="147"/>
      <c r="T199" s="148"/>
      <c r="AA199" s="149"/>
      <c r="AT199" s="145" t="s">
        <v>152</v>
      </c>
      <c r="AU199" s="145" t="s">
        <v>95</v>
      </c>
      <c r="AV199" s="11" t="s">
        <v>95</v>
      </c>
      <c r="AW199" s="11" t="s">
        <v>31</v>
      </c>
      <c r="AX199" s="11" t="s">
        <v>73</v>
      </c>
      <c r="AY199" s="145" t="s">
        <v>144</v>
      </c>
    </row>
    <row r="200" spans="2:65" s="13" customFormat="1" ht="16.5" customHeight="1">
      <c r="B200" s="156"/>
      <c r="E200" s="157" t="s">
        <v>5</v>
      </c>
      <c r="F200" s="237" t="s">
        <v>253</v>
      </c>
      <c r="G200" s="238"/>
      <c r="H200" s="238"/>
      <c r="I200" s="238"/>
      <c r="K200" s="158">
        <v>106.28</v>
      </c>
      <c r="R200" s="159"/>
      <c r="T200" s="160"/>
      <c r="AA200" s="161"/>
      <c r="AT200" s="157" t="s">
        <v>152</v>
      </c>
      <c r="AU200" s="157" t="s">
        <v>95</v>
      </c>
      <c r="AV200" s="13" t="s">
        <v>159</v>
      </c>
      <c r="AW200" s="13" t="s">
        <v>31</v>
      </c>
      <c r="AX200" s="13" t="s">
        <v>73</v>
      </c>
      <c r="AY200" s="157" t="s">
        <v>144</v>
      </c>
    </row>
    <row r="201" spans="2:65" s="10" customFormat="1" ht="16.5" customHeight="1">
      <c r="B201" s="139"/>
      <c r="E201" s="140" t="s">
        <v>5</v>
      </c>
      <c r="F201" s="229" t="s">
        <v>256</v>
      </c>
      <c r="G201" s="230"/>
      <c r="H201" s="230"/>
      <c r="I201" s="230"/>
      <c r="K201" s="140" t="s">
        <v>5</v>
      </c>
      <c r="R201" s="141"/>
      <c r="T201" s="142"/>
      <c r="AA201" s="143"/>
      <c r="AT201" s="140" t="s">
        <v>152</v>
      </c>
      <c r="AU201" s="140" t="s">
        <v>95</v>
      </c>
      <c r="AV201" s="10" t="s">
        <v>81</v>
      </c>
      <c r="AW201" s="10" t="s">
        <v>31</v>
      </c>
      <c r="AX201" s="10" t="s">
        <v>73</v>
      </c>
      <c r="AY201" s="140" t="s">
        <v>144</v>
      </c>
    </row>
    <row r="202" spans="2:65" s="11" customFormat="1" ht="16.5" customHeight="1">
      <c r="B202" s="144"/>
      <c r="E202" s="145" t="s">
        <v>5</v>
      </c>
      <c r="F202" s="223" t="s">
        <v>257</v>
      </c>
      <c r="G202" s="224"/>
      <c r="H202" s="224"/>
      <c r="I202" s="224"/>
      <c r="K202" s="146">
        <v>17.998000000000001</v>
      </c>
      <c r="R202" s="147"/>
      <c r="T202" s="148"/>
      <c r="AA202" s="149"/>
      <c r="AT202" s="145" t="s">
        <v>152</v>
      </c>
      <c r="AU202" s="145" t="s">
        <v>95</v>
      </c>
      <c r="AV202" s="11" t="s">
        <v>95</v>
      </c>
      <c r="AW202" s="11" t="s">
        <v>31</v>
      </c>
      <c r="AX202" s="11" t="s">
        <v>73</v>
      </c>
      <c r="AY202" s="145" t="s">
        <v>144</v>
      </c>
    </row>
    <row r="203" spans="2:65" s="10" customFormat="1" ht="16.5" customHeight="1">
      <c r="B203" s="139"/>
      <c r="E203" s="140" t="s">
        <v>5</v>
      </c>
      <c r="F203" s="229" t="s">
        <v>258</v>
      </c>
      <c r="G203" s="230"/>
      <c r="H203" s="230"/>
      <c r="I203" s="230"/>
      <c r="K203" s="140" t="s">
        <v>5</v>
      </c>
      <c r="R203" s="141"/>
      <c r="T203" s="142"/>
      <c r="AA203" s="143"/>
      <c r="AT203" s="140" t="s">
        <v>152</v>
      </c>
      <c r="AU203" s="140" t="s">
        <v>95</v>
      </c>
      <c r="AV203" s="10" t="s">
        <v>81</v>
      </c>
      <c r="AW203" s="10" t="s">
        <v>31</v>
      </c>
      <c r="AX203" s="10" t="s">
        <v>73</v>
      </c>
      <c r="AY203" s="140" t="s">
        <v>144</v>
      </c>
    </row>
    <row r="204" spans="2:65" s="11" customFormat="1" ht="16.5" customHeight="1">
      <c r="B204" s="144"/>
      <c r="E204" s="145" t="s">
        <v>5</v>
      </c>
      <c r="F204" s="223" t="s">
        <v>259</v>
      </c>
      <c r="G204" s="224"/>
      <c r="H204" s="224"/>
      <c r="I204" s="224"/>
      <c r="K204" s="146">
        <v>-60.027000000000001</v>
      </c>
      <c r="R204" s="147"/>
      <c r="T204" s="148"/>
      <c r="AA204" s="149"/>
      <c r="AT204" s="145" t="s">
        <v>152</v>
      </c>
      <c r="AU204" s="145" t="s">
        <v>95</v>
      </c>
      <c r="AV204" s="11" t="s">
        <v>95</v>
      </c>
      <c r="AW204" s="11" t="s">
        <v>31</v>
      </c>
      <c r="AX204" s="11" t="s">
        <v>73</v>
      </c>
      <c r="AY204" s="145" t="s">
        <v>144</v>
      </c>
    </row>
    <row r="205" spans="2:65" s="12" customFormat="1" ht="16.5" customHeight="1">
      <c r="B205" s="150"/>
      <c r="E205" s="151" t="s">
        <v>5</v>
      </c>
      <c r="F205" s="227" t="s">
        <v>155</v>
      </c>
      <c r="G205" s="228"/>
      <c r="H205" s="228"/>
      <c r="I205" s="228"/>
      <c r="K205" s="152">
        <v>603.86099999999999</v>
      </c>
      <c r="R205" s="153"/>
      <c r="T205" s="154"/>
      <c r="AA205" s="155"/>
      <c r="AT205" s="151" t="s">
        <v>152</v>
      </c>
      <c r="AU205" s="151" t="s">
        <v>95</v>
      </c>
      <c r="AV205" s="12" t="s">
        <v>149</v>
      </c>
      <c r="AW205" s="12" t="s">
        <v>31</v>
      </c>
      <c r="AX205" s="12" t="s">
        <v>81</v>
      </c>
      <c r="AY205" s="151" t="s">
        <v>144</v>
      </c>
    </row>
    <row r="206" spans="2:65" s="1" customFormat="1" ht="25.5" customHeight="1">
      <c r="B206" s="129"/>
      <c r="C206" s="162" t="s">
        <v>260</v>
      </c>
      <c r="D206" s="162" t="s">
        <v>261</v>
      </c>
      <c r="E206" s="163" t="s">
        <v>262</v>
      </c>
      <c r="F206" s="231" t="s">
        <v>263</v>
      </c>
      <c r="G206" s="231"/>
      <c r="H206" s="231"/>
      <c r="I206" s="231"/>
      <c r="J206" s="164" t="s">
        <v>190</v>
      </c>
      <c r="K206" s="165">
        <v>664.24699999999996</v>
      </c>
      <c r="L206" s="232">
        <v>0</v>
      </c>
      <c r="M206" s="232"/>
      <c r="N206" s="232">
        <f>ROUND(L206*K206,2)</f>
        <v>0</v>
      </c>
      <c r="O206" s="217"/>
      <c r="P206" s="217"/>
      <c r="Q206" s="217"/>
      <c r="R206" s="134"/>
      <c r="T206" s="135" t="s">
        <v>5</v>
      </c>
      <c r="U206" s="40" t="s">
        <v>38</v>
      </c>
      <c r="V206" s="136">
        <v>0</v>
      </c>
      <c r="W206" s="136">
        <f>V206*K206</f>
        <v>0</v>
      </c>
      <c r="X206" s="136">
        <v>1.8E-3</v>
      </c>
      <c r="Y206" s="136">
        <f>X206*K206</f>
        <v>1.1956445999999998</v>
      </c>
      <c r="Z206" s="136">
        <v>0</v>
      </c>
      <c r="AA206" s="137">
        <f>Z206*K206</f>
        <v>0</v>
      </c>
      <c r="AR206" s="21" t="s">
        <v>182</v>
      </c>
      <c r="AT206" s="21" t="s">
        <v>261</v>
      </c>
      <c r="AU206" s="21" t="s">
        <v>95</v>
      </c>
      <c r="AY206" s="21" t="s">
        <v>144</v>
      </c>
      <c r="BE206" s="138">
        <f>IF(U206="základní",N206,0)</f>
        <v>0</v>
      </c>
      <c r="BF206" s="138">
        <f>IF(U206="snížená",N206,0)</f>
        <v>0</v>
      </c>
      <c r="BG206" s="138">
        <f>IF(U206="zákl. přenesená",N206,0)</f>
        <v>0</v>
      </c>
      <c r="BH206" s="138">
        <f>IF(U206="sníž. přenesená",N206,0)</f>
        <v>0</v>
      </c>
      <c r="BI206" s="138">
        <f>IF(U206="nulová",N206,0)</f>
        <v>0</v>
      </c>
      <c r="BJ206" s="21" t="s">
        <v>81</v>
      </c>
      <c r="BK206" s="138">
        <f>ROUND(L206*K206,2)</f>
        <v>0</v>
      </c>
      <c r="BL206" s="21" t="s">
        <v>149</v>
      </c>
      <c r="BM206" s="21" t="s">
        <v>264</v>
      </c>
    </row>
    <row r="207" spans="2:65" s="11" customFormat="1" ht="25.5" customHeight="1">
      <c r="B207" s="144"/>
      <c r="E207" s="145" t="s">
        <v>5</v>
      </c>
      <c r="F207" s="220" t="s">
        <v>265</v>
      </c>
      <c r="G207" s="221"/>
      <c r="H207" s="221"/>
      <c r="I207" s="221"/>
      <c r="K207" s="146">
        <v>664.24699999999996</v>
      </c>
      <c r="R207" s="147"/>
      <c r="T207" s="148"/>
      <c r="AA207" s="149"/>
      <c r="AT207" s="145" t="s">
        <v>152</v>
      </c>
      <c r="AU207" s="145" t="s">
        <v>95</v>
      </c>
      <c r="AV207" s="11" t="s">
        <v>95</v>
      </c>
      <c r="AW207" s="11" t="s">
        <v>31</v>
      </c>
      <c r="AX207" s="11" t="s">
        <v>81</v>
      </c>
      <c r="AY207" s="145" t="s">
        <v>144</v>
      </c>
    </row>
    <row r="208" spans="2:65" s="1" customFormat="1" ht="38.25" customHeight="1">
      <c r="B208" s="129"/>
      <c r="C208" s="130" t="s">
        <v>266</v>
      </c>
      <c r="D208" s="130" t="s">
        <v>145</v>
      </c>
      <c r="E208" s="131" t="s">
        <v>267</v>
      </c>
      <c r="F208" s="222" t="s">
        <v>268</v>
      </c>
      <c r="G208" s="222"/>
      <c r="H208" s="222"/>
      <c r="I208" s="222"/>
      <c r="J208" s="132" t="s">
        <v>269</v>
      </c>
      <c r="K208" s="133">
        <v>128.43</v>
      </c>
      <c r="L208" s="217">
        <v>0</v>
      </c>
      <c r="M208" s="217"/>
      <c r="N208" s="217">
        <f>ROUND(L208*K208,2)</f>
        <v>0</v>
      </c>
      <c r="O208" s="217"/>
      <c r="P208" s="217"/>
      <c r="Q208" s="217"/>
      <c r="R208" s="134"/>
      <c r="T208" s="135" t="s">
        <v>5</v>
      </c>
      <c r="U208" s="40" t="s">
        <v>38</v>
      </c>
      <c r="V208" s="136">
        <v>0.39</v>
      </c>
      <c r="W208" s="136">
        <f>V208*K208</f>
        <v>50.087700000000005</v>
      </c>
      <c r="X208" s="136">
        <v>3.3899999999999998E-3</v>
      </c>
      <c r="Y208" s="136">
        <f>X208*K208</f>
        <v>0.43537769999999998</v>
      </c>
      <c r="Z208" s="136">
        <v>0</v>
      </c>
      <c r="AA208" s="137">
        <f>Z208*K208</f>
        <v>0</v>
      </c>
      <c r="AR208" s="21" t="s">
        <v>149</v>
      </c>
      <c r="AT208" s="21" t="s">
        <v>145</v>
      </c>
      <c r="AU208" s="21" t="s">
        <v>95</v>
      </c>
      <c r="AY208" s="21" t="s">
        <v>144</v>
      </c>
      <c r="BE208" s="138">
        <f>IF(U208="základní",N208,0)</f>
        <v>0</v>
      </c>
      <c r="BF208" s="138">
        <f>IF(U208="snížená",N208,0)</f>
        <v>0</v>
      </c>
      <c r="BG208" s="138">
        <f>IF(U208="zákl. přenesená",N208,0)</f>
        <v>0</v>
      </c>
      <c r="BH208" s="138">
        <f>IF(U208="sníž. přenesená",N208,0)</f>
        <v>0</v>
      </c>
      <c r="BI208" s="138">
        <f>IF(U208="nulová",N208,0)</f>
        <v>0</v>
      </c>
      <c r="BJ208" s="21" t="s">
        <v>81</v>
      </c>
      <c r="BK208" s="138">
        <f>ROUND(L208*K208,2)</f>
        <v>0</v>
      </c>
      <c r="BL208" s="21" t="s">
        <v>149</v>
      </c>
      <c r="BM208" s="21" t="s">
        <v>270</v>
      </c>
    </row>
    <row r="209" spans="2:51" s="10" customFormat="1" ht="16.5" customHeight="1">
      <c r="B209" s="139"/>
      <c r="E209" s="140" t="s">
        <v>5</v>
      </c>
      <c r="F209" s="225" t="s">
        <v>242</v>
      </c>
      <c r="G209" s="226"/>
      <c r="H209" s="226"/>
      <c r="I209" s="226"/>
      <c r="K209" s="140" t="s">
        <v>5</v>
      </c>
      <c r="R209" s="141"/>
      <c r="T209" s="142"/>
      <c r="AA209" s="143"/>
      <c r="AT209" s="140" t="s">
        <v>152</v>
      </c>
      <c r="AU209" s="140" t="s">
        <v>95</v>
      </c>
      <c r="AV209" s="10" t="s">
        <v>81</v>
      </c>
      <c r="AW209" s="10" t="s">
        <v>31</v>
      </c>
      <c r="AX209" s="10" t="s">
        <v>73</v>
      </c>
      <c r="AY209" s="140" t="s">
        <v>144</v>
      </c>
    </row>
    <row r="210" spans="2:51" s="11" customFormat="1" ht="16.5" customHeight="1">
      <c r="B210" s="144"/>
      <c r="E210" s="145" t="s">
        <v>5</v>
      </c>
      <c r="F210" s="223" t="s">
        <v>271</v>
      </c>
      <c r="G210" s="224"/>
      <c r="H210" s="224"/>
      <c r="I210" s="224"/>
      <c r="K210" s="146">
        <v>5.6</v>
      </c>
      <c r="R210" s="147"/>
      <c r="T210" s="148"/>
      <c r="AA210" s="149"/>
      <c r="AT210" s="145" t="s">
        <v>152</v>
      </c>
      <c r="AU210" s="145" t="s">
        <v>95</v>
      </c>
      <c r="AV210" s="11" t="s">
        <v>95</v>
      </c>
      <c r="AW210" s="11" t="s">
        <v>31</v>
      </c>
      <c r="AX210" s="11" t="s">
        <v>73</v>
      </c>
      <c r="AY210" s="145" t="s">
        <v>144</v>
      </c>
    </row>
    <row r="211" spans="2:51" s="11" customFormat="1" ht="16.5" customHeight="1">
      <c r="B211" s="144"/>
      <c r="E211" s="145" t="s">
        <v>5</v>
      </c>
      <c r="F211" s="223" t="s">
        <v>272</v>
      </c>
      <c r="G211" s="224"/>
      <c r="H211" s="224"/>
      <c r="I211" s="224"/>
      <c r="K211" s="146">
        <v>4.8</v>
      </c>
      <c r="R211" s="147"/>
      <c r="T211" s="148"/>
      <c r="AA211" s="149"/>
      <c r="AT211" s="145" t="s">
        <v>152</v>
      </c>
      <c r="AU211" s="145" t="s">
        <v>95</v>
      </c>
      <c r="AV211" s="11" t="s">
        <v>95</v>
      </c>
      <c r="AW211" s="11" t="s">
        <v>31</v>
      </c>
      <c r="AX211" s="11" t="s">
        <v>73</v>
      </c>
      <c r="AY211" s="145" t="s">
        <v>144</v>
      </c>
    </row>
    <row r="212" spans="2:51" s="11" customFormat="1" ht="16.5" customHeight="1">
      <c r="B212" s="144"/>
      <c r="E212" s="145" t="s">
        <v>5</v>
      </c>
      <c r="F212" s="223" t="s">
        <v>273</v>
      </c>
      <c r="G212" s="224"/>
      <c r="H212" s="224"/>
      <c r="I212" s="224"/>
      <c r="K212" s="146">
        <v>5.41</v>
      </c>
      <c r="R212" s="147"/>
      <c r="T212" s="148"/>
      <c r="AA212" s="149"/>
      <c r="AT212" s="145" t="s">
        <v>152</v>
      </c>
      <c r="AU212" s="145" t="s">
        <v>95</v>
      </c>
      <c r="AV212" s="11" t="s">
        <v>95</v>
      </c>
      <c r="AW212" s="11" t="s">
        <v>31</v>
      </c>
      <c r="AX212" s="11" t="s">
        <v>73</v>
      </c>
      <c r="AY212" s="145" t="s">
        <v>144</v>
      </c>
    </row>
    <row r="213" spans="2:51" s="11" customFormat="1" ht="16.5" customHeight="1">
      <c r="B213" s="144"/>
      <c r="E213" s="145" t="s">
        <v>5</v>
      </c>
      <c r="F213" s="223" t="s">
        <v>274</v>
      </c>
      <c r="G213" s="224"/>
      <c r="H213" s="224"/>
      <c r="I213" s="224"/>
      <c r="K213" s="146">
        <v>4.96</v>
      </c>
      <c r="R213" s="147"/>
      <c r="T213" s="148"/>
      <c r="AA213" s="149"/>
      <c r="AT213" s="145" t="s">
        <v>152</v>
      </c>
      <c r="AU213" s="145" t="s">
        <v>95</v>
      </c>
      <c r="AV213" s="11" t="s">
        <v>95</v>
      </c>
      <c r="AW213" s="11" t="s">
        <v>31</v>
      </c>
      <c r="AX213" s="11" t="s">
        <v>73</v>
      </c>
      <c r="AY213" s="145" t="s">
        <v>144</v>
      </c>
    </row>
    <row r="214" spans="2:51" s="11" customFormat="1" ht="16.5" customHeight="1">
      <c r="B214" s="144"/>
      <c r="E214" s="145" t="s">
        <v>5</v>
      </c>
      <c r="F214" s="223" t="s">
        <v>275</v>
      </c>
      <c r="G214" s="224"/>
      <c r="H214" s="224"/>
      <c r="I214" s="224"/>
      <c r="K214" s="146">
        <v>7.39</v>
      </c>
      <c r="R214" s="147"/>
      <c r="T214" s="148"/>
      <c r="AA214" s="149"/>
      <c r="AT214" s="145" t="s">
        <v>152</v>
      </c>
      <c r="AU214" s="145" t="s">
        <v>95</v>
      </c>
      <c r="AV214" s="11" t="s">
        <v>95</v>
      </c>
      <c r="AW214" s="11" t="s">
        <v>31</v>
      </c>
      <c r="AX214" s="11" t="s">
        <v>73</v>
      </c>
      <c r="AY214" s="145" t="s">
        <v>144</v>
      </c>
    </row>
    <row r="215" spans="2:51" s="11" customFormat="1" ht="16.5" customHeight="1">
      <c r="B215" s="144"/>
      <c r="E215" s="145" t="s">
        <v>5</v>
      </c>
      <c r="F215" s="223" t="s">
        <v>276</v>
      </c>
      <c r="G215" s="224"/>
      <c r="H215" s="224"/>
      <c r="I215" s="224"/>
      <c r="K215" s="146">
        <v>7.1</v>
      </c>
      <c r="R215" s="147"/>
      <c r="T215" s="148"/>
      <c r="AA215" s="149"/>
      <c r="AT215" s="145" t="s">
        <v>152</v>
      </c>
      <c r="AU215" s="145" t="s">
        <v>95</v>
      </c>
      <c r="AV215" s="11" t="s">
        <v>95</v>
      </c>
      <c r="AW215" s="11" t="s">
        <v>31</v>
      </c>
      <c r="AX215" s="11" t="s">
        <v>73</v>
      </c>
      <c r="AY215" s="145" t="s">
        <v>144</v>
      </c>
    </row>
    <row r="216" spans="2:51" s="11" customFormat="1" ht="16.5" customHeight="1">
      <c r="B216" s="144"/>
      <c r="E216" s="145" t="s">
        <v>5</v>
      </c>
      <c r="F216" s="223" t="s">
        <v>277</v>
      </c>
      <c r="G216" s="224"/>
      <c r="H216" s="224"/>
      <c r="I216" s="224"/>
      <c r="K216" s="146">
        <v>16.45</v>
      </c>
      <c r="R216" s="147"/>
      <c r="T216" s="148"/>
      <c r="AA216" s="149"/>
      <c r="AT216" s="145" t="s">
        <v>152</v>
      </c>
      <c r="AU216" s="145" t="s">
        <v>95</v>
      </c>
      <c r="AV216" s="11" t="s">
        <v>95</v>
      </c>
      <c r="AW216" s="11" t="s">
        <v>31</v>
      </c>
      <c r="AX216" s="11" t="s">
        <v>73</v>
      </c>
      <c r="AY216" s="145" t="s">
        <v>144</v>
      </c>
    </row>
    <row r="217" spans="2:51" s="11" customFormat="1" ht="16.5" customHeight="1">
      <c r="B217" s="144"/>
      <c r="E217" s="145" t="s">
        <v>5</v>
      </c>
      <c r="F217" s="223" t="s">
        <v>278</v>
      </c>
      <c r="G217" s="224"/>
      <c r="H217" s="224"/>
      <c r="I217" s="224"/>
      <c r="K217" s="146">
        <v>3.84</v>
      </c>
      <c r="R217" s="147"/>
      <c r="T217" s="148"/>
      <c r="AA217" s="149"/>
      <c r="AT217" s="145" t="s">
        <v>152</v>
      </c>
      <c r="AU217" s="145" t="s">
        <v>95</v>
      </c>
      <c r="AV217" s="11" t="s">
        <v>95</v>
      </c>
      <c r="AW217" s="11" t="s">
        <v>31</v>
      </c>
      <c r="AX217" s="11" t="s">
        <v>73</v>
      </c>
      <c r="AY217" s="145" t="s">
        <v>144</v>
      </c>
    </row>
    <row r="218" spans="2:51" s="11" customFormat="1" ht="16.5" customHeight="1">
      <c r="B218" s="144"/>
      <c r="E218" s="145" t="s">
        <v>5</v>
      </c>
      <c r="F218" s="223" t="s">
        <v>279</v>
      </c>
      <c r="G218" s="224"/>
      <c r="H218" s="224"/>
      <c r="I218" s="224"/>
      <c r="K218" s="146">
        <v>4.6900000000000004</v>
      </c>
      <c r="R218" s="147"/>
      <c r="T218" s="148"/>
      <c r="AA218" s="149"/>
      <c r="AT218" s="145" t="s">
        <v>152</v>
      </c>
      <c r="AU218" s="145" t="s">
        <v>95</v>
      </c>
      <c r="AV218" s="11" t="s">
        <v>95</v>
      </c>
      <c r="AW218" s="11" t="s">
        <v>31</v>
      </c>
      <c r="AX218" s="11" t="s">
        <v>73</v>
      </c>
      <c r="AY218" s="145" t="s">
        <v>144</v>
      </c>
    </row>
    <row r="219" spans="2:51" s="11" customFormat="1" ht="16.5" customHeight="1">
      <c r="B219" s="144"/>
      <c r="E219" s="145" t="s">
        <v>5</v>
      </c>
      <c r="F219" s="223" t="s">
        <v>280</v>
      </c>
      <c r="G219" s="224"/>
      <c r="H219" s="224"/>
      <c r="I219" s="224"/>
      <c r="K219" s="146">
        <v>7</v>
      </c>
      <c r="R219" s="147"/>
      <c r="T219" s="148"/>
      <c r="AA219" s="149"/>
      <c r="AT219" s="145" t="s">
        <v>152</v>
      </c>
      <c r="AU219" s="145" t="s">
        <v>95</v>
      </c>
      <c r="AV219" s="11" t="s">
        <v>95</v>
      </c>
      <c r="AW219" s="11" t="s">
        <v>31</v>
      </c>
      <c r="AX219" s="11" t="s">
        <v>73</v>
      </c>
      <c r="AY219" s="145" t="s">
        <v>144</v>
      </c>
    </row>
    <row r="220" spans="2:51" s="11" customFormat="1" ht="16.5" customHeight="1">
      <c r="B220" s="144"/>
      <c r="E220" s="145" t="s">
        <v>5</v>
      </c>
      <c r="F220" s="223" t="s">
        <v>281</v>
      </c>
      <c r="G220" s="224"/>
      <c r="H220" s="224"/>
      <c r="I220" s="224"/>
      <c r="K220" s="146">
        <v>10.4</v>
      </c>
      <c r="R220" s="147"/>
      <c r="T220" s="148"/>
      <c r="AA220" s="149"/>
      <c r="AT220" s="145" t="s">
        <v>152</v>
      </c>
      <c r="AU220" s="145" t="s">
        <v>95</v>
      </c>
      <c r="AV220" s="11" t="s">
        <v>95</v>
      </c>
      <c r="AW220" s="11" t="s">
        <v>31</v>
      </c>
      <c r="AX220" s="11" t="s">
        <v>73</v>
      </c>
      <c r="AY220" s="145" t="s">
        <v>144</v>
      </c>
    </row>
    <row r="221" spans="2:51" s="11" customFormat="1" ht="16.5" customHeight="1">
      <c r="B221" s="144"/>
      <c r="E221" s="145" t="s">
        <v>5</v>
      </c>
      <c r="F221" s="223" t="s">
        <v>282</v>
      </c>
      <c r="G221" s="224"/>
      <c r="H221" s="224"/>
      <c r="I221" s="224"/>
      <c r="K221" s="146">
        <v>33.06</v>
      </c>
      <c r="R221" s="147"/>
      <c r="T221" s="148"/>
      <c r="AA221" s="149"/>
      <c r="AT221" s="145" t="s">
        <v>152</v>
      </c>
      <c r="AU221" s="145" t="s">
        <v>95</v>
      </c>
      <c r="AV221" s="11" t="s">
        <v>95</v>
      </c>
      <c r="AW221" s="11" t="s">
        <v>31</v>
      </c>
      <c r="AX221" s="11" t="s">
        <v>73</v>
      </c>
      <c r="AY221" s="145" t="s">
        <v>144</v>
      </c>
    </row>
    <row r="222" spans="2:51" s="11" customFormat="1" ht="16.5" customHeight="1">
      <c r="B222" s="144"/>
      <c r="E222" s="145" t="s">
        <v>5</v>
      </c>
      <c r="F222" s="223" t="s">
        <v>283</v>
      </c>
      <c r="G222" s="224"/>
      <c r="H222" s="224"/>
      <c r="I222" s="224"/>
      <c r="K222" s="146">
        <v>3.53</v>
      </c>
      <c r="R222" s="147"/>
      <c r="T222" s="148"/>
      <c r="AA222" s="149"/>
      <c r="AT222" s="145" t="s">
        <v>152</v>
      </c>
      <c r="AU222" s="145" t="s">
        <v>95</v>
      </c>
      <c r="AV222" s="11" t="s">
        <v>95</v>
      </c>
      <c r="AW222" s="11" t="s">
        <v>31</v>
      </c>
      <c r="AX222" s="11" t="s">
        <v>73</v>
      </c>
      <c r="AY222" s="145" t="s">
        <v>144</v>
      </c>
    </row>
    <row r="223" spans="2:51" s="11" customFormat="1" ht="16.5" customHeight="1">
      <c r="B223" s="144"/>
      <c r="E223" s="145" t="s">
        <v>5</v>
      </c>
      <c r="F223" s="223" t="s">
        <v>284</v>
      </c>
      <c r="G223" s="224"/>
      <c r="H223" s="224"/>
      <c r="I223" s="224"/>
      <c r="K223" s="146">
        <v>4.9000000000000004</v>
      </c>
      <c r="R223" s="147"/>
      <c r="T223" s="148"/>
      <c r="AA223" s="149"/>
      <c r="AT223" s="145" t="s">
        <v>152</v>
      </c>
      <c r="AU223" s="145" t="s">
        <v>95</v>
      </c>
      <c r="AV223" s="11" t="s">
        <v>95</v>
      </c>
      <c r="AW223" s="11" t="s">
        <v>31</v>
      </c>
      <c r="AX223" s="11" t="s">
        <v>73</v>
      </c>
      <c r="AY223" s="145" t="s">
        <v>144</v>
      </c>
    </row>
    <row r="224" spans="2:51" s="11" customFormat="1" ht="16.5" customHeight="1">
      <c r="B224" s="144"/>
      <c r="E224" s="145" t="s">
        <v>5</v>
      </c>
      <c r="F224" s="223" t="s">
        <v>285</v>
      </c>
      <c r="G224" s="224"/>
      <c r="H224" s="224"/>
      <c r="I224" s="224"/>
      <c r="K224" s="146">
        <v>2.1</v>
      </c>
      <c r="R224" s="147"/>
      <c r="T224" s="148"/>
      <c r="AA224" s="149"/>
      <c r="AT224" s="145" t="s">
        <v>152</v>
      </c>
      <c r="AU224" s="145" t="s">
        <v>95</v>
      </c>
      <c r="AV224" s="11" t="s">
        <v>95</v>
      </c>
      <c r="AW224" s="11" t="s">
        <v>31</v>
      </c>
      <c r="AX224" s="11" t="s">
        <v>73</v>
      </c>
      <c r="AY224" s="145" t="s">
        <v>144</v>
      </c>
    </row>
    <row r="225" spans="2:65" s="11" customFormat="1" ht="16.5" customHeight="1">
      <c r="B225" s="144"/>
      <c r="E225" s="145" t="s">
        <v>5</v>
      </c>
      <c r="F225" s="223" t="s">
        <v>286</v>
      </c>
      <c r="G225" s="224"/>
      <c r="H225" s="224"/>
      <c r="I225" s="224"/>
      <c r="K225" s="146">
        <v>7.2</v>
      </c>
      <c r="R225" s="147"/>
      <c r="T225" s="148"/>
      <c r="AA225" s="149"/>
      <c r="AT225" s="145" t="s">
        <v>152</v>
      </c>
      <c r="AU225" s="145" t="s">
        <v>95</v>
      </c>
      <c r="AV225" s="11" t="s">
        <v>95</v>
      </c>
      <c r="AW225" s="11" t="s">
        <v>31</v>
      </c>
      <c r="AX225" s="11" t="s">
        <v>73</v>
      </c>
      <c r="AY225" s="145" t="s">
        <v>144</v>
      </c>
    </row>
    <row r="226" spans="2:65" s="12" customFormat="1" ht="16.5" customHeight="1">
      <c r="B226" s="150"/>
      <c r="E226" s="151" t="s">
        <v>5</v>
      </c>
      <c r="F226" s="227" t="s">
        <v>155</v>
      </c>
      <c r="G226" s="228"/>
      <c r="H226" s="228"/>
      <c r="I226" s="228"/>
      <c r="K226" s="152">
        <v>128.43</v>
      </c>
      <c r="R226" s="153"/>
      <c r="T226" s="154"/>
      <c r="AA226" s="155"/>
      <c r="AT226" s="151" t="s">
        <v>152</v>
      </c>
      <c r="AU226" s="151" t="s">
        <v>95</v>
      </c>
      <c r="AV226" s="12" t="s">
        <v>149</v>
      </c>
      <c r="AW226" s="12" t="s">
        <v>31</v>
      </c>
      <c r="AX226" s="12" t="s">
        <v>81</v>
      </c>
      <c r="AY226" s="151" t="s">
        <v>144</v>
      </c>
    </row>
    <row r="227" spans="2:65" s="1" customFormat="1" ht="25.5" customHeight="1">
      <c r="B227" s="129"/>
      <c r="C227" s="162" t="s">
        <v>287</v>
      </c>
      <c r="D227" s="162" t="s">
        <v>261</v>
      </c>
      <c r="E227" s="163" t="s">
        <v>288</v>
      </c>
      <c r="F227" s="231" t="s">
        <v>289</v>
      </c>
      <c r="G227" s="231"/>
      <c r="H227" s="231"/>
      <c r="I227" s="231"/>
      <c r="J227" s="164" t="s">
        <v>190</v>
      </c>
      <c r="K227" s="165">
        <v>70.637</v>
      </c>
      <c r="L227" s="232">
        <v>0</v>
      </c>
      <c r="M227" s="232"/>
      <c r="N227" s="232">
        <f>ROUND(L227*K227,2)</f>
        <v>0</v>
      </c>
      <c r="O227" s="217"/>
      <c r="P227" s="217"/>
      <c r="Q227" s="217"/>
      <c r="R227" s="134"/>
      <c r="T227" s="135" t="s">
        <v>5</v>
      </c>
      <c r="U227" s="40" t="s">
        <v>38</v>
      </c>
      <c r="V227" s="136">
        <v>0</v>
      </c>
      <c r="W227" s="136">
        <f>V227*K227</f>
        <v>0</v>
      </c>
      <c r="X227" s="136">
        <v>5.9999999999999995E-4</v>
      </c>
      <c r="Y227" s="136">
        <f>X227*K227</f>
        <v>4.2382199999999995E-2</v>
      </c>
      <c r="Z227" s="136">
        <v>0</v>
      </c>
      <c r="AA227" s="137">
        <f>Z227*K227</f>
        <v>0</v>
      </c>
      <c r="AR227" s="21" t="s">
        <v>182</v>
      </c>
      <c r="AT227" s="21" t="s">
        <v>261</v>
      </c>
      <c r="AU227" s="21" t="s">
        <v>95</v>
      </c>
      <c r="AY227" s="21" t="s">
        <v>144</v>
      </c>
      <c r="BE227" s="138">
        <f>IF(U227="základní",N227,0)</f>
        <v>0</v>
      </c>
      <c r="BF227" s="138">
        <f>IF(U227="snížená",N227,0)</f>
        <v>0</v>
      </c>
      <c r="BG227" s="138">
        <f>IF(U227="zákl. přenesená",N227,0)</f>
        <v>0</v>
      </c>
      <c r="BH227" s="138">
        <f>IF(U227="sníž. přenesená",N227,0)</f>
        <v>0</v>
      </c>
      <c r="BI227" s="138">
        <f>IF(U227="nulová",N227,0)</f>
        <v>0</v>
      </c>
      <c r="BJ227" s="21" t="s">
        <v>81</v>
      </c>
      <c r="BK227" s="138">
        <f>ROUND(L227*K227,2)</f>
        <v>0</v>
      </c>
      <c r="BL227" s="21" t="s">
        <v>149</v>
      </c>
      <c r="BM227" s="21" t="s">
        <v>290</v>
      </c>
    </row>
    <row r="228" spans="2:65" s="11" customFormat="1" ht="16.5" customHeight="1">
      <c r="B228" s="144"/>
      <c r="E228" s="145" t="s">
        <v>5</v>
      </c>
      <c r="F228" s="220" t="s">
        <v>291</v>
      </c>
      <c r="G228" s="221"/>
      <c r="H228" s="221"/>
      <c r="I228" s="221"/>
      <c r="K228" s="146">
        <v>64.215000000000003</v>
      </c>
      <c r="R228" s="147"/>
      <c r="T228" s="148"/>
      <c r="AA228" s="149"/>
      <c r="AT228" s="145" t="s">
        <v>152</v>
      </c>
      <c r="AU228" s="145" t="s">
        <v>95</v>
      </c>
      <c r="AV228" s="11" t="s">
        <v>95</v>
      </c>
      <c r="AW228" s="11" t="s">
        <v>31</v>
      </c>
      <c r="AX228" s="11" t="s">
        <v>73</v>
      </c>
      <c r="AY228" s="145" t="s">
        <v>144</v>
      </c>
    </row>
    <row r="229" spans="2:65" s="11" customFormat="1" ht="25.5" customHeight="1">
      <c r="B229" s="144"/>
      <c r="E229" s="145" t="s">
        <v>5</v>
      </c>
      <c r="F229" s="223" t="s">
        <v>292</v>
      </c>
      <c r="G229" s="224"/>
      <c r="H229" s="224"/>
      <c r="I229" s="224"/>
      <c r="K229" s="146">
        <v>70.637</v>
      </c>
      <c r="R229" s="147"/>
      <c r="T229" s="148"/>
      <c r="AA229" s="149"/>
      <c r="AT229" s="145" t="s">
        <v>152</v>
      </c>
      <c r="AU229" s="145" t="s">
        <v>95</v>
      </c>
      <c r="AV229" s="11" t="s">
        <v>95</v>
      </c>
      <c r="AW229" s="11" t="s">
        <v>31</v>
      </c>
      <c r="AX229" s="11" t="s">
        <v>81</v>
      </c>
      <c r="AY229" s="145" t="s">
        <v>144</v>
      </c>
    </row>
    <row r="230" spans="2:65" s="1" customFormat="1" ht="38.25" customHeight="1">
      <c r="B230" s="129"/>
      <c r="C230" s="130" t="s">
        <v>10</v>
      </c>
      <c r="D230" s="130" t="s">
        <v>145</v>
      </c>
      <c r="E230" s="131" t="s">
        <v>293</v>
      </c>
      <c r="F230" s="222" t="s">
        <v>294</v>
      </c>
      <c r="G230" s="222"/>
      <c r="H230" s="222"/>
      <c r="I230" s="222"/>
      <c r="J230" s="132" t="s">
        <v>190</v>
      </c>
      <c r="K230" s="133">
        <v>106.958</v>
      </c>
      <c r="L230" s="217">
        <v>0</v>
      </c>
      <c r="M230" s="217"/>
      <c r="N230" s="217">
        <f>ROUND(L230*K230,2)</f>
        <v>0</v>
      </c>
      <c r="O230" s="217"/>
      <c r="P230" s="217"/>
      <c r="Q230" s="217"/>
      <c r="R230" s="134"/>
      <c r="T230" s="135" t="s">
        <v>5</v>
      </c>
      <c r="U230" s="40" t="s">
        <v>38</v>
      </c>
      <c r="V230" s="136">
        <v>3.5000000000000003E-2</v>
      </c>
      <c r="W230" s="136">
        <f>V230*K230</f>
        <v>3.7435300000000002</v>
      </c>
      <c r="X230" s="136">
        <v>3.0000000000000001E-3</v>
      </c>
      <c r="Y230" s="136">
        <f>X230*K230</f>
        <v>0.32087399999999999</v>
      </c>
      <c r="Z230" s="136">
        <v>0</v>
      </c>
      <c r="AA230" s="137">
        <f>Z230*K230</f>
        <v>0</v>
      </c>
      <c r="AR230" s="21" t="s">
        <v>149</v>
      </c>
      <c r="AT230" s="21" t="s">
        <v>145</v>
      </c>
      <c r="AU230" s="21" t="s">
        <v>95</v>
      </c>
      <c r="AY230" s="21" t="s">
        <v>144</v>
      </c>
      <c r="BE230" s="138">
        <f>IF(U230="základní",N230,0)</f>
        <v>0</v>
      </c>
      <c r="BF230" s="138">
        <f>IF(U230="snížená",N230,0)</f>
        <v>0</v>
      </c>
      <c r="BG230" s="138">
        <f>IF(U230="zákl. přenesená",N230,0)</f>
        <v>0</v>
      </c>
      <c r="BH230" s="138">
        <f>IF(U230="sníž. přenesená",N230,0)</f>
        <v>0</v>
      </c>
      <c r="BI230" s="138">
        <f>IF(U230="nulová",N230,0)</f>
        <v>0</v>
      </c>
      <c r="BJ230" s="21" t="s">
        <v>81</v>
      </c>
      <c r="BK230" s="138">
        <f>ROUND(L230*K230,2)</f>
        <v>0</v>
      </c>
      <c r="BL230" s="21" t="s">
        <v>149</v>
      </c>
      <c r="BM230" s="21" t="s">
        <v>295</v>
      </c>
    </row>
    <row r="231" spans="2:65" s="10" customFormat="1" ht="16.5" customHeight="1">
      <c r="B231" s="139"/>
      <c r="E231" s="140" t="s">
        <v>5</v>
      </c>
      <c r="F231" s="225" t="s">
        <v>296</v>
      </c>
      <c r="G231" s="226"/>
      <c r="H231" s="226"/>
      <c r="I231" s="226"/>
      <c r="K231" s="140" t="s">
        <v>5</v>
      </c>
      <c r="R231" s="141"/>
      <c r="T231" s="142"/>
      <c r="AA231" s="143"/>
      <c r="AT231" s="140" t="s">
        <v>152</v>
      </c>
      <c r="AU231" s="140" t="s">
        <v>95</v>
      </c>
      <c r="AV231" s="10" t="s">
        <v>81</v>
      </c>
      <c r="AW231" s="10" t="s">
        <v>31</v>
      </c>
      <c r="AX231" s="10" t="s">
        <v>73</v>
      </c>
      <c r="AY231" s="140" t="s">
        <v>144</v>
      </c>
    </row>
    <row r="232" spans="2:65" s="10" customFormat="1" ht="16.5" customHeight="1">
      <c r="B232" s="139"/>
      <c r="E232" s="140" t="s">
        <v>5</v>
      </c>
      <c r="F232" s="229" t="s">
        <v>297</v>
      </c>
      <c r="G232" s="230"/>
      <c r="H232" s="230"/>
      <c r="I232" s="230"/>
      <c r="K232" s="140" t="s">
        <v>5</v>
      </c>
      <c r="R232" s="141"/>
      <c r="T232" s="142"/>
      <c r="AA232" s="143"/>
      <c r="AT232" s="140" t="s">
        <v>152</v>
      </c>
      <c r="AU232" s="140" t="s">
        <v>95</v>
      </c>
      <c r="AV232" s="10" t="s">
        <v>81</v>
      </c>
      <c r="AW232" s="10" t="s">
        <v>31</v>
      </c>
      <c r="AX232" s="10" t="s">
        <v>73</v>
      </c>
      <c r="AY232" s="140" t="s">
        <v>144</v>
      </c>
    </row>
    <row r="233" spans="2:65" s="11" customFormat="1" ht="16.5" customHeight="1">
      <c r="B233" s="144"/>
      <c r="E233" s="145" t="s">
        <v>5</v>
      </c>
      <c r="F233" s="223" t="s">
        <v>298</v>
      </c>
      <c r="G233" s="224"/>
      <c r="H233" s="224"/>
      <c r="I233" s="224"/>
      <c r="K233" s="146">
        <v>6.0190000000000001</v>
      </c>
      <c r="R233" s="147"/>
      <c r="T233" s="148"/>
      <c r="AA233" s="149"/>
      <c r="AT233" s="145" t="s">
        <v>152</v>
      </c>
      <c r="AU233" s="145" t="s">
        <v>95</v>
      </c>
      <c r="AV233" s="11" t="s">
        <v>95</v>
      </c>
      <c r="AW233" s="11" t="s">
        <v>31</v>
      </c>
      <c r="AX233" s="11" t="s">
        <v>73</v>
      </c>
      <c r="AY233" s="145" t="s">
        <v>144</v>
      </c>
    </row>
    <row r="234" spans="2:65" s="11" customFormat="1" ht="16.5" customHeight="1">
      <c r="B234" s="144"/>
      <c r="E234" s="145" t="s">
        <v>5</v>
      </c>
      <c r="F234" s="223" t="s">
        <v>299</v>
      </c>
      <c r="G234" s="224"/>
      <c r="H234" s="224"/>
      <c r="I234" s="224"/>
      <c r="K234" s="146">
        <v>60.624000000000002</v>
      </c>
      <c r="R234" s="147"/>
      <c r="T234" s="148"/>
      <c r="AA234" s="149"/>
      <c r="AT234" s="145" t="s">
        <v>152</v>
      </c>
      <c r="AU234" s="145" t="s">
        <v>95</v>
      </c>
      <c r="AV234" s="11" t="s">
        <v>95</v>
      </c>
      <c r="AW234" s="11" t="s">
        <v>31</v>
      </c>
      <c r="AX234" s="11" t="s">
        <v>73</v>
      </c>
      <c r="AY234" s="145" t="s">
        <v>144</v>
      </c>
    </row>
    <row r="235" spans="2:65" s="11" customFormat="1" ht="16.5" customHeight="1">
      <c r="B235" s="144"/>
      <c r="E235" s="145" t="s">
        <v>5</v>
      </c>
      <c r="F235" s="223" t="s">
        <v>300</v>
      </c>
      <c r="G235" s="224"/>
      <c r="H235" s="224"/>
      <c r="I235" s="224"/>
      <c r="K235" s="146">
        <v>20.88</v>
      </c>
      <c r="R235" s="147"/>
      <c r="T235" s="148"/>
      <c r="AA235" s="149"/>
      <c r="AT235" s="145" t="s">
        <v>152</v>
      </c>
      <c r="AU235" s="145" t="s">
        <v>95</v>
      </c>
      <c r="AV235" s="11" t="s">
        <v>95</v>
      </c>
      <c r="AW235" s="11" t="s">
        <v>31</v>
      </c>
      <c r="AX235" s="11" t="s">
        <v>73</v>
      </c>
      <c r="AY235" s="145" t="s">
        <v>144</v>
      </c>
    </row>
    <row r="236" spans="2:65" s="11" customFormat="1" ht="16.5" customHeight="1">
      <c r="B236" s="144"/>
      <c r="E236" s="145" t="s">
        <v>5</v>
      </c>
      <c r="F236" s="223" t="s">
        <v>301</v>
      </c>
      <c r="G236" s="224"/>
      <c r="H236" s="224"/>
      <c r="I236" s="224"/>
      <c r="K236" s="146">
        <v>19.434999999999999</v>
      </c>
      <c r="R236" s="147"/>
      <c r="T236" s="148"/>
      <c r="AA236" s="149"/>
      <c r="AT236" s="145" t="s">
        <v>152</v>
      </c>
      <c r="AU236" s="145" t="s">
        <v>95</v>
      </c>
      <c r="AV236" s="11" t="s">
        <v>95</v>
      </c>
      <c r="AW236" s="11" t="s">
        <v>31</v>
      </c>
      <c r="AX236" s="11" t="s">
        <v>73</v>
      </c>
      <c r="AY236" s="145" t="s">
        <v>144</v>
      </c>
    </row>
    <row r="237" spans="2:65" s="12" customFormat="1" ht="16.5" customHeight="1">
      <c r="B237" s="150"/>
      <c r="E237" s="151" t="s">
        <v>5</v>
      </c>
      <c r="F237" s="227" t="s">
        <v>155</v>
      </c>
      <c r="G237" s="228"/>
      <c r="H237" s="228"/>
      <c r="I237" s="228"/>
      <c r="K237" s="152">
        <v>106.958</v>
      </c>
      <c r="R237" s="153"/>
      <c r="T237" s="154"/>
      <c r="AA237" s="155"/>
      <c r="AT237" s="151" t="s">
        <v>152</v>
      </c>
      <c r="AU237" s="151" t="s">
        <v>95</v>
      </c>
      <c r="AV237" s="12" t="s">
        <v>149</v>
      </c>
      <c r="AW237" s="12" t="s">
        <v>31</v>
      </c>
      <c r="AX237" s="12" t="s">
        <v>81</v>
      </c>
      <c r="AY237" s="151" t="s">
        <v>144</v>
      </c>
    </row>
    <row r="238" spans="2:65" s="1" customFormat="1" ht="38.25" customHeight="1">
      <c r="B238" s="129"/>
      <c r="C238" s="130" t="s">
        <v>302</v>
      </c>
      <c r="D238" s="130" t="s">
        <v>145</v>
      </c>
      <c r="E238" s="131" t="s">
        <v>303</v>
      </c>
      <c r="F238" s="222" t="s">
        <v>304</v>
      </c>
      <c r="G238" s="222"/>
      <c r="H238" s="222"/>
      <c r="I238" s="222"/>
      <c r="J238" s="132" t="s">
        <v>190</v>
      </c>
      <c r="K238" s="133">
        <v>603.86099999999999</v>
      </c>
      <c r="L238" s="217">
        <v>0</v>
      </c>
      <c r="M238" s="217"/>
      <c r="N238" s="217">
        <f>ROUND(L238*K238,2)</f>
        <v>0</v>
      </c>
      <c r="O238" s="217"/>
      <c r="P238" s="217"/>
      <c r="Q238" s="217"/>
      <c r="R238" s="134"/>
      <c r="T238" s="135" t="s">
        <v>5</v>
      </c>
      <c r="U238" s="40" t="s">
        <v>38</v>
      </c>
      <c r="V238" s="136">
        <v>8.0000000000000002E-3</v>
      </c>
      <c r="W238" s="136">
        <f>V238*K238</f>
        <v>4.8308879999999998</v>
      </c>
      <c r="X238" s="136">
        <v>6.0000000000000002E-5</v>
      </c>
      <c r="Y238" s="136">
        <f>X238*K238</f>
        <v>3.6231659999999999E-2</v>
      </c>
      <c r="Z238" s="136">
        <v>0</v>
      </c>
      <c r="AA238" s="137">
        <f>Z238*K238</f>
        <v>0</v>
      </c>
      <c r="AR238" s="21" t="s">
        <v>149</v>
      </c>
      <c r="AT238" s="21" t="s">
        <v>145</v>
      </c>
      <c r="AU238" s="21" t="s">
        <v>95</v>
      </c>
      <c r="AY238" s="21" t="s">
        <v>144</v>
      </c>
      <c r="BE238" s="138">
        <f>IF(U238="základní",N238,0)</f>
        <v>0</v>
      </c>
      <c r="BF238" s="138">
        <f>IF(U238="snížená",N238,0)</f>
        <v>0</v>
      </c>
      <c r="BG238" s="138">
        <f>IF(U238="zákl. přenesená",N238,0)</f>
        <v>0</v>
      </c>
      <c r="BH238" s="138">
        <f>IF(U238="sníž. přenesená",N238,0)</f>
        <v>0</v>
      </c>
      <c r="BI238" s="138">
        <f>IF(U238="nulová",N238,0)</f>
        <v>0</v>
      </c>
      <c r="BJ238" s="21" t="s">
        <v>81</v>
      </c>
      <c r="BK238" s="138">
        <f>ROUND(L238*K238,2)</f>
        <v>0</v>
      </c>
      <c r="BL238" s="21" t="s">
        <v>149</v>
      </c>
      <c r="BM238" s="21" t="s">
        <v>305</v>
      </c>
    </row>
    <row r="239" spans="2:65" s="1" customFormat="1" ht="25.5" customHeight="1">
      <c r="B239" s="129"/>
      <c r="C239" s="130" t="s">
        <v>306</v>
      </c>
      <c r="D239" s="130" t="s">
        <v>145</v>
      </c>
      <c r="E239" s="131" t="s">
        <v>307</v>
      </c>
      <c r="F239" s="222" t="s">
        <v>308</v>
      </c>
      <c r="G239" s="222"/>
      <c r="H239" s="222"/>
      <c r="I239" s="222"/>
      <c r="J239" s="132" t="s">
        <v>269</v>
      </c>
      <c r="K239" s="133">
        <v>106.28</v>
      </c>
      <c r="L239" s="217">
        <v>0</v>
      </c>
      <c r="M239" s="217"/>
      <c r="N239" s="217">
        <f>ROUND(L239*K239,2)</f>
        <v>0</v>
      </c>
      <c r="O239" s="217"/>
      <c r="P239" s="217"/>
      <c r="Q239" s="217"/>
      <c r="R239" s="134"/>
      <c r="T239" s="135" t="s">
        <v>5</v>
      </c>
      <c r="U239" s="40" t="s">
        <v>38</v>
      </c>
      <c r="V239" s="136">
        <v>0.23</v>
      </c>
      <c r="W239" s="136">
        <f>V239*K239</f>
        <v>24.444400000000002</v>
      </c>
      <c r="X239" s="136">
        <v>6.0000000000000002E-5</v>
      </c>
      <c r="Y239" s="136">
        <f>X239*K239</f>
        <v>6.3768000000000002E-3</v>
      </c>
      <c r="Z239" s="136">
        <v>0</v>
      </c>
      <c r="AA239" s="137">
        <f>Z239*K239</f>
        <v>0</v>
      </c>
      <c r="AR239" s="21" t="s">
        <v>149</v>
      </c>
      <c r="AT239" s="21" t="s">
        <v>145</v>
      </c>
      <c r="AU239" s="21" t="s">
        <v>95</v>
      </c>
      <c r="AY239" s="21" t="s">
        <v>144</v>
      </c>
      <c r="BE239" s="138">
        <f>IF(U239="základní",N239,0)</f>
        <v>0</v>
      </c>
      <c r="BF239" s="138">
        <f>IF(U239="snížená",N239,0)</f>
        <v>0</v>
      </c>
      <c r="BG239" s="138">
        <f>IF(U239="zákl. přenesená",N239,0)</f>
        <v>0</v>
      </c>
      <c r="BH239" s="138">
        <f>IF(U239="sníž. přenesená",N239,0)</f>
        <v>0</v>
      </c>
      <c r="BI239" s="138">
        <f>IF(U239="nulová",N239,0)</f>
        <v>0</v>
      </c>
      <c r="BJ239" s="21" t="s">
        <v>81</v>
      </c>
      <c r="BK239" s="138">
        <f>ROUND(L239*K239,2)</f>
        <v>0</v>
      </c>
      <c r="BL239" s="21" t="s">
        <v>149</v>
      </c>
      <c r="BM239" s="21" t="s">
        <v>309</v>
      </c>
    </row>
    <row r="240" spans="2:65" s="10" customFormat="1" ht="16.5" customHeight="1">
      <c r="B240" s="139"/>
      <c r="E240" s="140" t="s">
        <v>5</v>
      </c>
      <c r="F240" s="225" t="s">
        <v>242</v>
      </c>
      <c r="G240" s="226"/>
      <c r="H240" s="226"/>
      <c r="I240" s="226"/>
      <c r="K240" s="140" t="s">
        <v>5</v>
      </c>
      <c r="R240" s="141"/>
      <c r="T240" s="142"/>
      <c r="AA240" s="143"/>
      <c r="AT240" s="140" t="s">
        <v>152</v>
      </c>
      <c r="AU240" s="140" t="s">
        <v>95</v>
      </c>
      <c r="AV240" s="10" t="s">
        <v>81</v>
      </c>
      <c r="AW240" s="10" t="s">
        <v>31</v>
      </c>
      <c r="AX240" s="10" t="s">
        <v>73</v>
      </c>
      <c r="AY240" s="140" t="s">
        <v>144</v>
      </c>
    </row>
    <row r="241" spans="2:65" s="11" customFormat="1" ht="16.5" customHeight="1">
      <c r="B241" s="144"/>
      <c r="E241" s="145" t="s">
        <v>5</v>
      </c>
      <c r="F241" s="223" t="s">
        <v>310</v>
      </c>
      <c r="G241" s="224"/>
      <c r="H241" s="224"/>
      <c r="I241" s="224"/>
      <c r="K241" s="146">
        <v>106.28</v>
      </c>
      <c r="R241" s="147"/>
      <c r="T241" s="148"/>
      <c r="AA241" s="149"/>
      <c r="AT241" s="145" t="s">
        <v>152</v>
      </c>
      <c r="AU241" s="145" t="s">
        <v>95</v>
      </c>
      <c r="AV241" s="11" t="s">
        <v>95</v>
      </c>
      <c r="AW241" s="11" t="s">
        <v>31</v>
      </c>
      <c r="AX241" s="11" t="s">
        <v>81</v>
      </c>
      <c r="AY241" s="145" t="s">
        <v>144</v>
      </c>
    </row>
    <row r="242" spans="2:65" s="1" customFormat="1" ht="25.5" customHeight="1">
      <c r="B242" s="129"/>
      <c r="C242" s="162" t="s">
        <v>311</v>
      </c>
      <c r="D242" s="162" t="s">
        <v>261</v>
      </c>
      <c r="E242" s="163" t="s">
        <v>312</v>
      </c>
      <c r="F242" s="231" t="s">
        <v>313</v>
      </c>
      <c r="G242" s="231"/>
      <c r="H242" s="231"/>
      <c r="I242" s="231"/>
      <c r="J242" s="164" t="s">
        <v>269</v>
      </c>
      <c r="K242" s="165">
        <v>111.59399999999999</v>
      </c>
      <c r="L242" s="232">
        <v>0</v>
      </c>
      <c r="M242" s="232"/>
      <c r="N242" s="232">
        <f>ROUND(L242*K242,2)</f>
        <v>0</v>
      </c>
      <c r="O242" s="217"/>
      <c r="P242" s="217"/>
      <c r="Q242" s="217"/>
      <c r="R242" s="134"/>
      <c r="T242" s="135" t="s">
        <v>5</v>
      </c>
      <c r="U242" s="40" t="s">
        <v>38</v>
      </c>
      <c r="V242" s="136">
        <v>0</v>
      </c>
      <c r="W242" s="136">
        <f>V242*K242</f>
        <v>0</v>
      </c>
      <c r="X242" s="136">
        <v>4.2000000000000002E-4</v>
      </c>
      <c r="Y242" s="136">
        <f>X242*K242</f>
        <v>4.6869479999999998E-2</v>
      </c>
      <c r="Z242" s="136">
        <v>0</v>
      </c>
      <c r="AA242" s="137">
        <f>Z242*K242</f>
        <v>0</v>
      </c>
      <c r="AR242" s="21" t="s">
        <v>182</v>
      </c>
      <c r="AT242" s="21" t="s">
        <v>261</v>
      </c>
      <c r="AU242" s="21" t="s">
        <v>95</v>
      </c>
      <c r="AY242" s="21" t="s">
        <v>144</v>
      </c>
      <c r="BE242" s="138">
        <f>IF(U242="základní",N242,0)</f>
        <v>0</v>
      </c>
      <c r="BF242" s="138">
        <f>IF(U242="snížená",N242,0)</f>
        <v>0</v>
      </c>
      <c r="BG242" s="138">
        <f>IF(U242="zákl. přenesená",N242,0)</f>
        <v>0</v>
      </c>
      <c r="BH242" s="138">
        <f>IF(U242="sníž. přenesená",N242,0)</f>
        <v>0</v>
      </c>
      <c r="BI242" s="138">
        <f>IF(U242="nulová",N242,0)</f>
        <v>0</v>
      </c>
      <c r="BJ242" s="21" t="s">
        <v>81</v>
      </c>
      <c r="BK242" s="138">
        <f>ROUND(L242*K242,2)</f>
        <v>0</v>
      </c>
      <c r="BL242" s="21" t="s">
        <v>149</v>
      </c>
      <c r="BM242" s="21" t="s">
        <v>314</v>
      </c>
    </row>
    <row r="243" spans="2:65" s="11" customFormat="1" ht="25.5" customHeight="1">
      <c r="B243" s="144"/>
      <c r="E243" s="145" t="s">
        <v>5</v>
      </c>
      <c r="F243" s="220" t="s">
        <v>315</v>
      </c>
      <c r="G243" s="221"/>
      <c r="H243" s="221"/>
      <c r="I243" s="221"/>
      <c r="K243" s="146">
        <v>111.59399999999999</v>
      </c>
      <c r="R243" s="147"/>
      <c r="T243" s="148"/>
      <c r="AA243" s="149"/>
      <c r="AT243" s="145" t="s">
        <v>152</v>
      </c>
      <c r="AU243" s="145" t="s">
        <v>95</v>
      </c>
      <c r="AV243" s="11" t="s">
        <v>95</v>
      </c>
      <c r="AW243" s="11" t="s">
        <v>31</v>
      </c>
      <c r="AX243" s="11" t="s">
        <v>81</v>
      </c>
      <c r="AY243" s="145" t="s">
        <v>144</v>
      </c>
    </row>
    <row r="244" spans="2:65" s="1" customFormat="1" ht="16.5" customHeight="1">
      <c r="B244" s="129"/>
      <c r="C244" s="130" t="s">
        <v>316</v>
      </c>
      <c r="D244" s="130" t="s">
        <v>145</v>
      </c>
      <c r="E244" s="131" t="s">
        <v>317</v>
      </c>
      <c r="F244" s="222" t="s">
        <v>318</v>
      </c>
      <c r="G244" s="222"/>
      <c r="H244" s="222"/>
      <c r="I244" s="222"/>
      <c r="J244" s="132" t="s">
        <v>269</v>
      </c>
      <c r="K244" s="133">
        <v>340.65899999999999</v>
      </c>
      <c r="L244" s="217">
        <v>0</v>
      </c>
      <c r="M244" s="217"/>
      <c r="N244" s="217">
        <f>ROUND(L244*K244,2)</f>
        <v>0</v>
      </c>
      <c r="O244" s="217"/>
      <c r="P244" s="217"/>
      <c r="Q244" s="217"/>
      <c r="R244" s="134"/>
      <c r="T244" s="135" t="s">
        <v>5</v>
      </c>
      <c r="U244" s="40" t="s">
        <v>38</v>
      </c>
      <c r="V244" s="136">
        <v>0.14000000000000001</v>
      </c>
      <c r="W244" s="136">
        <f>V244*K244</f>
        <v>47.692260000000005</v>
      </c>
      <c r="X244" s="136">
        <v>2.5017000000000003E-4</v>
      </c>
      <c r="Y244" s="136">
        <f>X244*K244</f>
        <v>8.5222662030000007E-2</v>
      </c>
      <c r="Z244" s="136">
        <v>0</v>
      </c>
      <c r="AA244" s="137">
        <f>Z244*K244</f>
        <v>0</v>
      </c>
      <c r="AR244" s="21" t="s">
        <v>149</v>
      </c>
      <c r="AT244" s="21" t="s">
        <v>145</v>
      </c>
      <c r="AU244" s="21" t="s">
        <v>95</v>
      </c>
      <c r="AY244" s="21" t="s">
        <v>144</v>
      </c>
      <c r="BE244" s="138">
        <f>IF(U244="základní",N244,0)</f>
        <v>0</v>
      </c>
      <c r="BF244" s="138">
        <f>IF(U244="snížená",N244,0)</f>
        <v>0</v>
      </c>
      <c r="BG244" s="138">
        <f>IF(U244="zákl. přenesená",N244,0)</f>
        <v>0</v>
      </c>
      <c r="BH244" s="138">
        <f>IF(U244="sníž. přenesená",N244,0)</f>
        <v>0</v>
      </c>
      <c r="BI244" s="138">
        <f>IF(U244="nulová",N244,0)</f>
        <v>0</v>
      </c>
      <c r="BJ244" s="21" t="s">
        <v>81</v>
      </c>
      <c r="BK244" s="138">
        <f>ROUND(L244*K244,2)</f>
        <v>0</v>
      </c>
      <c r="BL244" s="21" t="s">
        <v>149</v>
      </c>
      <c r="BM244" s="21" t="s">
        <v>319</v>
      </c>
    </row>
    <row r="245" spans="2:65" s="11" customFormat="1" ht="16.5" customHeight="1">
      <c r="B245" s="144"/>
      <c r="E245" s="145" t="s">
        <v>5</v>
      </c>
      <c r="F245" s="220" t="s">
        <v>320</v>
      </c>
      <c r="G245" s="221"/>
      <c r="H245" s="221"/>
      <c r="I245" s="221"/>
      <c r="K245" s="146">
        <v>340.65899999999999</v>
      </c>
      <c r="R245" s="147"/>
      <c r="T245" s="148"/>
      <c r="AA245" s="149"/>
      <c r="AT245" s="145" t="s">
        <v>152</v>
      </c>
      <c r="AU245" s="145" t="s">
        <v>95</v>
      </c>
      <c r="AV245" s="11" t="s">
        <v>95</v>
      </c>
      <c r="AW245" s="11" t="s">
        <v>31</v>
      </c>
      <c r="AX245" s="11" t="s">
        <v>81</v>
      </c>
      <c r="AY245" s="145" t="s">
        <v>144</v>
      </c>
    </row>
    <row r="246" spans="2:65" s="1" customFormat="1" ht="25.5" customHeight="1">
      <c r="B246" s="129"/>
      <c r="C246" s="162" t="s">
        <v>321</v>
      </c>
      <c r="D246" s="162" t="s">
        <v>261</v>
      </c>
      <c r="E246" s="163" t="s">
        <v>322</v>
      </c>
      <c r="F246" s="231" t="s">
        <v>323</v>
      </c>
      <c r="G246" s="231"/>
      <c r="H246" s="231"/>
      <c r="I246" s="231"/>
      <c r="J246" s="164" t="s">
        <v>269</v>
      </c>
      <c r="K246" s="165">
        <v>134.852</v>
      </c>
      <c r="L246" s="232">
        <v>0</v>
      </c>
      <c r="M246" s="232"/>
      <c r="N246" s="232">
        <f>ROUND(L246*K246,2)</f>
        <v>0</v>
      </c>
      <c r="O246" s="217"/>
      <c r="P246" s="217"/>
      <c r="Q246" s="217"/>
      <c r="R246" s="134"/>
      <c r="T246" s="135" t="s">
        <v>5</v>
      </c>
      <c r="U246" s="40" t="s">
        <v>38</v>
      </c>
      <c r="V246" s="136">
        <v>0</v>
      </c>
      <c r="W246" s="136">
        <f>V246*K246</f>
        <v>0</v>
      </c>
      <c r="X246" s="136">
        <v>4.0000000000000003E-5</v>
      </c>
      <c r="Y246" s="136">
        <f>X246*K246</f>
        <v>5.3940800000000007E-3</v>
      </c>
      <c r="Z246" s="136">
        <v>0</v>
      </c>
      <c r="AA246" s="137">
        <f>Z246*K246</f>
        <v>0</v>
      </c>
      <c r="AR246" s="21" t="s">
        <v>182</v>
      </c>
      <c r="AT246" s="21" t="s">
        <v>261</v>
      </c>
      <c r="AU246" s="21" t="s">
        <v>95</v>
      </c>
      <c r="AY246" s="21" t="s">
        <v>144</v>
      </c>
      <c r="BE246" s="138">
        <f>IF(U246="základní",N246,0)</f>
        <v>0</v>
      </c>
      <c r="BF246" s="138">
        <f>IF(U246="snížená",N246,0)</f>
        <v>0</v>
      </c>
      <c r="BG246" s="138">
        <f>IF(U246="zákl. přenesená",N246,0)</f>
        <v>0</v>
      </c>
      <c r="BH246" s="138">
        <f>IF(U246="sníž. přenesená",N246,0)</f>
        <v>0</v>
      </c>
      <c r="BI246" s="138">
        <f>IF(U246="nulová",N246,0)</f>
        <v>0</v>
      </c>
      <c r="BJ246" s="21" t="s">
        <v>81</v>
      </c>
      <c r="BK246" s="138">
        <f>ROUND(L246*K246,2)</f>
        <v>0</v>
      </c>
      <c r="BL246" s="21" t="s">
        <v>149</v>
      </c>
      <c r="BM246" s="21" t="s">
        <v>324</v>
      </c>
    </row>
    <row r="247" spans="2:65" s="11" customFormat="1" ht="16.5" customHeight="1">
      <c r="B247" s="144"/>
      <c r="E247" s="145" t="s">
        <v>5</v>
      </c>
      <c r="F247" s="220" t="s">
        <v>325</v>
      </c>
      <c r="G247" s="221"/>
      <c r="H247" s="221"/>
      <c r="I247" s="221"/>
      <c r="K247" s="146">
        <v>128.43</v>
      </c>
      <c r="R247" s="147"/>
      <c r="T247" s="148"/>
      <c r="AA247" s="149"/>
      <c r="AT247" s="145" t="s">
        <v>152</v>
      </c>
      <c r="AU247" s="145" t="s">
        <v>95</v>
      </c>
      <c r="AV247" s="11" t="s">
        <v>95</v>
      </c>
      <c r="AW247" s="11" t="s">
        <v>31</v>
      </c>
      <c r="AX247" s="11" t="s">
        <v>73</v>
      </c>
      <c r="AY247" s="145" t="s">
        <v>144</v>
      </c>
    </row>
    <row r="248" spans="2:65" s="11" customFormat="1" ht="25.5" customHeight="1">
      <c r="B248" s="144"/>
      <c r="E248" s="145" t="s">
        <v>5</v>
      </c>
      <c r="F248" s="223" t="s">
        <v>326</v>
      </c>
      <c r="G248" s="224"/>
      <c r="H248" s="224"/>
      <c r="I248" s="224"/>
      <c r="K248" s="146">
        <v>134.852</v>
      </c>
      <c r="R248" s="147"/>
      <c r="T248" s="148"/>
      <c r="AA248" s="149"/>
      <c r="AT248" s="145" t="s">
        <v>152</v>
      </c>
      <c r="AU248" s="145" t="s">
        <v>95</v>
      </c>
      <c r="AV248" s="11" t="s">
        <v>95</v>
      </c>
      <c r="AW248" s="11" t="s">
        <v>31</v>
      </c>
      <c r="AX248" s="11" t="s">
        <v>81</v>
      </c>
      <c r="AY248" s="145" t="s">
        <v>144</v>
      </c>
    </row>
    <row r="249" spans="2:65" s="1" customFormat="1" ht="25.5" customHeight="1">
      <c r="B249" s="129"/>
      <c r="C249" s="162" t="s">
        <v>327</v>
      </c>
      <c r="D249" s="162" t="s">
        <v>261</v>
      </c>
      <c r="E249" s="163" t="s">
        <v>328</v>
      </c>
      <c r="F249" s="231" t="s">
        <v>329</v>
      </c>
      <c r="G249" s="231"/>
      <c r="H249" s="231"/>
      <c r="I249" s="231"/>
      <c r="J249" s="164" t="s">
        <v>269</v>
      </c>
      <c r="K249" s="165">
        <v>165.596</v>
      </c>
      <c r="L249" s="232">
        <v>0</v>
      </c>
      <c r="M249" s="232"/>
      <c r="N249" s="232">
        <f>ROUND(L249*K249,2)</f>
        <v>0</v>
      </c>
      <c r="O249" s="217"/>
      <c r="P249" s="217"/>
      <c r="Q249" s="217"/>
      <c r="R249" s="134"/>
      <c r="T249" s="135" t="s">
        <v>5</v>
      </c>
      <c r="U249" s="40" t="s">
        <v>38</v>
      </c>
      <c r="V249" s="136">
        <v>0</v>
      </c>
      <c r="W249" s="136">
        <f>V249*K249</f>
        <v>0</v>
      </c>
      <c r="X249" s="136">
        <v>3.0000000000000001E-5</v>
      </c>
      <c r="Y249" s="136">
        <f>X249*K249</f>
        <v>4.96788E-3</v>
      </c>
      <c r="Z249" s="136">
        <v>0</v>
      </c>
      <c r="AA249" s="137">
        <f>Z249*K249</f>
        <v>0</v>
      </c>
      <c r="AR249" s="21" t="s">
        <v>182</v>
      </c>
      <c r="AT249" s="21" t="s">
        <v>261</v>
      </c>
      <c r="AU249" s="21" t="s">
        <v>95</v>
      </c>
      <c r="AY249" s="21" t="s">
        <v>144</v>
      </c>
      <c r="BE249" s="138">
        <f>IF(U249="základní",N249,0)</f>
        <v>0</v>
      </c>
      <c r="BF249" s="138">
        <f>IF(U249="snížená",N249,0)</f>
        <v>0</v>
      </c>
      <c r="BG249" s="138">
        <f>IF(U249="zákl. přenesená",N249,0)</f>
        <v>0</v>
      </c>
      <c r="BH249" s="138">
        <f>IF(U249="sníž. přenesená",N249,0)</f>
        <v>0</v>
      </c>
      <c r="BI249" s="138">
        <f>IF(U249="nulová",N249,0)</f>
        <v>0</v>
      </c>
      <c r="BJ249" s="21" t="s">
        <v>81</v>
      </c>
      <c r="BK249" s="138">
        <f>ROUND(L249*K249,2)</f>
        <v>0</v>
      </c>
      <c r="BL249" s="21" t="s">
        <v>149</v>
      </c>
      <c r="BM249" s="21" t="s">
        <v>330</v>
      </c>
    </row>
    <row r="250" spans="2:65" s="11" customFormat="1" ht="16.5" customHeight="1">
      <c r="B250" s="144"/>
      <c r="E250" s="145" t="s">
        <v>5</v>
      </c>
      <c r="F250" s="220" t="s">
        <v>325</v>
      </c>
      <c r="G250" s="221"/>
      <c r="H250" s="221"/>
      <c r="I250" s="221"/>
      <c r="K250" s="146">
        <v>128.43</v>
      </c>
      <c r="R250" s="147"/>
      <c r="T250" s="148"/>
      <c r="AA250" s="149"/>
      <c r="AT250" s="145" t="s">
        <v>152</v>
      </c>
      <c r="AU250" s="145" t="s">
        <v>95</v>
      </c>
      <c r="AV250" s="11" t="s">
        <v>95</v>
      </c>
      <c r="AW250" s="11" t="s">
        <v>31</v>
      </c>
      <c r="AX250" s="11" t="s">
        <v>73</v>
      </c>
      <c r="AY250" s="145" t="s">
        <v>144</v>
      </c>
    </row>
    <row r="251" spans="2:65" s="11" customFormat="1" ht="16.5" customHeight="1">
      <c r="B251" s="144"/>
      <c r="E251" s="145" t="s">
        <v>5</v>
      </c>
      <c r="F251" s="223" t="s">
        <v>331</v>
      </c>
      <c r="G251" s="224"/>
      <c r="H251" s="224"/>
      <c r="I251" s="224"/>
      <c r="K251" s="146">
        <v>29.28</v>
      </c>
      <c r="R251" s="147"/>
      <c r="T251" s="148"/>
      <c r="AA251" s="149"/>
      <c r="AT251" s="145" t="s">
        <v>152</v>
      </c>
      <c r="AU251" s="145" t="s">
        <v>95</v>
      </c>
      <c r="AV251" s="11" t="s">
        <v>95</v>
      </c>
      <c r="AW251" s="11" t="s">
        <v>31</v>
      </c>
      <c r="AX251" s="11" t="s">
        <v>73</v>
      </c>
      <c r="AY251" s="145" t="s">
        <v>144</v>
      </c>
    </row>
    <row r="252" spans="2:65" s="12" customFormat="1" ht="16.5" customHeight="1">
      <c r="B252" s="150"/>
      <c r="E252" s="151" t="s">
        <v>5</v>
      </c>
      <c r="F252" s="227" t="s">
        <v>155</v>
      </c>
      <c r="G252" s="228"/>
      <c r="H252" s="228"/>
      <c r="I252" s="228"/>
      <c r="K252" s="152">
        <v>157.71</v>
      </c>
      <c r="R252" s="153"/>
      <c r="T252" s="154"/>
      <c r="AA252" s="155"/>
      <c r="AT252" s="151" t="s">
        <v>152</v>
      </c>
      <c r="AU252" s="151" t="s">
        <v>95</v>
      </c>
      <c r="AV252" s="12" t="s">
        <v>149</v>
      </c>
      <c r="AW252" s="12" t="s">
        <v>31</v>
      </c>
      <c r="AX252" s="12" t="s">
        <v>73</v>
      </c>
      <c r="AY252" s="151" t="s">
        <v>144</v>
      </c>
    </row>
    <row r="253" spans="2:65" s="11" customFormat="1" ht="25.5" customHeight="1">
      <c r="B253" s="144"/>
      <c r="E253" s="145" t="s">
        <v>5</v>
      </c>
      <c r="F253" s="223" t="s">
        <v>332</v>
      </c>
      <c r="G253" s="224"/>
      <c r="H253" s="224"/>
      <c r="I253" s="224"/>
      <c r="K253" s="146">
        <v>165.596</v>
      </c>
      <c r="R253" s="147"/>
      <c r="T253" s="148"/>
      <c r="AA253" s="149"/>
      <c r="AT253" s="145" t="s">
        <v>152</v>
      </c>
      <c r="AU253" s="145" t="s">
        <v>95</v>
      </c>
      <c r="AV253" s="11" t="s">
        <v>95</v>
      </c>
      <c r="AW253" s="11" t="s">
        <v>31</v>
      </c>
      <c r="AX253" s="11" t="s">
        <v>81</v>
      </c>
      <c r="AY253" s="145" t="s">
        <v>144</v>
      </c>
    </row>
    <row r="254" spans="2:65" s="1" customFormat="1" ht="16.5" customHeight="1">
      <c r="B254" s="129"/>
      <c r="C254" s="162" t="s">
        <v>333</v>
      </c>
      <c r="D254" s="162" t="s">
        <v>261</v>
      </c>
      <c r="E254" s="163" t="s">
        <v>334</v>
      </c>
      <c r="F254" s="231" t="s">
        <v>335</v>
      </c>
      <c r="G254" s="231"/>
      <c r="H254" s="231"/>
      <c r="I254" s="231"/>
      <c r="J254" s="164" t="s">
        <v>269</v>
      </c>
      <c r="K254" s="165">
        <v>4.1479999999999997</v>
      </c>
      <c r="L254" s="232">
        <v>0</v>
      </c>
      <c r="M254" s="232"/>
      <c r="N254" s="232">
        <f>ROUND(L254*K254,2)</f>
        <v>0</v>
      </c>
      <c r="O254" s="217"/>
      <c r="P254" s="217"/>
      <c r="Q254" s="217"/>
      <c r="R254" s="134"/>
      <c r="T254" s="135" t="s">
        <v>5</v>
      </c>
      <c r="U254" s="40" t="s">
        <v>38</v>
      </c>
      <c r="V254" s="136">
        <v>0</v>
      </c>
      <c r="W254" s="136">
        <f>V254*K254</f>
        <v>0</v>
      </c>
      <c r="X254" s="136">
        <v>5.0000000000000001E-4</v>
      </c>
      <c r="Y254" s="136">
        <f>X254*K254</f>
        <v>2.0739999999999999E-3</v>
      </c>
      <c r="Z254" s="136">
        <v>0</v>
      </c>
      <c r="AA254" s="137">
        <f>Z254*K254</f>
        <v>0</v>
      </c>
      <c r="AR254" s="21" t="s">
        <v>182</v>
      </c>
      <c r="AT254" s="21" t="s">
        <v>261</v>
      </c>
      <c r="AU254" s="21" t="s">
        <v>95</v>
      </c>
      <c r="AY254" s="21" t="s">
        <v>144</v>
      </c>
      <c r="BE254" s="138">
        <f>IF(U254="základní",N254,0)</f>
        <v>0</v>
      </c>
      <c r="BF254" s="138">
        <f>IF(U254="snížená",N254,0)</f>
        <v>0</v>
      </c>
      <c r="BG254" s="138">
        <f>IF(U254="zákl. přenesená",N254,0)</f>
        <v>0</v>
      </c>
      <c r="BH254" s="138">
        <f>IF(U254="sníž. přenesená",N254,0)</f>
        <v>0</v>
      </c>
      <c r="BI254" s="138">
        <f>IF(U254="nulová",N254,0)</f>
        <v>0</v>
      </c>
      <c r="BJ254" s="21" t="s">
        <v>81</v>
      </c>
      <c r="BK254" s="138">
        <f>ROUND(L254*K254,2)</f>
        <v>0</v>
      </c>
      <c r="BL254" s="21" t="s">
        <v>149</v>
      </c>
      <c r="BM254" s="21" t="s">
        <v>336</v>
      </c>
    </row>
    <row r="255" spans="2:65" s="11" customFormat="1" ht="16.5" customHeight="1">
      <c r="B255" s="144"/>
      <c r="E255" s="145" t="s">
        <v>5</v>
      </c>
      <c r="F255" s="220" t="s">
        <v>337</v>
      </c>
      <c r="G255" s="221"/>
      <c r="H255" s="221"/>
      <c r="I255" s="221"/>
      <c r="K255" s="146">
        <v>3.95</v>
      </c>
      <c r="R255" s="147"/>
      <c r="T255" s="148"/>
      <c r="AA255" s="149"/>
      <c r="AT255" s="145" t="s">
        <v>152</v>
      </c>
      <c r="AU255" s="145" t="s">
        <v>95</v>
      </c>
      <c r="AV255" s="11" t="s">
        <v>95</v>
      </c>
      <c r="AW255" s="11" t="s">
        <v>31</v>
      </c>
      <c r="AX255" s="11" t="s">
        <v>73</v>
      </c>
      <c r="AY255" s="145" t="s">
        <v>144</v>
      </c>
    </row>
    <row r="256" spans="2:65" s="11" customFormat="1" ht="25.5" customHeight="1">
      <c r="B256" s="144"/>
      <c r="E256" s="145" t="s">
        <v>5</v>
      </c>
      <c r="F256" s="223" t="s">
        <v>338</v>
      </c>
      <c r="G256" s="224"/>
      <c r="H256" s="224"/>
      <c r="I256" s="224"/>
      <c r="K256" s="146">
        <v>4.1479999999999997</v>
      </c>
      <c r="R256" s="147"/>
      <c r="T256" s="148"/>
      <c r="AA256" s="149"/>
      <c r="AT256" s="145" t="s">
        <v>152</v>
      </c>
      <c r="AU256" s="145" t="s">
        <v>95</v>
      </c>
      <c r="AV256" s="11" t="s">
        <v>95</v>
      </c>
      <c r="AW256" s="11" t="s">
        <v>31</v>
      </c>
      <c r="AX256" s="11" t="s">
        <v>81</v>
      </c>
      <c r="AY256" s="145" t="s">
        <v>144</v>
      </c>
    </row>
    <row r="257" spans="2:65" s="1" customFormat="1" ht="16.5" customHeight="1">
      <c r="B257" s="129"/>
      <c r="C257" s="162" t="s">
        <v>339</v>
      </c>
      <c r="D257" s="162" t="s">
        <v>261</v>
      </c>
      <c r="E257" s="163" t="s">
        <v>340</v>
      </c>
      <c r="F257" s="231" t="s">
        <v>341</v>
      </c>
      <c r="G257" s="231"/>
      <c r="H257" s="231"/>
      <c r="I257" s="231"/>
      <c r="J257" s="164" t="s">
        <v>269</v>
      </c>
      <c r="K257" s="165">
        <v>4.1479999999999997</v>
      </c>
      <c r="L257" s="232">
        <v>0</v>
      </c>
      <c r="M257" s="232"/>
      <c r="N257" s="232">
        <f>ROUND(L257*K257,2)</f>
        <v>0</v>
      </c>
      <c r="O257" s="217"/>
      <c r="P257" s="217"/>
      <c r="Q257" s="217"/>
      <c r="R257" s="134"/>
      <c r="T257" s="135" t="s">
        <v>5</v>
      </c>
      <c r="U257" s="40" t="s">
        <v>38</v>
      </c>
      <c r="V257" s="136">
        <v>0</v>
      </c>
      <c r="W257" s="136">
        <f>V257*K257</f>
        <v>0</v>
      </c>
      <c r="X257" s="136">
        <v>5.0000000000000001E-4</v>
      </c>
      <c r="Y257" s="136">
        <f>X257*K257</f>
        <v>2.0739999999999999E-3</v>
      </c>
      <c r="Z257" s="136">
        <v>0</v>
      </c>
      <c r="AA257" s="137">
        <f>Z257*K257</f>
        <v>0</v>
      </c>
      <c r="AR257" s="21" t="s">
        <v>182</v>
      </c>
      <c r="AT257" s="21" t="s">
        <v>261</v>
      </c>
      <c r="AU257" s="21" t="s">
        <v>95</v>
      </c>
      <c r="AY257" s="21" t="s">
        <v>144</v>
      </c>
      <c r="BE257" s="138">
        <f>IF(U257="základní",N257,0)</f>
        <v>0</v>
      </c>
      <c r="BF257" s="138">
        <f>IF(U257="snížená",N257,0)</f>
        <v>0</v>
      </c>
      <c r="BG257" s="138">
        <f>IF(U257="zákl. přenesená",N257,0)</f>
        <v>0</v>
      </c>
      <c r="BH257" s="138">
        <f>IF(U257="sníž. přenesená",N257,0)</f>
        <v>0</v>
      </c>
      <c r="BI257" s="138">
        <f>IF(U257="nulová",N257,0)</f>
        <v>0</v>
      </c>
      <c r="BJ257" s="21" t="s">
        <v>81</v>
      </c>
      <c r="BK257" s="138">
        <f>ROUND(L257*K257,2)</f>
        <v>0</v>
      </c>
      <c r="BL257" s="21" t="s">
        <v>149</v>
      </c>
      <c r="BM257" s="21" t="s">
        <v>342</v>
      </c>
    </row>
    <row r="258" spans="2:65" s="11" customFormat="1" ht="16.5" customHeight="1">
      <c r="B258" s="144"/>
      <c r="E258" s="145" t="s">
        <v>5</v>
      </c>
      <c r="F258" s="220" t="s">
        <v>337</v>
      </c>
      <c r="G258" s="221"/>
      <c r="H258" s="221"/>
      <c r="I258" s="221"/>
      <c r="K258" s="146">
        <v>3.95</v>
      </c>
      <c r="R258" s="147"/>
      <c r="T258" s="148"/>
      <c r="AA258" s="149"/>
      <c r="AT258" s="145" t="s">
        <v>152</v>
      </c>
      <c r="AU258" s="145" t="s">
        <v>95</v>
      </c>
      <c r="AV258" s="11" t="s">
        <v>95</v>
      </c>
      <c r="AW258" s="11" t="s">
        <v>31</v>
      </c>
      <c r="AX258" s="11" t="s">
        <v>73</v>
      </c>
      <c r="AY258" s="145" t="s">
        <v>144</v>
      </c>
    </row>
    <row r="259" spans="2:65" s="11" customFormat="1" ht="25.5" customHeight="1">
      <c r="B259" s="144"/>
      <c r="E259" s="145" t="s">
        <v>5</v>
      </c>
      <c r="F259" s="223" t="s">
        <v>338</v>
      </c>
      <c r="G259" s="224"/>
      <c r="H259" s="224"/>
      <c r="I259" s="224"/>
      <c r="K259" s="146">
        <v>4.1479999999999997</v>
      </c>
      <c r="R259" s="147"/>
      <c r="T259" s="148"/>
      <c r="AA259" s="149"/>
      <c r="AT259" s="145" t="s">
        <v>152</v>
      </c>
      <c r="AU259" s="145" t="s">
        <v>95</v>
      </c>
      <c r="AV259" s="11" t="s">
        <v>95</v>
      </c>
      <c r="AW259" s="11" t="s">
        <v>31</v>
      </c>
      <c r="AX259" s="11" t="s">
        <v>81</v>
      </c>
      <c r="AY259" s="145" t="s">
        <v>144</v>
      </c>
    </row>
    <row r="260" spans="2:65" s="1" customFormat="1" ht="25.5" customHeight="1">
      <c r="B260" s="129"/>
      <c r="C260" s="162" t="s">
        <v>343</v>
      </c>
      <c r="D260" s="162" t="s">
        <v>261</v>
      </c>
      <c r="E260" s="163" t="s">
        <v>344</v>
      </c>
      <c r="F260" s="231" t="s">
        <v>345</v>
      </c>
      <c r="G260" s="231"/>
      <c r="H260" s="231"/>
      <c r="I260" s="231"/>
      <c r="J260" s="164" t="s">
        <v>269</v>
      </c>
      <c r="K260" s="165">
        <v>31.914999999999999</v>
      </c>
      <c r="L260" s="232">
        <v>0</v>
      </c>
      <c r="M260" s="232"/>
      <c r="N260" s="232">
        <f>ROUND(L260*K260,2)</f>
        <v>0</v>
      </c>
      <c r="O260" s="217"/>
      <c r="P260" s="217"/>
      <c r="Q260" s="217"/>
      <c r="R260" s="134"/>
      <c r="T260" s="135" t="s">
        <v>5</v>
      </c>
      <c r="U260" s="40" t="s">
        <v>38</v>
      </c>
      <c r="V260" s="136">
        <v>0</v>
      </c>
      <c r="W260" s="136">
        <f>V260*K260</f>
        <v>0</v>
      </c>
      <c r="X260" s="136">
        <v>2.0000000000000001E-4</v>
      </c>
      <c r="Y260" s="136">
        <f>X260*K260</f>
        <v>6.3829999999999998E-3</v>
      </c>
      <c r="Z260" s="136">
        <v>0</v>
      </c>
      <c r="AA260" s="137">
        <f>Z260*K260</f>
        <v>0</v>
      </c>
      <c r="AR260" s="21" t="s">
        <v>182</v>
      </c>
      <c r="AT260" s="21" t="s">
        <v>261</v>
      </c>
      <c r="AU260" s="21" t="s">
        <v>95</v>
      </c>
      <c r="AY260" s="21" t="s">
        <v>144</v>
      </c>
      <c r="BE260" s="138">
        <f>IF(U260="základní",N260,0)</f>
        <v>0</v>
      </c>
      <c r="BF260" s="138">
        <f>IF(U260="snížená",N260,0)</f>
        <v>0</v>
      </c>
      <c r="BG260" s="138">
        <f>IF(U260="zákl. přenesená",N260,0)</f>
        <v>0</v>
      </c>
      <c r="BH260" s="138">
        <f>IF(U260="sníž. přenesená",N260,0)</f>
        <v>0</v>
      </c>
      <c r="BI260" s="138">
        <f>IF(U260="nulová",N260,0)</f>
        <v>0</v>
      </c>
      <c r="BJ260" s="21" t="s">
        <v>81</v>
      </c>
      <c r="BK260" s="138">
        <f>ROUND(L260*K260,2)</f>
        <v>0</v>
      </c>
      <c r="BL260" s="21" t="s">
        <v>149</v>
      </c>
      <c r="BM260" s="21" t="s">
        <v>346</v>
      </c>
    </row>
    <row r="261" spans="2:65" s="10" customFormat="1" ht="16.5" customHeight="1">
      <c r="B261" s="139"/>
      <c r="E261" s="140" t="s">
        <v>5</v>
      </c>
      <c r="F261" s="225" t="s">
        <v>347</v>
      </c>
      <c r="G261" s="226"/>
      <c r="H261" s="226"/>
      <c r="I261" s="226"/>
      <c r="K261" s="140" t="s">
        <v>5</v>
      </c>
      <c r="R261" s="141"/>
      <c r="T261" s="142"/>
      <c r="AA261" s="143"/>
      <c r="AT261" s="140" t="s">
        <v>152</v>
      </c>
      <c r="AU261" s="140" t="s">
        <v>95</v>
      </c>
      <c r="AV261" s="10" t="s">
        <v>81</v>
      </c>
      <c r="AW261" s="10" t="s">
        <v>31</v>
      </c>
      <c r="AX261" s="10" t="s">
        <v>73</v>
      </c>
      <c r="AY261" s="140" t="s">
        <v>144</v>
      </c>
    </row>
    <row r="262" spans="2:65" s="11" customFormat="1" ht="16.5" customHeight="1">
      <c r="B262" s="144"/>
      <c r="E262" s="145" t="s">
        <v>5</v>
      </c>
      <c r="F262" s="223" t="s">
        <v>348</v>
      </c>
      <c r="G262" s="224"/>
      <c r="H262" s="224"/>
      <c r="I262" s="224"/>
      <c r="K262" s="146">
        <v>24.594999999999999</v>
      </c>
      <c r="R262" s="147"/>
      <c r="T262" s="148"/>
      <c r="AA262" s="149"/>
      <c r="AT262" s="145" t="s">
        <v>152</v>
      </c>
      <c r="AU262" s="145" t="s">
        <v>95</v>
      </c>
      <c r="AV262" s="11" t="s">
        <v>95</v>
      </c>
      <c r="AW262" s="11" t="s">
        <v>31</v>
      </c>
      <c r="AX262" s="11" t="s">
        <v>73</v>
      </c>
      <c r="AY262" s="145" t="s">
        <v>144</v>
      </c>
    </row>
    <row r="263" spans="2:65" s="11" customFormat="1" ht="16.5" customHeight="1">
      <c r="B263" s="144"/>
      <c r="E263" s="145" t="s">
        <v>5</v>
      </c>
      <c r="F263" s="223" t="s">
        <v>349</v>
      </c>
      <c r="G263" s="224"/>
      <c r="H263" s="224"/>
      <c r="I263" s="224"/>
      <c r="K263" s="146">
        <v>5.8</v>
      </c>
      <c r="R263" s="147"/>
      <c r="T263" s="148"/>
      <c r="AA263" s="149"/>
      <c r="AT263" s="145" t="s">
        <v>152</v>
      </c>
      <c r="AU263" s="145" t="s">
        <v>95</v>
      </c>
      <c r="AV263" s="11" t="s">
        <v>95</v>
      </c>
      <c r="AW263" s="11" t="s">
        <v>31</v>
      </c>
      <c r="AX263" s="11" t="s">
        <v>73</v>
      </c>
      <c r="AY263" s="145" t="s">
        <v>144</v>
      </c>
    </row>
    <row r="264" spans="2:65" s="12" customFormat="1" ht="16.5" customHeight="1">
      <c r="B264" s="150"/>
      <c r="E264" s="151" t="s">
        <v>5</v>
      </c>
      <c r="F264" s="227" t="s">
        <v>155</v>
      </c>
      <c r="G264" s="228"/>
      <c r="H264" s="228"/>
      <c r="I264" s="228"/>
      <c r="K264" s="152">
        <v>30.395</v>
      </c>
      <c r="R264" s="153"/>
      <c r="T264" s="154"/>
      <c r="AA264" s="155"/>
      <c r="AT264" s="151" t="s">
        <v>152</v>
      </c>
      <c r="AU264" s="151" t="s">
        <v>95</v>
      </c>
      <c r="AV264" s="12" t="s">
        <v>149</v>
      </c>
      <c r="AW264" s="12" t="s">
        <v>31</v>
      </c>
      <c r="AX264" s="12" t="s">
        <v>73</v>
      </c>
      <c r="AY264" s="151" t="s">
        <v>144</v>
      </c>
    </row>
    <row r="265" spans="2:65" s="11" customFormat="1" ht="25.5" customHeight="1">
      <c r="B265" s="144"/>
      <c r="E265" s="145" t="s">
        <v>5</v>
      </c>
      <c r="F265" s="223" t="s">
        <v>350</v>
      </c>
      <c r="G265" s="224"/>
      <c r="H265" s="224"/>
      <c r="I265" s="224"/>
      <c r="K265" s="146">
        <v>31.914999999999999</v>
      </c>
      <c r="R265" s="147"/>
      <c r="T265" s="148"/>
      <c r="AA265" s="149"/>
      <c r="AT265" s="145" t="s">
        <v>152</v>
      </c>
      <c r="AU265" s="145" t="s">
        <v>95</v>
      </c>
      <c r="AV265" s="11" t="s">
        <v>95</v>
      </c>
      <c r="AW265" s="11" t="s">
        <v>31</v>
      </c>
      <c r="AX265" s="11" t="s">
        <v>81</v>
      </c>
      <c r="AY265" s="145" t="s">
        <v>144</v>
      </c>
    </row>
    <row r="266" spans="2:65" s="1" customFormat="1" ht="16.5" customHeight="1">
      <c r="B266" s="129"/>
      <c r="C266" s="130" t="s">
        <v>351</v>
      </c>
      <c r="D266" s="130" t="s">
        <v>145</v>
      </c>
      <c r="E266" s="131" t="s">
        <v>352</v>
      </c>
      <c r="F266" s="222" t="s">
        <v>353</v>
      </c>
      <c r="G266" s="222"/>
      <c r="H266" s="222"/>
      <c r="I266" s="222"/>
      <c r="J266" s="132" t="s">
        <v>190</v>
      </c>
      <c r="K266" s="133">
        <v>603.86099999999999</v>
      </c>
      <c r="L266" s="217">
        <v>0</v>
      </c>
      <c r="M266" s="217"/>
      <c r="N266" s="217">
        <f>ROUND(L266*K266,2)</f>
        <v>0</v>
      </c>
      <c r="O266" s="217"/>
      <c r="P266" s="217"/>
      <c r="Q266" s="217"/>
      <c r="R266" s="134"/>
      <c r="T266" s="135" t="s">
        <v>5</v>
      </c>
      <c r="U266" s="40" t="s">
        <v>38</v>
      </c>
      <c r="V266" s="136">
        <v>0</v>
      </c>
      <c r="W266" s="136">
        <f>V266*K266</f>
        <v>0</v>
      </c>
      <c r="X266" s="136">
        <v>0</v>
      </c>
      <c r="Y266" s="136">
        <f>X266*K266</f>
        <v>0</v>
      </c>
      <c r="Z266" s="136">
        <v>0</v>
      </c>
      <c r="AA266" s="137">
        <f>Z266*K266</f>
        <v>0</v>
      </c>
      <c r="AR266" s="21" t="s">
        <v>149</v>
      </c>
      <c r="AT266" s="21" t="s">
        <v>145</v>
      </c>
      <c r="AU266" s="21" t="s">
        <v>95</v>
      </c>
      <c r="AY266" s="21" t="s">
        <v>144</v>
      </c>
      <c r="BE266" s="138">
        <f>IF(U266="základní",N266,0)</f>
        <v>0</v>
      </c>
      <c r="BF266" s="138">
        <f>IF(U266="snížená",N266,0)</f>
        <v>0</v>
      </c>
      <c r="BG266" s="138">
        <f>IF(U266="zákl. přenesená",N266,0)</f>
        <v>0</v>
      </c>
      <c r="BH266" s="138">
        <f>IF(U266="sníž. přenesená",N266,0)</f>
        <v>0</v>
      </c>
      <c r="BI266" s="138">
        <f>IF(U266="nulová",N266,0)</f>
        <v>0</v>
      </c>
      <c r="BJ266" s="21" t="s">
        <v>81</v>
      </c>
      <c r="BK266" s="138">
        <f>ROUND(L266*K266,2)</f>
        <v>0</v>
      </c>
      <c r="BL266" s="21" t="s">
        <v>149</v>
      </c>
      <c r="BM266" s="21" t="s">
        <v>354</v>
      </c>
    </row>
    <row r="267" spans="2:65" s="1" customFormat="1" ht="25.5" customHeight="1">
      <c r="B267" s="129"/>
      <c r="C267" s="130" t="s">
        <v>355</v>
      </c>
      <c r="D267" s="130" t="s">
        <v>145</v>
      </c>
      <c r="E267" s="131" t="s">
        <v>356</v>
      </c>
      <c r="F267" s="222" t="s">
        <v>357</v>
      </c>
      <c r="G267" s="222"/>
      <c r="H267" s="222"/>
      <c r="I267" s="222"/>
      <c r="J267" s="132" t="s">
        <v>190</v>
      </c>
      <c r="K267" s="133">
        <v>652.77800000000002</v>
      </c>
      <c r="L267" s="217">
        <v>0</v>
      </c>
      <c r="M267" s="217"/>
      <c r="N267" s="217">
        <f>ROUND(L267*K267,2)</f>
        <v>0</v>
      </c>
      <c r="O267" s="217"/>
      <c r="P267" s="217"/>
      <c r="Q267" s="217"/>
      <c r="R267" s="134"/>
      <c r="T267" s="135" t="s">
        <v>5</v>
      </c>
      <c r="U267" s="40" t="s">
        <v>38</v>
      </c>
      <c r="V267" s="136">
        <v>0.38</v>
      </c>
      <c r="W267" s="136">
        <f>V267*K267</f>
        <v>248.05564000000001</v>
      </c>
      <c r="X267" s="136">
        <v>2.3099999999999999E-2</v>
      </c>
      <c r="Y267" s="136">
        <f>X267*K267</f>
        <v>15.079171799999999</v>
      </c>
      <c r="Z267" s="136">
        <v>0</v>
      </c>
      <c r="AA267" s="137">
        <f>Z267*K267</f>
        <v>0</v>
      </c>
      <c r="AR267" s="21" t="s">
        <v>149</v>
      </c>
      <c r="AT267" s="21" t="s">
        <v>145</v>
      </c>
      <c r="AU267" s="21" t="s">
        <v>95</v>
      </c>
      <c r="AY267" s="21" t="s">
        <v>144</v>
      </c>
      <c r="BE267" s="138">
        <f>IF(U267="základní",N267,0)</f>
        <v>0</v>
      </c>
      <c r="BF267" s="138">
        <f>IF(U267="snížená",N267,0)</f>
        <v>0</v>
      </c>
      <c r="BG267" s="138">
        <f>IF(U267="zákl. přenesená",N267,0)</f>
        <v>0</v>
      </c>
      <c r="BH267" s="138">
        <f>IF(U267="sníž. přenesená",N267,0)</f>
        <v>0</v>
      </c>
      <c r="BI267" s="138">
        <f>IF(U267="nulová",N267,0)</f>
        <v>0</v>
      </c>
      <c r="BJ267" s="21" t="s">
        <v>81</v>
      </c>
      <c r="BK267" s="138">
        <f>ROUND(L267*K267,2)</f>
        <v>0</v>
      </c>
      <c r="BL267" s="21" t="s">
        <v>149</v>
      </c>
      <c r="BM267" s="21" t="s">
        <v>358</v>
      </c>
    </row>
    <row r="268" spans="2:65" s="10" customFormat="1" ht="16.5" customHeight="1">
      <c r="B268" s="139"/>
      <c r="E268" s="140" t="s">
        <v>5</v>
      </c>
      <c r="F268" s="225" t="s">
        <v>242</v>
      </c>
      <c r="G268" s="226"/>
      <c r="H268" s="226"/>
      <c r="I268" s="226"/>
      <c r="K268" s="140" t="s">
        <v>5</v>
      </c>
      <c r="R268" s="141"/>
      <c r="T268" s="142"/>
      <c r="AA268" s="143"/>
      <c r="AT268" s="140" t="s">
        <v>152</v>
      </c>
      <c r="AU268" s="140" t="s">
        <v>95</v>
      </c>
      <c r="AV268" s="10" t="s">
        <v>81</v>
      </c>
      <c r="AW268" s="10" t="s">
        <v>31</v>
      </c>
      <c r="AX268" s="10" t="s">
        <v>73</v>
      </c>
      <c r="AY268" s="140" t="s">
        <v>144</v>
      </c>
    </row>
    <row r="269" spans="2:65" s="11" customFormat="1" ht="16.5" customHeight="1">
      <c r="B269" s="144"/>
      <c r="E269" s="145" t="s">
        <v>5</v>
      </c>
      <c r="F269" s="223" t="s">
        <v>243</v>
      </c>
      <c r="G269" s="224"/>
      <c r="H269" s="224"/>
      <c r="I269" s="224"/>
      <c r="K269" s="146">
        <v>89.617999999999995</v>
      </c>
      <c r="R269" s="147"/>
      <c r="T269" s="148"/>
      <c r="AA269" s="149"/>
      <c r="AT269" s="145" t="s">
        <v>152</v>
      </c>
      <c r="AU269" s="145" t="s">
        <v>95</v>
      </c>
      <c r="AV269" s="11" t="s">
        <v>95</v>
      </c>
      <c r="AW269" s="11" t="s">
        <v>31</v>
      </c>
      <c r="AX269" s="11" t="s">
        <v>73</v>
      </c>
      <c r="AY269" s="145" t="s">
        <v>144</v>
      </c>
    </row>
    <row r="270" spans="2:65" s="11" customFormat="1" ht="16.5" customHeight="1">
      <c r="B270" s="144"/>
      <c r="E270" s="145" t="s">
        <v>5</v>
      </c>
      <c r="F270" s="223" t="s">
        <v>244</v>
      </c>
      <c r="G270" s="224"/>
      <c r="H270" s="224"/>
      <c r="I270" s="224"/>
      <c r="K270" s="146">
        <v>51.429000000000002</v>
      </c>
      <c r="R270" s="147"/>
      <c r="T270" s="148"/>
      <c r="AA270" s="149"/>
      <c r="AT270" s="145" t="s">
        <v>152</v>
      </c>
      <c r="AU270" s="145" t="s">
        <v>95</v>
      </c>
      <c r="AV270" s="11" t="s">
        <v>95</v>
      </c>
      <c r="AW270" s="11" t="s">
        <v>31</v>
      </c>
      <c r="AX270" s="11" t="s">
        <v>73</v>
      </c>
      <c r="AY270" s="145" t="s">
        <v>144</v>
      </c>
    </row>
    <row r="271" spans="2:65" s="11" customFormat="1" ht="16.5" customHeight="1">
      <c r="B271" s="144"/>
      <c r="E271" s="145" t="s">
        <v>5</v>
      </c>
      <c r="F271" s="223" t="s">
        <v>245</v>
      </c>
      <c r="G271" s="224"/>
      <c r="H271" s="224"/>
      <c r="I271" s="224"/>
      <c r="K271" s="146">
        <v>90.605000000000004</v>
      </c>
      <c r="R271" s="147"/>
      <c r="T271" s="148"/>
      <c r="AA271" s="149"/>
      <c r="AT271" s="145" t="s">
        <v>152</v>
      </c>
      <c r="AU271" s="145" t="s">
        <v>95</v>
      </c>
      <c r="AV271" s="11" t="s">
        <v>95</v>
      </c>
      <c r="AW271" s="11" t="s">
        <v>31</v>
      </c>
      <c r="AX271" s="11" t="s">
        <v>73</v>
      </c>
      <c r="AY271" s="145" t="s">
        <v>144</v>
      </c>
    </row>
    <row r="272" spans="2:65" s="11" customFormat="1" ht="16.5" customHeight="1">
      <c r="B272" s="144"/>
      <c r="E272" s="145" t="s">
        <v>5</v>
      </c>
      <c r="F272" s="223" t="s">
        <v>244</v>
      </c>
      <c r="G272" s="224"/>
      <c r="H272" s="224"/>
      <c r="I272" s="224"/>
      <c r="K272" s="146">
        <v>51.429000000000002</v>
      </c>
      <c r="R272" s="147"/>
      <c r="T272" s="148"/>
      <c r="AA272" s="149"/>
      <c r="AT272" s="145" t="s">
        <v>152</v>
      </c>
      <c r="AU272" s="145" t="s">
        <v>95</v>
      </c>
      <c r="AV272" s="11" t="s">
        <v>95</v>
      </c>
      <c r="AW272" s="11" t="s">
        <v>31</v>
      </c>
      <c r="AX272" s="11" t="s">
        <v>73</v>
      </c>
      <c r="AY272" s="145" t="s">
        <v>144</v>
      </c>
    </row>
    <row r="273" spans="2:51" s="11" customFormat="1" ht="16.5" customHeight="1">
      <c r="B273" s="144"/>
      <c r="E273" s="145" t="s">
        <v>5</v>
      </c>
      <c r="F273" s="223" t="s">
        <v>246</v>
      </c>
      <c r="G273" s="224"/>
      <c r="H273" s="224"/>
      <c r="I273" s="224"/>
      <c r="K273" s="146">
        <v>42.296999999999997</v>
      </c>
      <c r="R273" s="147"/>
      <c r="T273" s="148"/>
      <c r="AA273" s="149"/>
      <c r="AT273" s="145" t="s">
        <v>152</v>
      </c>
      <c r="AU273" s="145" t="s">
        <v>95</v>
      </c>
      <c r="AV273" s="11" t="s">
        <v>95</v>
      </c>
      <c r="AW273" s="11" t="s">
        <v>31</v>
      </c>
      <c r="AX273" s="11" t="s">
        <v>73</v>
      </c>
      <c r="AY273" s="145" t="s">
        <v>144</v>
      </c>
    </row>
    <row r="274" spans="2:51" s="11" customFormat="1" ht="16.5" customHeight="1">
      <c r="B274" s="144"/>
      <c r="E274" s="145" t="s">
        <v>5</v>
      </c>
      <c r="F274" s="223" t="s">
        <v>247</v>
      </c>
      <c r="G274" s="224"/>
      <c r="H274" s="224"/>
      <c r="I274" s="224"/>
      <c r="K274" s="146">
        <v>10.62</v>
      </c>
      <c r="R274" s="147"/>
      <c r="T274" s="148"/>
      <c r="AA274" s="149"/>
      <c r="AT274" s="145" t="s">
        <v>152</v>
      </c>
      <c r="AU274" s="145" t="s">
        <v>95</v>
      </c>
      <c r="AV274" s="11" t="s">
        <v>95</v>
      </c>
      <c r="AW274" s="11" t="s">
        <v>31</v>
      </c>
      <c r="AX274" s="11" t="s">
        <v>73</v>
      </c>
      <c r="AY274" s="145" t="s">
        <v>144</v>
      </c>
    </row>
    <row r="275" spans="2:51" s="11" customFormat="1" ht="16.5" customHeight="1">
      <c r="B275" s="144"/>
      <c r="E275" s="145" t="s">
        <v>5</v>
      </c>
      <c r="F275" s="223" t="s">
        <v>248</v>
      </c>
      <c r="G275" s="224"/>
      <c r="H275" s="224"/>
      <c r="I275" s="224"/>
      <c r="K275" s="146">
        <v>72.775999999999996</v>
      </c>
      <c r="R275" s="147"/>
      <c r="T275" s="148"/>
      <c r="AA275" s="149"/>
      <c r="AT275" s="145" t="s">
        <v>152</v>
      </c>
      <c r="AU275" s="145" t="s">
        <v>95</v>
      </c>
      <c r="AV275" s="11" t="s">
        <v>95</v>
      </c>
      <c r="AW275" s="11" t="s">
        <v>31</v>
      </c>
      <c r="AX275" s="11" t="s">
        <v>73</v>
      </c>
      <c r="AY275" s="145" t="s">
        <v>144</v>
      </c>
    </row>
    <row r="276" spans="2:51" s="11" customFormat="1" ht="16.5" customHeight="1">
      <c r="B276" s="144"/>
      <c r="E276" s="145" t="s">
        <v>5</v>
      </c>
      <c r="F276" s="223" t="s">
        <v>249</v>
      </c>
      <c r="G276" s="224"/>
      <c r="H276" s="224"/>
      <c r="I276" s="224"/>
      <c r="K276" s="146">
        <v>24.472000000000001</v>
      </c>
      <c r="R276" s="147"/>
      <c r="T276" s="148"/>
      <c r="AA276" s="149"/>
      <c r="AT276" s="145" t="s">
        <v>152</v>
      </c>
      <c r="AU276" s="145" t="s">
        <v>95</v>
      </c>
      <c r="AV276" s="11" t="s">
        <v>95</v>
      </c>
      <c r="AW276" s="11" t="s">
        <v>31</v>
      </c>
      <c r="AX276" s="11" t="s">
        <v>73</v>
      </c>
      <c r="AY276" s="145" t="s">
        <v>144</v>
      </c>
    </row>
    <row r="277" spans="2:51" s="11" customFormat="1" ht="16.5" customHeight="1">
      <c r="B277" s="144"/>
      <c r="E277" s="145" t="s">
        <v>5</v>
      </c>
      <c r="F277" s="223" t="s">
        <v>250</v>
      </c>
      <c r="G277" s="224"/>
      <c r="H277" s="224"/>
      <c r="I277" s="224"/>
      <c r="K277" s="146">
        <v>70.135000000000005</v>
      </c>
      <c r="R277" s="147"/>
      <c r="T277" s="148"/>
      <c r="AA277" s="149"/>
      <c r="AT277" s="145" t="s">
        <v>152</v>
      </c>
      <c r="AU277" s="145" t="s">
        <v>95</v>
      </c>
      <c r="AV277" s="11" t="s">
        <v>95</v>
      </c>
      <c r="AW277" s="11" t="s">
        <v>31</v>
      </c>
      <c r="AX277" s="11" t="s">
        <v>73</v>
      </c>
      <c r="AY277" s="145" t="s">
        <v>144</v>
      </c>
    </row>
    <row r="278" spans="2:51" s="11" customFormat="1" ht="16.5" customHeight="1">
      <c r="B278" s="144"/>
      <c r="E278" s="145" t="s">
        <v>5</v>
      </c>
      <c r="F278" s="223" t="s">
        <v>251</v>
      </c>
      <c r="G278" s="224"/>
      <c r="H278" s="224"/>
      <c r="I278" s="224"/>
      <c r="K278" s="146">
        <v>2.3290000000000002</v>
      </c>
      <c r="R278" s="147"/>
      <c r="T278" s="148"/>
      <c r="AA278" s="149"/>
      <c r="AT278" s="145" t="s">
        <v>152</v>
      </c>
      <c r="AU278" s="145" t="s">
        <v>95</v>
      </c>
      <c r="AV278" s="11" t="s">
        <v>95</v>
      </c>
      <c r="AW278" s="11" t="s">
        <v>31</v>
      </c>
      <c r="AX278" s="11" t="s">
        <v>73</v>
      </c>
      <c r="AY278" s="145" t="s">
        <v>144</v>
      </c>
    </row>
    <row r="279" spans="2:51" s="11" customFormat="1" ht="16.5" customHeight="1">
      <c r="B279" s="144"/>
      <c r="E279" s="145" t="s">
        <v>5</v>
      </c>
      <c r="F279" s="223" t="s">
        <v>252</v>
      </c>
      <c r="G279" s="224"/>
      <c r="H279" s="224"/>
      <c r="I279" s="224"/>
      <c r="K279" s="146">
        <v>33.9</v>
      </c>
      <c r="R279" s="147"/>
      <c r="T279" s="148"/>
      <c r="AA279" s="149"/>
      <c r="AT279" s="145" t="s">
        <v>152</v>
      </c>
      <c r="AU279" s="145" t="s">
        <v>95</v>
      </c>
      <c r="AV279" s="11" t="s">
        <v>95</v>
      </c>
      <c r="AW279" s="11" t="s">
        <v>31</v>
      </c>
      <c r="AX279" s="11" t="s">
        <v>73</v>
      </c>
      <c r="AY279" s="145" t="s">
        <v>144</v>
      </c>
    </row>
    <row r="280" spans="2:51" s="13" customFormat="1" ht="16.5" customHeight="1">
      <c r="B280" s="156"/>
      <c r="E280" s="157" t="s">
        <v>5</v>
      </c>
      <c r="F280" s="237" t="s">
        <v>253</v>
      </c>
      <c r="G280" s="238"/>
      <c r="H280" s="238"/>
      <c r="I280" s="238"/>
      <c r="K280" s="158">
        <v>539.61</v>
      </c>
      <c r="R280" s="159"/>
      <c r="T280" s="160"/>
      <c r="AA280" s="161"/>
      <c r="AT280" s="157" t="s">
        <v>152</v>
      </c>
      <c r="AU280" s="157" t="s">
        <v>95</v>
      </c>
      <c r="AV280" s="13" t="s">
        <v>159</v>
      </c>
      <c r="AW280" s="13" t="s">
        <v>31</v>
      </c>
      <c r="AX280" s="13" t="s">
        <v>73</v>
      </c>
      <c r="AY280" s="157" t="s">
        <v>144</v>
      </c>
    </row>
    <row r="281" spans="2:51" s="10" customFormat="1" ht="16.5" customHeight="1">
      <c r="B281" s="139"/>
      <c r="E281" s="140" t="s">
        <v>5</v>
      </c>
      <c r="F281" s="229" t="s">
        <v>254</v>
      </c>
      <c r="G281" s="230"/>
      <c r="H281" s="230"/>
      <c r="I281" s="230"/>
      <c r="K281" s="140" t="s">
        <v>5</v>
      </c>
      <c r="R281" s="141"/>
      <c r="T281" s="142"/>
      <c r="AA281" s="143"/>
      <c r="AT281" s="140" t="s">
        <v>152</v>
      </c>
      <c r="AU281" s="140" t="s">
        <v>95</v>
      </c>
      <c r="AV281" s="10" t="s">
        <v>81</v>
      </c>
      <c r="AW281" s="10" t="s">
        <v>31</v>
      </c>
      <c r="AX281" s="10" t="s">
        <v>73</v>
      </c>
      <c r="AY281" s="140" t="s">
        <v>144</v>
      </c>
    </row>
    <row r="282" spans="2:51" s="11" customFormat="1" ht="16.5" customHeight="1">
      <c r="B282" s="144"/>
      <c r="E282" s="145" t="s">
        <v>5</v>
      </c>
      <c r="F282" s="223" t="s">
        <v>255</v>
      </c>
      <c r="G282" s="224"/>
      <c r="H282" s="224"/>
      <c r="I282" s="224"/>
      <c r="K282" s="146">
        <v>106.28</v>
      </c>
      <c r="R282" s="147"/>
      <c r="T282" s="148"/>
      <c r="AA282" s="149"/>
      <c r="AT282" s="145" t="s">
        <v>152</v>
      </c>
      <c r="AU282" s="145" t="s">
        <v>95</v>
      </c>
      <c r="AV282" s="11" t="s">
        <v>95</v>
      </c>
      <c r="AW282" s="11" t="s">
        <v>31</v>
      </c>
      <c r="AX282" s="11" t="s">
        <v>73</v>
      </c>
      <c r="AY282" s="145" t="s">
        <v>144</v>
      </c>
    </row>
    <row r="283" spans="2:51" s="13" customFormat="1" ht="16.5" customHeight="1">
      <c r="B283" s="156"/>
      <c r="E283" s="157" t="s">
        <v>5</v>
      </c>
      <c r="F283" s="237" t="s">
        <v>253</v>
      </c>
      <c r="G283" s="238"/>
      <c r="H283" s="238"/>
      <c r="I283" s="238"/>
      <c r="K283" s="158">
        <v>106.28</v>
      </c>
      <c r="R283" s="159"/>
      <c r="T283" s="160"/>
      <c r="AA283" s="161"/>
      <c r="AT283" s="157" t="s">
        <v>152</v>
      </c>
      <c r="AU283" s="157" t="s">
        <v>95</v>
      </c>
      <c r="AV283" s="13" t="s">
        <v>159</v>
      </c>
      <c r="AW283" s="13" t="s">
        <v>31</v>
      </c>
      <c r="AX283" s="13" t="s">
        <v>73</v>
      </c>
      <c r="AY283" s="157" t="s">
        <v>144</v>
      </c>
    </row>
    <row r="284" spans="2:51" s="10" customFormat="1" ht="16.5" customHeight="1">
      <c r="B284" s="139"/>
      <c r="E284" s="140" t="s">
        <v>5</v>
      </c>
      <c r="F284" s="229" t="s">
        <v>258</v>
      </c>
      <c r="G284" s="230"/>
      <c r="H284" s="230"/>
      <c r="I284" s="230"/>
      <c r="K284" s="140" t="s">
        <v>5</v>
      </c>
      <c r="R284" s="141"/>
      <c r="T284" s="142"/>
      <c r="AA284" s="143"/>
      <c r="AT284" s="140" t="s">
        <v>152</v>
      </c>
      <c r="AU284" s="140" t="s">
        <v>95</v>
      </c>
      <c r="AV284" s="10" t="s">
        <v>81</v>
      </c>
      <c r="AW284" s="10" t="s">
        <v>31</v>
      </c>
      <c r="AX284" s="10" t="s">
        <v>73</v>
      </c>
      <c r="AY284" s="140" t="s">
        <v>144</v>
      </c>
    </row>
    <row r="285" spans="2:51" s="11" customFormat="1" ht="16.5" customHeight="1">
      <c r="B285" s="144"/>
      <c r="E285" s="145" t="s">
        <v>5</v>
      </c>
      <c r="F285" s="223" t="s">
        <v>259</v>
      </c>
      <c r="G285" s="224"/>
      <c r="H285" s="224"/>
      <c r="I285" s="224"/>
      <c r="K285" s="146">
        <v>-60.027000000000001</v>
      </c>
      <c r="R285" s="147"/>
      <c r="T285" s="148"/>
      <c r="AA285" s="149"/>
      <c r="AT285" s="145" t="s">
        <v>152</v>
      </c>
      <c r="AU285" s="145" t="s">
        <v>95</v>
      </c>
      <c r="AV285" s="11" t="s">
        <v>95</v>
      </c>
      <c r="AW285" s="11" t="s">
        <v>31</v>
      </c>
      <c r="AX285" s="11" t="s">
        <v>73</v>
      </c>
      <c r="AY285" s="145" t="s">
        <v>144</v>
      </c>
    </row>
    <row r="286" spans="2:51" s="11" customFormat="1" ht="16.5" customHeight="1">
      <c r="B286" s="144"/>
      <c r="E286" s="145" t="s">
        <v>5</v>
      </c>
      <c r="F286" s="223" t="s">
        <v>359</v>
      </c>
      <c r="G286" s="224"/>
      <c r="H286" s="224"/>
      <c r="I286" s="224"/>
      <c r="K286" s="146">
        <v>64.215000000000003</v>
      </c>
      <c r="R286" s="147"/>
      <c r="T286" s="148"/>
      <c r="AA286" s="149"/>
      <c r="AT286" s="145" t="s">
        <v>152</v>
      </c>
      <c r="AU286" s="145" t="s">
        <v>95</v>
      </c>
      <c r="AV286" s="11" t="s">
        <v>95</v>
      </c>
      <c r="AW286" s="11" t="s">
        <v>31</v>
      </c>
      <c r="AX286" s="11" t="s">
        <v>73</v>
      </c>
      <c r="AY286" s="145" t="s">
        <v>144</v>
      </c>
    </row>
    <row r="287" spans="2:51" s="11" customFormat="1" ht="16.5" customHeight="1">
      <c r="B287" s="144"/>
      <c r="E287" s="145" t="s">
        <v>5</v>
      </c>
      <c r="F287" s="223" t="s">
        <v>360</v>
      </c>
      <c r="G287" s="224"/>
      <c r="H287" s="224"/>
      <c r="I287" s="224"/>
      <c r="K287" s="146">
        <v>2.7</v>
      </c>
      <c r="R287" s="147"/>
      <c r="T287" s="148"/>
      <c r="AA287" s="149"/>
      <c r="AT287" s="145" t="s">
        <v>152</v>
      </c>
      <c r="AU287" s="145" t="s">
        <v>95</v>
      </c>
      <c r="AV287" s="11" t="s">
        <v>95</v>
      </c>
      <c r="AW287" s="11" t="s">
        <v>31</v>
      </c>
      <c r="AX287" s="11" t="s">
        <v>73</v>
      </c>
      <c r="AY287" s="145" t="s">
        <v>144</v>
      </c>
    </row>
    <row r="288" spans="2:51" s="12" customFormat="1" ht="16.5" customHeight="1">
      <c r="B288" s="150"/>
      <c r="E288" s="151" t="s">
        <v>5</v>
      </c>
      <c r="F288" s="227" t="s">
        <v>155</v>
      </c>
      <c r="G288" s="228"/>
      <c r="H288" s="228"/>
      <c r="I288" s="228"/>
      <c r="K288" s="152">
        <v>652.77800000000002</v>
      </c>
      <c r="R288" s="153"/>
      <c r="T288" s="154"/>
      <c r="AA288" s="155"/>
      <c r="AT288" s="151" t="s">
        <v>152</v>
      </c>
      <c r="AU288" s="151" t="s">
        <v>95</v>
      </c>
      <c r="AV288" s="12" t="s">
        <v>149</v>
      </c>
      <c r="AW288" s="12" t="s">
        <v>31</v>
      </c>
      <c r="AX288" s="12" t="s">
        <v>81</v>
      </c>
      <c r="AY288" s="151" t="s">
        <v>144</v>
      </c>
    </row>
    <row r="289" spans="2:65" s="1" customFormat="1" ht="16.5" customHeight="1">
      <c r="B289" s="129"/>
      <c r="C289" s="130" t="s">
        <v>361</v>
      </c>
      <c r="D289" s="130" t="s">
        <v>145</v>
      </c>
      <c r="E289" s="131" t="s">
        <v>362</v>
      </c>
      <c r="F289" s="222" t="s">
        <v>363</v>
      </c>
      <c r="G289" s="222"/>
      <c r="H289" s="222"/>
      <c r="I289" s="222"/>
      <c r="J289" s="132" t="s">
        <v>190</v>
      </c>
      <c r="K289" s="133">
        <v>677.19799999999998</v>
      </c>
      <c r="L289" s="217">
        <v>0</v>
      </c>
      <c r="M289" s="217"/>
      <c r="N289" s="217">
        <f>ROUND(L289*K289,2)</f>
        <v>0</v>
      </c>
      <c r="O289" s="217"/>
      <c r="P289" s="217"/>
      <c r="Q289" s="217"/>
      <c r="R289" s="134"/>
      <c r="T289" s="135" t="s">
        <v>5</v>
      </c>
      <c r="U289" s="40" t="s">
        <v>38</v>
      </c>
      <c r="V289" s="136">
        <v>0</v>
      </c>
      <c r="W289" s="136">
        <f>V289*K289</f>
        <v>0</v>
      </c>
      <c r="X289" s="136">
        <v>0</v>
      </c>
      <c r="Y289" s="136">
        <f>X289*K289</f>
        <v>0</v>
      </c>
      <c r="Z289" s="136">
        <v>0</v>
      </c>
      <c r="AA289" s="137">
        <f>Z289*K289</f>
        <v>0</v>
      </c>
      <c r="AR289" s="21" t="s">
        <v>149</v>
      </c>
      <c r="AT289" s="21" t="s">
        <v>145</v>
      </c>
      <c r="AU289" s="21" t="s">
        <v>95</v>
      </c>
      <c r="AY289" s="21" t="s">
        <v>144</v>
      </c>
      <c r="BE289" s="138">
        <f>IF(U289="základní",N289,0)</f>
        <v>0</v>
      </c>
      <c r="BF289" s="138">
        <f>IF(U289="snížená",N289,0)</f>
        <v>0</v>
      </c>
      <c r="BG289" s="138">
        <f>IF(U289="zákl. přenesená",N289,0)</f>
        <v>0</v>
      </c>
      <c r="BH289" s="138">
        <f>IF(U289="sníž. přenesená",N289,0)</f>
        <v>0</v>
      </c>
      <c r="BI289" s="138">
        <f>IF(U289="nulová",N289,0)</f>
        <v>0</v>
      </c>
      <c r="BJ289" s="21" t="s">
        <v>81</v>
      </c>
      <c r="BK289" s="138">
        <f>ROUND(L289*K289,2)</f>
        <v>0</v>
      </c>
      <c r="BL289" s="21" t="s">
        <v>149</v>
      </c>
      <c r="BM289" s="21" t="s">
        <v>364</v>
      </c>
    </row>
    <row r="290" spans="2:65" s="11" customFormat="1" ht="16.5" customHeight="1">
      <c r="B290" s="144"/>
      <c r="E290" s="145" t="s">
        <v>5</v>
      </c>
      <c r="F290" s="220" t="s">
        <v>365</v>
      </c>
      <c r="G290" s="221"/>
      <c r="H290" s="221"/>
      <c r="I290" s="221"/>
      <c r="K290" s="146">
        <v>677.19799999999998</v>
      </c>
      <c r="R290" s="147"/>
      <c r="T290" s="148"/>
      <c r="AA290" s="149"/>
      <c r="AT290" s="145" t="s">
        <v>152</v>
      </c>
      <c r="AU290" s="145" t="s">
        <v>95</v>
      </c>
      <c r="AV290" s="11" t="s">
        <v>95</v>
      </c>
      <c r="AW290" s="11" t="s">
        <v>31</v>
      </c>
      <c r="AX290" s="11" t="s">
        <v>81</v>
      </c>
      <c r="AY290" s="145" t="s">
        <v>144</v>
      </c>
    </row>
    <row r="291" spans="2:65" s="1" customFormat="1" ht="25.5" customHeight="1">
      <c r="B291" s="129"/>
      <c r="C291" s="130" t="s">
        <v>366</v>
      </c>
      <c r="D291" s="130" t="s">
        <v>145</v>
      </c>
      <c r="E291" s="131" t="s">
        <v>367</v>
      </c>
      <c r="F291" s="222" t="s">
        <v>368</v>
      </c>
      <c r="G291" s="222"/>
      <c r="H291" s="222"/>
      <c r="I291" s="222"/>
      <c r="J291" s="132" t="s">
        <v>190</v>
      </c>
      <c r="K291" s="133">
        <v>677.19799999999998</v>
      </c>
      <c r="L291" s="217">
        <v>0</v>
      </c>
      <c r="M291" s="217"/>
      <c r="N291" s="217">
        <f>ROUND(L291*K291,2)</f>
        <v>0</v>
      </c>
      <c r="O291" s="217"/>
      <c r="P291" s="217"/>
      <c r="Q291" s="217"/>
      <c r="R291" s="134"/>
      <c r="T291" s="135" t="s">
        <v>5</v>
      </c>
      <c r="U291" s="40" t="s">
        <v>38</v>
      </c>
      <c r="V291" s="136">
        <v>0.245</v>
      </c>
      <c r="W291" s="136">
        <f>V291*K291</f>
        <v>165.91351</v>
      </c>
      <c r="X291" s="136">
        <v>2.6800000000000001E-3</v>
      </c>
      <c r="Y291" s="136">
        <f>X291*K291</f>
        <v>1.81489064</v>
      </c>
      <c r="Z291" s="136">
        <v>0</v>
      </c>
      <c r="AA291" s="137">
        <f>Z291*K291</f>
        <v>0</v>
      </c>
      <c r="AR291" s="21" t="s">
        <v>149</v>
      </c>
      <c r="AT291" s="21" t="s">
        <v>145</v>
      </c>
      <c r="AU291" s="21" t="s">
        <v>95</v>
      </c>
      <c r="AY291" s="21" t="s">
        <v>144</v>
      </c>
      <c r="BE291" s="138">
        <f>IF(U291="základní",N291,0)</f>
        <v>0</v>
      </c>
      <c r="BF291" s="138">
        <f>IF(U291="snížená",N291,0)</f>
        <v>0</v>
      </c>
      <c r="BG291" s="138">
        <f>IF(U291="zákl. přenesená",N291,0)</f>
        <v>0</v>
      </c>
      <c r="BH291" s="138">
        <f>IF(U291="sníž. přenesená",N291,0)</f>
        <v>0</v>
      </c>
      <c r="BI291" s="138">
        <f>IF(U291="nulová",N291,0)</f>
        <v>0</v>
      </c>
      <c r="BJ291" s="21" t="s">
        <v>81</v>
      </c>
      <c r="BK291" s="138">
        <f>ROUND(L291*K291,2)</f>
        <v>0</v>
      </c>
      <c r="BL291" s="21" t="s">
        <v>149</v>
      </c>
      <c r="BM291" s="21" t="s">
        <v>369</v>
      </c>
    </row>
    <row r="292" spans="2:65" s="10" customFormat="1" ht="16.5" customHeight="1">
      <c r="B292" s="139"/>
      <c r="E292" s="140" t="s">
        <v>5</v>
      </c>
      <c r="F292" s="225" t="s">
        <v>370</v>
      </c>
      <c r="G292" s="226"/>
      <c r="H292" s="226"/>
      <c r="I292" s="226"/>
      <c r="K292" s="140" t="s">
        <v>5</v>
      </c>
      <c r="R292" s="141"/>
      <c r="T292" s="142"/>
      <c r="AA292" s="143"/>
      <c r="AT292" s="140" t="s">
        <v>152</v>
      </c>
      <c r="AU292" s="140" t="s">
        <v>95</v>
      </c>
      <c r="AV292" s="10" t="s">
        <v>81</v>
      </c>
      <c r="AW292" s="10" t="s">
        <v>31</v>
      </c>
      <c r="AX292" s="10" t="s">
        <v>73</v>
      </c>
      <c r="AY292" s="140" t="s">
        <v>144</v>
      </c>
    </row>
    <row r="293" spans="2:65" s="11" customFormat="1" ht="16.5" customHeight="1">
      <c r="B293" s="144"/>
      <c r="E293" s="145" t="s">
        <v>5</v>
      </c>
      <c r="F293" s="223" t="s">
        <v>365</v>
      </c>
      <c r="G293" s="224"/>
      <c r="H293" s="224"/>
      <c r="I293" s="224"/>
      <c r="K293" s="146">
        <v>677.19799999999998</v>
      </c>
      <c r="R293" s="147"/>
      <c r="T293" s="148"/>
      <c r="AA293" s="149"/>
      <c r="AT293" s="145" t="s">
        <v>152</v>
      </c>
      <c r="AU293" s="145" t="s">
        <v>95</v>
      </c>
      <c r="AV293" s="11" t="s">
        <v>95</v>
      </c>
      <c r="AW293" s="11" t="s">
        <v>31</v>
      </c>
      <c r="AX293" s="11" t="s">
        <v>81</v>
      </c>
      <c r="AY293" s="145" t="s">
        <v>144</v>
      </c>
    </row>
    <row r="294" spans="2:65" s="1" customFormat="1" ht="25.5" customHeight="1">
      <c r="B294" s="129"/>
      <c r="C294" s="130" t="s">
        <v>371</v>
      </c>
      <c r="D294" s="130" t="s">
        <v>145</v>
      </c>
      <c r="E294" s="131" t="s">
        <v>372</v>
      </c>
      <c r="F294" s="222" t="s">
        <v>373</v>
      </c>
      <c r="G294" s="222"/>
      <c r="H294" s="222"/>
      <c r="I294" s="222"/>
      <c r="J294" s="132" t="s">
        <v>190</v>
      </c>
      <c r="K294" s="133">
        <v>60.027000000000001</v>
      </c>
      <c r="L294" s="217">
        <v>0</v>
      </c>
      <c r="M294" s="217"/>
      <c r="N294" s="217">
        <f>ROUND(L294*K294,2)</f>
        <v>0</v>
      </c>
      <c r="O294" s="217"/>
      <c r="P294" s="217"/>
      <c r="Q294" s="217"/>
      <c r="R294" s="134"/>
      <c r="T294" s="135" t="s">
        <v>5</v>
      </c>
      <c r="U294" s="40" t="s">
        <v>38</v>
      </c>
      <c r="V294" s="136">
        <v>0.06</v>
      </c>
      <c r="W294" s="136">
        <f>V294*K294</f>
        <v>3.60162</v>
      </c>
      <c r="X294" s="136">
        <v>0</v>
      </c>
      <c r="Y294" s="136">
        <f>X294*K294</f>
        <v>0</v>
      </c>
      <c r="Z294" s="136">
        <v>0</v>
      </c>
      <c r="AA294" s="137">
        <f>Z294*K294</f>
        <v>0</v>
      </c>
      <c r="AR294" s="21" t="s">
        <v>149</v>
      </c>
      <c r="AT294" s="21" t="s">
        <v>145</v>
      </c>
      <c r="AU294" s="21" t="s">
        <v>95</v>
      </c>
      <c r="AY294" s="21" t="s">
        <v>144</v>
      </c>
      <c r="BE294" s="138">
        <f>IF(U294="základní",N294,0)</f>
        <v>0</v>
      </c>
      <c r="BF294" s="138">
        <f>IF(U294="snížená",N294,0)</f>
        <v>0</v>
      </c>
      <c r="BG294" s="138">
        <f>IF(U294="zákl. přenesená",N294,0)</f>
        <v>0</v>
      </c>
      <c r="BH294" s="138">
        <f>IF(U294="sníž. přenesená",N294,0)</f>
        <v>0</v>
      </c>
      <c r="BI294" s="138">
        <f>IF(U294="nulová",N294,0)</f>
        <v>0</v>
      </c>
      <c r="BJ294" s="21" t="s">
        <v>81</v>
      </c>
      <c r="BK294" s="138">
        <f>ROUND(L294*K294,2)</f>
        <v>0</v>
      </c>
      <c r="BL294" s="21" t="s">
        <v>149</v>
      </c>
      <c r="BM294" s="21" t="s">
        <v>374</v>
      </c>
    </row>
    <row r="295" spans="2:65" s="10" customFormat="1" ht="16.5" customHeight="1">
      <c r="B295" s="139"/>
      <c r="E295" s="140" t="s">
        <v>5</v>
      </c>
      <c r="F295" s="225" t="s">
        <v>375</v>
      </c>
      <c r="G295" s="226"/>
      <c r="H295" s="226"/>
      <c r="I295" s="226"/>
      <c r="K295" s="140" t="s">
        <v>5</v>
      </c>
      <c r="R295" s="141"/>
      <c r="T295" s="142"/>
      <c r="AA295" s="143"/>
      <c r="AT295" s="140" t="s">
        <v>152</v>
      </c>
      <c r="AU295" s="140" t="s">
        <v>95</v>
      </c>
      <c r="AV295" s="10" t="s">
        <v>81</v>
      </c>
      <c r="AW295" s="10" t="s">
        <v>31</v>
      </c>
      <c r="AX295" s="10" t="s">
        <v>73</v>
      </c>
      <c r="AY295" s="140" t="s">
        <v>144</v>
      </c>
    </row>
    <row r="296" spans="2:65" s="11" customFormat="1" ht="16.5" customHeight="1">
      <c r="B296" s="144"/>
      <c r="E296" s="145" t="s">
        <v>5</v>
      </c>
      <c r="F296" s="223" t="s">
        <v>376</v>
      </c>
      <c r="G296" s="224"/>
      <c r="H296" s="224"/>
      <c r="I296" s="224"/>
      <c r="K296" s="146">
        <v>2.7949999999999999</v>
      </c>
      <c r="R296" s="147"/>
      <c r="T296" s="148"/>
      <c r="AA296" s="149"/>
      <c r="AT296" s="145" t="s">
        <v>152</v>
      </c>
      <c r="AU296" s="145" t="s">
        <v>95</v>
      </c>
      <c r="AV296" s="11" t="s">
        <v>95</v>
      </c>
      <c r="AW296" s="11" t="s">
        <v>31</v>
      </c>
      <c r="AX296" s="11" t="s">
        <v>73</v>
      </c>
      <c r="AY296" s="145" t="s">
        <v>144</v>
      </c>
    </row>
    <row r="297" spans="2:65" s="11" customFormat="1" ht="16.5" customHeight="1">
      <c r="B297" s="144"/>
      <c r="E297" s="145" t="s">
        <v>5</v>
      </c>
      <c r="F297" s="223" t="s">
        <v>377</v>
      </c>
      <c r="G297" s="224"/>
      <c r="H297" s="224"/>
      <c r="I297" s="224"/>
      <c r="K297" s="146">
        <v>1.08</v>
      </c>
      <c r="R297" s="147"/>
      <c r="T297" s="148"/>
      <c r="AA297" s="149"/>
      <c r="AT297" s="145" t="s">
        <v>152</v>
      </c>
      <c r="AU297" s="145" t="s">
        <v>95</v>
      </c>
      <c r="AV297" s="11" t="s">
        <v>95</v>
      </c>
      <c r="AW297" s="11" t="s">
        <v>31</v>
      </c>
      <c r="AX297" s="11" t="s">
        <v>73</v>
      </c>
      <c r="AY297" s="145" t="s">
        <v>144</v>
      </c>
    </row>
    <row r="298" spans="2:65" s="11" customFormat="1" ht="16.5" customHeight="1">
      <c r="B298" s="144"/>
      <c r="E298" s="145" t="s">
        <v>5</v>
      </c>
      <c r="F298" s="223" t="s">
        <v>378</v>
      </c>
      <c r="G298" s="224"/>
      <c r="H298" s="224"/>
      <c r="I298" s="224"/>
      <c r="K298" s="146">
        <v>2.5259999999999998</v>
      </c>
      <c r="R298" s="147"/>
      <c r="T298" s="148"/>
      <c r="AA298" s="149"/>
      <c r="AT298" s="145" t="s">
        <v>152</v>
      </c>
      <c r="AU298" s="145" t="s">
        <v>95</v>
      </c>
      <c r="AV298" s="11" t="s">
        <v>95</v>
      </c>
      <c r="AW298" s="11" t="s">
        <v>31</v>
      </c>
      <c r="AX298" s="11" t="s">
        <v>73</v>
      </c>
      <c r="AY298" s="145" t="s">
        <v>144</v>
      </c>
    </row>
    <row r="299" spans="2:65" s="11" customFormat="1" ht="16.5" customHeight="1">
      <c r="B299" s="144"/>
      <c r="E299" s="145" t="s">
        <v>5</v>
      </c>
      <c r="F299" s="223" t="s">
        <v>379</v>
      </c>
      <c r="G299" s="224"/>
      <c r="H299" s="224"/>
      <c r="I299" s="224"/>
      <c r="K299" s="146">
        <v>1.7629999999999999</v>
      </c>
      <c r="R299" s="147"/>
      <c r="T299" s="148"/>
      <c r="AA299" s="149"/>
      <c r="AT299" s="145" t="s">
        <v>152</v>
      </c>
      <c r="AU299" s="145" t="s">
        <v>95</v>
      </c>
      <c r="AV299" s="11" t="s">
        <v>95</v>
      </c>
      <c r="AW299" s="11" t="s">
        <v>31</v>
      </c>
      <c r="AX299" s="11" t="s">
        <v>73</v>
      </c>
      <c r="AY299" s="145" t="s">
        <v>144</v>
      </c>
    </row>
    <row r="300" spans="2:65" s="11" customFormat="1" ht="16.5" customHeight="1">
      <c r="B300" s="144"/>
      <c r="E300" s="145" t="s">
        <v>5</v>
      </c>
      <c r="F300" s="223" t="s">
        <v>380</v>
      </c>
      <c r="G300" s="224"/>
      <c r="H300" s="224"/>
      <c r="I300" s="224"/>
      <c r="K300" s="146">
        <v>2.347</v>
      </c>
      <c r="R300" s="147"/>
      <c r="T300" s="148"/>
      <c r="AA300" s="149"/>
      <c r="AT300" s="145" t="s">
        <v>152</v>
      </c>
      <c r="AU300" s="145" t="s">
        <v>95</v>
      </c>
      <c r="AV300" s="11" t="s">
        <v>95</v>
      </c>
      <c r="AW300" s="11" t="s">
        <v>31</v>
      </c>
      <c r="AX300" s="11" t="s">
        <v>73</v>
      </c>
      <c r="AY300" s="145" t="s">
        <v>144</v>
      </c>
    </row>
    <row r="301" spans="2:65" s="11" customFormat="1" ht="16.5" customHeight="1">
      <c r="B301" s="144"/>
      <c r="E301" s="145" t="s">
        <v>5</v>
      </c>
      <c r="F301" s="223" t="s">
        <v>381</v>
      </c>
      <c r="G301" s="224"/>
      <c r="H301" s="224"/>
      <c r="I301" s="224"/>
      <c r="K301" s="146">
        <v>4.8049999999999997</v>
      </c>
      <c r="R301" s="147"/>
      <c r="T301" s="148"/>
      <c r="AA301" s="149"/>
      <c r="AT301" s="145" t="s">
        <v>152</v>
      </c>
      <c r="AU301" s="145" t="s">
        <v>95</v>
      </c>
      <c r="AV301" s="11" t="s">
        <v>95</v>
      </c>
      <c r="AW301" s="11" t="s">
        <v>31</v>
      </c>
      <c r="AX301" s="11" t="s">
        <v>73</v>
      </c>
      <c r="AY301" s="145" t="s">
        <v>144</v>
      </c>
    </row>
    <row r="302" spans="2:65" s="11" customFormat="1" ht="16.5" customHeight="1">
      <c r="B302" s="144"/>
      <c r="E302" s="145" t="s">
        <v>5</v>
      </c>
      <c r="F302" s="223" t="s">
        <v>382</v>
      </c>
      <c r="G302" s="224"/>
      <c r="H302" s="224"/>
      <c r="I302" s="224"/>
      <c r="K302" s="146">
        <v>6.6390000000000002</v>
      </c>
      <c r="R302" s="147"/>
      <c r="T302" s="148"/>
      <c r="AA302" s="149"/>
      <c r="AT302" s="145" t="s">
        <v>152</v>
      </c>
      <c r="AU302" s="145" t="s">
        <v>95</v>
      </c>
      <c r="AV302" s="11" t="s">
        <v>95</v>
      </c>
      <c r="AW302" s="11" t="s">
        <v>31</v>
      </c>
      <c r="AX302" s="11" t="s">
        <v>73</v>
      </c>
      <c r="AY302" s="145" t="s">
        <v>144</v>
      </c>
    </row>
    <row r="303" spans="2:65" s="11" customFormat="1" ht="16.5" customHeight="1">
      <c r="B303" s="144"/>
      <c r="E303" s="145" t="s">
        <v>5</v>
      </c>
      <c r="F303" s="223" t="s">
        <v>383</v>
      </c>
      <c r="G303" s="224"/>
      <c r="H303" s="224"/>
      <c r="I303" s="224"/>
      <c r="K303" s="146">
        <v>1.4650000000000001</v>
      </c>
      <c r="R303" s="147"/>
      <c r="T303" s="148"/>
      <c r="AA303" s="149"/>
      <c r="AT303" s="145" t="s">
        <v>152</v>
      </c>
      <c r="AU303" s="145" t="s">
        <v>95</v>
      </c>
      <c r="AV303" s="11" t="s">
        <v>95</v>
      </c>
      <c r="AW303" s="11" t="s">
        <v>31</v>
      </c>
      <c r="AX303" s="11" t="s">
        <v>73</v>
      </c>
      <c r="AY303" s="145" t="s">
        <v>144</v>
      </c>
    </row>
    <row r="304" spans="2:65" s="11" customFormat="1" ht="16.5" customHeight="1">
      <c r="B304" s="144"/>
      <c r="E304" s="145" t="s">
        <v>5</v>
      </c>
      <c r="F304" s="223" t="s">
        <v>384</v>
      </c>
      <c r="G304" s="224"/>
      <c r="H304" s="224"/>
      <c r="I304" s="224"/>
      <c r="K304" s="146">
        <v>2.6509999999999998</v>
      </c>
      <c r="R304" s="147"/>
      <c r="T304" s="148"/>
      <c r="AA304" s="149"/>
      <c r="AT304" s="145" t="s">
        <v>152</v>
      </c>
      <c r="AU304" s="145" t="s">
        <v>95</v>
      </c>
      <c r="AV304" s="11" t="s">
        <v>95</v>
      </c>
      <c r="AW304" s="11" t="s">
        <v>31</v>
      </c>
      <c r="AX304" s="11" t="s">
        <v>73</v>
      </c>
      <c r="AY304" s="145" t="s">
        <v>144</v>
      </c>
    </row>
    <row r="305" spans="2:65" s="11" customFormat="1" ht="16.5" customHeight="1">
      <c r="B305" s="144"/>
      <c r="E305" s="145" t="s">
        <v>5</v>
      </c>
      <c r="F305" s="223" t="s">
        <v>385</v>
      </c>
      <c r="G305" s="224"/>
      <c r="H305" s="224"/>
      <c r="I305" s="224"/>
      <c r="K305" s="146">
        <v>5.625</v>
      </c>
      <c r="R305" s="147"/>
      <c r="T305" s="148"/>
      <c r="AA305" s="149"/>
      <c r="AT305" s="145" t="s">
        <v>152</v>
      </c>
      <c r="AU305" s="145" t="s">
        <v>95</v>
      </c>
      <c r="AV305" s="11" t="s">
        <v>95</v>
      </c>
      <c r="AW305" s="11" t="s">
        <v>31</v>
      </c>
      <c r="AX305" s="11" t="s">
        <v>73</v>
      </c>
      <c r="AY305" s="145" t="s">
        <v>144</v>
      </c>
    </row>
    <row r="306" spans="2:65" s="11" customFormat="1" ht="16.5" customHeight="1">
      <c r="B306" s="144"/>
      <c r="E306" s="145" t="s">
        <v>5</v>
      </c>
      <c r="F306" s="223" t="s">
        <v>386</v>
      </c>
      <c r="G306" s="224"/>
      <c r="H306" s="224"/>
      <c r="I306" s="224"/>
      <c r="K306" s="146">
        <v>4.8</v>
      </c>
      <c r="R306" s="147"/>
      <c r="T306" s="148"/>
      <c r="AA306" s="149"/>
      <c r="AT306" s="145" t="s">
        <v>152</v>
      </c>
      <c r="AU306" s="145" t="s">
        <v>95</v>
      </c>
      <c r="AV306" s="11" t="s">
        <v>95</v>
      </c>
      <c r="AW306" s="11" t="s">
        <v>31</v>
      </c>
      <c r="AX306" s="11" t="s">
        <v>73</v>
      </c>
      <c r="AY306" s="145" t="s">
        <v>144</v>
      </c>
    </row>
    <row r="307" spans="2:65" s="11" customFormat="1" ht="16.5" customHeight="1">
      <c r="B307" s="144"/>
      <c r="E307" s="145" t="s">
        <v>5</v>
      </c>
      <c r="F307" s="223" t="s">
        <v>387</v>
      </c>
      <c r="G307" s="224"/>
      <c r="H307" s="224"/>
      <c r="I307" s="224"/>
      <c r="K307" s="146">
        <v>16.847999999999999</v>
      </c>
      <c r="R307" s="147"/>
      <c r="T307" s="148"/>
      <c r="AA307" s="149"/>
      <c r="AT307" s="145" t="s">
        <v>152</v>
      </c>
      <c r="AU307" s="145" t="s">
        <v>95</v>
      </c>
      <c r="AV307" s="11" t="s">
        <v>95</v>
      </c>
      <c r="AW307" s="11" t="s">
        <v>31</v>
      </c>
      <c r="AX307" s="11" t="s">
        <v>73</v>
      </c>
      <c r="AY307" s="145" t="s">
        <v>144</v>
      </c>
    </row>
    <row r="308" spans="2:65" s="11" customFormat="1" ht="16.5" customHeight="1">
      <c r="B308" s="144"/>
      <c r="E308" s="145" t="s">
        <v>5</v>
      </c>
      <c r="F308" s="223" t="s">
        <v>388</v>
      </c>
      <c r="G308" s="224"/>
      <c r="H308" s="224"/>
      <c r="I308" s="224"/>
      <c r="K308" s="146">
        <v>1.4630000000000001</v>
      </c>
      <c r="R308" s="147"/>
      <c r="T308" s="148"/>
      <c r="AA308" s="149"/>
      <c r="AT308" s="145" t="s">
        <v>152</v>
      </c>
      <c r="AU308" s="145" t="s">
        <v>95</v>
      </c>
      <c r="AV308" s="11" t="s">
        <v>95</v>
      </c>
      <c r="AW308" s="11" t="s">
        <v>31</v>
      </c>
      <c r="AX308" s="11" t="s">
        <v>73</v>
      </c>
      <c r="AY308" s="145" t="s">
        <v>144</v>
      </c>
    </row>
    <row r="309" spans="2:65" s="11" customFormat="1" ht="16.5" customHeight="1">
      <c r="B309" s="144"/>
      <c r="E309" s="145" t="s">
        <v>5</v>
      </c>
      <c r="F309" s="223" t="s">
        <v>389</v>
      </c>
      <c r="G309" s="224"/>
      <c r="H309" s="224"/>
      <c r="I309" s="224"/>
      <c r="K309" s="146">
        <v>1.8</v>
      </c>
      <c r="R309" s="147"/>
      <c r="T309" s="148"/>
      <c r="AA309" s="149"/>
      <c r="AT309" s="145" t="s">
        <v>152</v>
      </c>
      <c r="AU309" s="145" t="s">
        <v>95</v>
      </c>
      <c r="AV309" s="11" t="s">
        <v>95</v>
      </c>
      <c r="AW309" s="11" t="s">
        <v>31</v>
      </c>
      <c r="AX309" s="11" t="s">
        <v>73</v>
      </c>
      <c r="AY309" s="145" t="s">
        <v>144</v>
      </c>
    </row>
    <row r="310" spans="2:65" s="11" customFormat="1" ht="16.5" customHeight="1">
      <c r="B310" s="144"/>
      <c r="E310" s="145" t="s">
        <v>5</v>
      </c>
      <c r="F310" s="223" t="s">
        <v>390</v>
      </c>
      <c r="G310" s="224"/>
      <c r="H310" s="224"/>
      <c r="I310" s="224"/>
      <c r="K310" s="146">
        <v>0.54</v>
      </c>
      <c r="R310" s="147"/>
      <c r="T310" s="148"/>
      <c r="AA310" s="149"/>
      <c r="AT310" s="145" t="s">
        <v>152</v>
      </c>
      <c r="AU310" s="145" t="s">
        <v>95</v>
      </c>
      <c r="AV310" s="11" t="s">
        <v>95</v>
      </c>
      <c r="AW310" s="11" t="s">
        <v>31</v>
      </c>
      <c r="AX310" s="11" t="s">
        <v>73</v>
      </c>
      <c r="AY310" s="145" t="s">
        <v>144</v>
      </c>
    </row>
    <row r="311" spans="2:65" s="11" customFormat="1" ht="16.5" customHeight="1">
      <c r="B311" s="144"/>
      <c r="E311" s="145" t="s">
        <v>5</v>
      </c>
      <c r="F311" s="223" t="s">
        <v>391</v>
      </c>
      <c r="G311" s="224"/>
      <c r="H311" s="224"/>
      <c r="I311" s="224"/>
      <c r="K311" s="146">
        <v>2.88</v>
      </c>
      <c r="R311" s="147"/>
      <c r="T311" s="148"/>
      <c r="AA311" s="149"/>
      <c r="AT311" s="145" t="s">
        <v>152</v>
      </c>
      <c r="AU311" s="145" t="s">
        <v>95</v>
      </c>
      <c r="AV311" s="11" t="s">
        <v>95</v>
      </c>
      <c r="AW311" s="11" t="s">
        <v>31</v>
      </c>
      <c r="AX311" s="11" t="s">
        <v>73</v>
      </c>
      <c r="AY311" s="145" t="s">
        <v>144</v>
      </c>
    </row>
    <row r="312" spans="2:65" s="12" customFormat="1" ht="16.5" customHeight="1">
      <c r="B312" s="150"/>
      <c r="E312" s="151" t="s">
        <v>5</v>
      </c>
      <c r="F312" s="227" t="s">
        <v>155</v>
      </c>
      <c r="G312" s="228"/>
      <c r="H312" s="228"/>
      <c r="I312" s="228"/>
      <c r="K312" s="152">
        <v>60.027000000000001</v>
      </c>
      <c r="R312" s="153"/>
      <c r="T312" s="154"/>
      <c r="AA312" s="155"/>
      <c r="AT312" s="151" t="s">
        <v>152</v>
      </c>
      <c r="AU312" s="151" t="s">
        <v>95</v>
      </c>
      <c r="AV312" s="12" t="s">
        <v>149</v>
      </c>
      <c r="AW312" s="12" t="s">
        <v>31</v>
      </c>
      <c r="AX312" s="12" t="s">
        <v>81</v>
      </c>
      <c r="AY312" s="151" t="s">
        <v>144</v>
      </c>
    </row>
    <row r="313" spans="2:65" s="1" customFormat="1" ht="16.5" customHeight="1">
      <c r="B313" s="129"/>
      <c r="C313" s="130" t="s">
        <v>392</v>
      </c>
      <c r="D313" s="130" t="s">
        <v>145</v>
      </c>
      <c r="E313" s="131" t="s">
        <v>393</v>
      </c>
      <c r="F313" s="222" t="s">
        <v>394</v>
      </c>
      <c r="G313" s="222"/>
      <c r="H313" s="222"/>
      <c r="I313" s="222"/>
      <c r="J313" s="132" t="s">
        <v>190</v>
      </c>
      <c r="K313" s="133">
        <v>650.07799999999997</v>
      </c>
      <c r="L313" s="217">
        <v>0</v>
      </c>
      <c r="M313" s="217"/>
      <c r="N313" s="217">
        <f>ROUND(L313*K313,2)</f>
        <v>0</v>
      </c>
      <c r="O313" s="217"/>
      <c r="P313" s="217"/>
      <c r="Q313" s="217"/>
      <c r="R313" s="134"/>
      <c r="T313" s="135" t="s">
        <v>5</v>
      </c>
      <c r="U313" s="40" t="s">
        <v>38</v>
      </c>
      <c r="V313" s="136">
        <v>0.14000000000000001</v>
      </c>
      <c r="W313" s="136">
        <f>V313*K313</f>
        <v>91.010919999999999</v>
      </c>
      <c r="X313" s="136">
        <v>0</v>
      </c>
      <c r="Y313" s="136">
        <f>X313*K313</f>
        <v>0</v>
      </c>
      <c r="Z313" s="136">
        <v>0</v>
      </c>
      <c r="AA313" s="137">
        <f>Z313*K313</f>
        <v>0</v>
      </c>
      <c r="AR313" s="21" t="s">
        <v>149</v>
      </c>
      <c r="AT313" s="21" t="s">
        <v>145</v>
      </c>
      <c r="AU313" s="21" t="s">
        <v>95</v>
      </c>
      <c r="AY313" s="21" t="s">
        <v>144</v>
      </c>
      <c r="BE313" s="138">
        <f>IF(U313="základní",N313,0)</f>
        <v>0</v>
      </c>
      <c r="BF313" s="138">
        <f>IF(U313="snížená",N313,0)</f>
        <v>0</v>
      </c>
      <c r="BG313" s="138">
        <f>IF(U313="zákl. přenesená",N313,0)</f>
        <v>0</v>
      </c>
      <c r="BH313" s="138">
        <f>IF(U313="sníž. přenesená",N313,0)</f>
        <v>0</v>
      </c>
      <c r="BI313" s="138">
        <f>IF(U313="nulová",N313,0)</f>
        <v>0</v>
      </c>
      <c r="BJ313" s="21" t="s">
        <v>81</v>
      </c>
      <c r="BK313" s="138">
        <f>ROUND(L313*K313,2)</f>
        <v>0</v>
      </c>
      <c r="BL313" s="21" t="s">
        <v>149</v>
      </c>
      <c r="BM313" s="21" t="s">
        <v>395</v>
      </c>
    </row>
    <row r="314" spans="2:65" s="1" customFormat="1" ht="25.5" customHeight="1">
      <c r="B314" s="129"/>
      <c r="C314" s="130" t="s">
        <v>396</v>
      </c>
      <c r="D314" s="130" t="s">
        <v>145</v>
      </c>
      <c r="E314" s="131" t="s">
        <v>397</v>
      </c>
      <c r="F314" s="222" t="s">
        <v>398</v>
      </c>
      <c r="G314" s="222"/>
      <c r="H314" s="222"/>
      <c r="I314" s="222"/>
      <c r="J314" s="132" t="s">
        <v>190</v>
      </c>
      <c r="K314" s="133">
        <v>20</v>
      </c>
      <c r="L314" s="217">
        <v>0</v>
      </c>
      <c r="M314" s="217"/>
      <c r="N314" s="217">
        <f>ROUND(L314*K314,2)</f>
        <v>0</v>
      </c>
      <c r="O314" s="217"/>
      <c r="P314" s="217"/>
      <c r="Q314" s="217"/>
      <c r="R314" s="134"/>
      <c r="T314" s="135" t="s">
        <v>5</v>
      </c>
      <c r="U314" s="40" t="s">
        <v>38</v>
      </c>
      <c r="V314" s="136">
        <v>7.0000000000000007E-2</v>
      </c>
      <c r="W314" s="136">
        <f>V314*K314</f>
        <v>1.4000000000000001</v>
      </c>
      <c r="X314" s="136">
        <v>0</v>
      </c>
      <c r="Y314" s="136">
        <f>X314*K314</f>
        <v>0</v>
      </c>
      <c r="Z314" s="136">
        <v>0</v>
      </c>
      <c r="AA314" s="137">
        <f>Z314*K314</f>
        <v>0</v>
      </c>
      <c r="AR314" s="21" t="s">
        <v>149</v>
      </c>
      <c r="AT314" s="21" t="s">
        <v>145</v>
      </c>
      <c r="AU314" s="21" t="s">
        <v>95</v>
      </c>
      <c r="AY314" s="21" t="s">
        <v>144</v>
      </c>
      <c r="BE314" s="138">
        <f>IF(U314="základní",N314,0)</f>
        <v>0</v>
      </c>
      <c r="BF314" s="138">
        <f>IF(U314="snížená",N314,0)</f>
        <v>0</v>
      </c>
      <c r="BG314" s="138">
        <f>IF(U314="zákl. přenesená",N314,0)</f>
        <v>0</v>
      </c>
      <c r="BH314" s="138">
        <f>IF(U314="sníž. přenesená",N314,0)</f>
        <v>0</v>
      </c>
      <c r="BI314" s="138">
        <f>IF(U314="nulová",N314,0)</f>
        <v>0</v>
      </c>
      <c r="BJ314" s="21" t="s">
        <v>81</v>
      </c>
      <c r="BK314" s="138">
        <f>ROUND(L314*K314,2)</f>
        <v>0</v>
      </c>
      <c r="BL314" s="21" t="s">
        <v>149</v>
      </c>
      <c r="BM314" s="21" t="s">
        <v>399</v>
      </c>
    </row>
    <row r="315" spans="2:65" s="1" customFormat="1" ht="25.5" customHeight="1">
      <c r="B315" s="129"/>
      <c r="C315" s="130" t="s">
        <v>400</v>
      </c>
      <c r="D315" s="130" t="s">
        <v>145</v>
      </c>
      <c r="E315" s="131" t="s">
        <v>401</v>
      </c>
      <c r="F315" s="222" t="s">
        <v>402</v>
      </c>
      <c r="G315" s="222"/>
      <c r="H315" s="222"/>
      <c r="I315" s="222"/>
      <c r="J315" s="132" t="s">
        <v>190</v>
      </c>
      <c r="K315" s="133">
        <v>7.5090000000000003</v>
      </c>
      <c r="L315" s="217">
        <v>0</v>
      </c>
      <c r="M315" s="217"/>
      <c r="N315" s="217">
        <f>ROUND(L315*K315,2)</f>
        <v>0</v>
      </c>
      <c r="O315" s="217"/>
      <c r="P315" s="217"/>
      <c r="Q315" s="217"/>
      <c r="R315" s="134"/>
      <c r="T315" s="135" t="s">
        <v>5</v>
      </c>
      <c r="U315" s="40" t="s">
        <v>38</v>
      </c>
      <c r="V315" s="136">
        <v>0.63</v>
      </c>
      <c r="W315" s="136">
        <f>V315*K315</f>
        <v>4.7306699999999999</v>
      </c>
      <c r="X315" s="136">
        <v>0.105</v>
      </c>
      <c r="Y315" s="136">
        <f>X315*K315</f>
        <v>0.78844499999999995</v>
      </c>
      <c r="Z315" s="136">
        <v>0</v>
      </c>
      <c r="AA315" s="137">
        <f>Z315*K315</f>
        <v>0</v>
      </c>
      <c r="AR315" s="21" t="s">
        <v>149</v>
      </c>
      <c r="AT315" s="21" t="s">
        <v>145</v>
      </c>
      <c r="AU315" s="21" t="s">
        <v>95</v>
      </c>
      <c r="AY315" s="21" t="s">
        <v>144</v>
      </c>
      <c r="BE315" s="138">
        <f>IF(U315="základní",N315,0)</f>
        <v>0</v>
      </c>
      <c r="BF315" s="138">
        <f>IF(U315="snížená",N315,0)</f>
        <v>0</v>
      </c>
      <c r="BG315" s="138">
        <f>IF(U315="zákl. přenesená",N315,0)</f>
        <v>0</v>
      </c>
      <c r="BH315" s="138">
        <f>IF(U315="sníž. přenesená",N315,0)</f>
        <v>0</v>
      </c>
      <c r="BI315" s="138">
        <f>IF(U315="nulová",N315,0)</f>
        <v>0</v>
      </c>
      <c r="BJ315" s="21" t="s">
        <v>81</v>
      </c>
      <c r="BK315" s="138">
        <f>ROUND(L315*K315,2)</f>
        <v>0</v>
      </c>
      <c r="BL315" s="21" t="s">
        <v>149</v>
      </c>
      <c r="BM315" s="21" t="s">
        <v>403</v>
      </c>
    </row>
    <row r="316" spans="2:65" s="10" customFormat="1" ht="16.5" customHeight="1">
      <c r="B316" s="139"/>
      <c r="E316" s="140" t="s">
        <v>5</v>
      </c>
      <c r="F316" s="225" t="s">
        <v>404</v>
      </c>
      <c r="G316" s="226"/>
      <c r="H316" s="226"/>
      <c r="I316" s="226"/>
      <c r="K316" s="140" t="s">
        <v>5</v>
      </c>
      <c r="R316" s="141"/>
      <c r="T316" s="142"/>
      <c r="AA316" s="143"/>
      <c r="AT316" s="140" t="s">
        <v>152</v>
      </c>
      <c r="AU316" s="140" t="s">
        <v>95</v>
      </c>
      <c r="AV316" s="10" t="s">
        <v>81</v>
      </c>
      <c r="AW316" s="10" t="s">
        <v>31</v>
      </c>
      <c r="AX316" s="10" t="s">
        <v>73</v>
      </c>
      <c r="AY316" s="140" t="s">
        <v>144</v>
      </c>
    </row>
    <row r="317" spans="2:65" s="11" customFormat="1" ht="25.5" customHeight="1">
      <c r="B317" s="144"/>
      <c r="E317" s="145" t="s">
        <v>5</v>
      </c>
      <c r="F317" s="223" t="s">
        <v>405</v>
      </c>
      <c r="G317" s="224"/>
      <c r="H317" s="224"/>
      <c r="I317" s="224"/>
      <c r="K317" s="146">
        <v>7.5090000000000003</v>
      </c>
      <c r="R317" s="147"/>
      <c r="T317" s="148"/>
      <c r="AA317" s="149"/>
      <c r="AT317" s="145" t="s">
        <v>152</v>
      </c>
      <c r="AU317" s="145" t="s">
        <v>95</v>
      </c>
      <c r="AV317" s="11" t="s">
        <v>95</v>
      </c>
      <c r="AW317" s="11" t="s">
        <v>31</v>
      </c>
      <c r="AX317" s="11" t="s">
        <v>81</v>
      </c>
      <c r="AY317" s="145" t="s">
        <v>144</v>
      </c>
    </row>
    <row r="318" spans="2:65" s="9" customFormat="1" ht="29.85" customHeight="1">
      <c r="B318" s="119"/>
      <c r="D318" s="128" t="s">
        <v>111</v>
      </c>
      <c r="E318" s="128"/>
      <c r="F318" s="128"/>
      <c r="G318" s="128"/>
      <c r="H318" s="128"/>
      <c r="I318" s="128"/>
      <c r="J318" s="128"/>
      <c r="K318" s="128"/>
      <c r="L318" s="128"/>
      <c r="M318" s="128"/>
      <c r="N318" s="233">
        <f>BK318</f>
        <v>0</v>
      </c>
      <c r="O318" s="234"/>
      <c r="P318" s="234"/>
      <c r="Q318" s="234"/>
      <c r="R318" s="121"/>
      <c r="T318" s="122"/>
      <c r="W318" s="123">
        <f>SUM(W319:W351)</f>
        <v>292.56383500000004</v>
      </c>
      <c r="Y318" s="123">
        <f>SUM(Y319:Y351)</f>
        <v>0</v>
      </c>
      <c r="AA318" s="124">
        <f>SUM(AA319:AA351)</f>
        <v>12.103347999999999</v>
      </c>
      <c r="AR318" s="125" t="s">
        <v>81</v>
      </c>
      <c r="AT318" s="126" t="s">
        <v>72</v>
      </c>
      <c r="AU318" s="126" t="s">
        <v>81</v>
      </c>
      <c r="AY318" s="125" t="s">
        <v>144</v>
      </c>
      <c r="BK318" s="127">
        <f>SUM(BK319:BK351)</f>
        <v>0</v>
      </c>
    </row>
    <row r="319" spans="2:65" s="1" customFormat="1" ht="38.25" customHeight="1">
      <c r="B319" s="129"/>
      <c r="C319" s="130" t="s">
        <v>406</v>
      </c>
      <c r="D319" s="130" t="s">
        <v>145</v>
      </c>
      <c r="E319" s="131" t="s">
        <v>407</v>
      </c>
      <c r="F319" s="222" t="s">
        <v>408</v>
      </c>
      <c r="G319" s="222"/>
      <c r="H319" s="222"/>
      <c r="I319" s="222"/>
      <c r="J319" s="132" t="s">
        <v>190</v>
      </c>
      <c r="K319" s="133">
        <v>711.995</v>
      </c>
      <c r="L319" s="217">
        <v>0</v>
      </c>
      <c r="M319" s="217"/>
      <c r="N319" s="217">
        <f>ROUND(L319*K319,2)</f>
        <v>0</v>
      </c>
      <c r="O319" s="217"/>
      <c r="P319" s="217"/>
      <c r="Q319" s="217"/>
      <c r="R319" s="134"/>
      <c r="T319" s="135" t="s">
        <v>5</v>
      </c>
      <c r="U319" s="40" t="s">
        <v>38</v>
      </c>
      <c r="V319" s="136">
        <v>0.154</v>
      </c>
      <c r="W319" s="136">
        <f>V319*K319</f>
        <v>109.64722999999999</v>
      </c>
      <c r="X319" s="136">
        <v>0</v>
      </c>
      <c r="Y319" s="136">
        <f>X319*K319</f>
        <v>0</v>
      </c>
      <c r="Z319" s="136">
        <v>0</v>
      </c>
      <c r="AA319" s="137">
        <f>Z319*K319</f>
        <v>0</v>
      </c>
      <c r="AR319" s="21" t="s">
        <v>149</v>
      </c>
      <c r="AT319" s="21" t="s">
        <v>145</v>
      </c>
      <c r="AU319" s="21" t="s">
        <v>95</v>
      </c>
      <c r="AY319" s="21" t="s">
        <v>144</v>
      </c>
      <c r="BE319" s="138">
        <f>IF(U319="základní",N319,0)</f>
        <v>0</v>
      </c>
      <c r="BF319" s="138">
        <f>IF(U319="snížená",N319,0)</f>
        <v>0</v>
      </c>
      <c r="BG319" s="138">
        <f>IF(U319="zákl. přenesená",N319,0)</f>
        <v>0</v>
      </c>
      <c r="BH319" s="138">
        <f>IF(U319="sníž. přenesená",N319,0)</f>
        <v>0</v>
      </c>
      <c r="BI319" s="138">
        <f>IF(U319="nulová",N319,0)</f>
        <v>0</v>
      </c>
      <c r="BJ319" s="21" t="s">
        <v>81</v>
      </c>
      <c r="BK319" s="138">
        <f>ROUND(L319*K319,2)</f>
        <v>0</v>
      </c>
      <c r="BL319" s="21" t="s">
        <v>149</v>
      </c>
      <c r="BM319" s="21" t="s">
        <v>409</v>
      </c>
    </row>
    <row r="320" spans="2:65" s="10" customFormat="1" ht="16.5" customHeight="1">
      <c r="B320" s="139"/>
      <c r="E320" s="140" t="s">
        <v>5</v>
      </c>
      <c r="F320" s="225" t="s">
        <v>410</v>
      </c>
      <c r="G320" s="226"/>
      <c r="H320" s="226"/>
      <c r="I320" s="226"/>
      <c r="K320" s="140" t="s">
        <v>5</v>
      </c>
      <c r="R320" s="141"/>
      <c r="T320" s="142"/>
      <c r="AA320" s="143"/>
      <c r="AT320" s="140" t="s">
        <v>152</v>
      </c>
      <c r="AU320" s="140" t="s">
        <v>95</v>
      </c>
      <c r="AV320" s="10" t="s">
        <v>81</v>
      </c>
      <c r="AW320" s="10" t="s">
        <v>31</v>
      </c>
      <c r="AX320" s="10" t="s">
        <v>73</v>
      </c>
      <c r="AY320" s="140" t="s">
        <v>144</v>
      </c>
    </row>
    <row r="321" spans="2:65" s="11" customFormat="1" ht="16.5" customHeight="1">
      <c r="B321" s="144"/>
      <c r="E321" s="145" t="s">
        <v>5</v>
      </c>
      <c r="F321" s="223" t="s">
        <v>411</v>
      </c>
      <c r="G321" s="224"/>
      <c r="H321" s="224"/>
      <c r="I321" s="224"/>
      <c r="K321" s="146">
        <v>198.84</v>
      </c>
      <c r="R321" s="147"/>
      <c r="T321" s="148"/>
      <c r="AA321" s="149"/>
      <c r="AT321" s="145" t="s">
        <v>152</v>
      </c>
      <c r="AU321" s="145" t="s">
        <v>95</v>
      </c>
      <c r="AV321" s="11" t="s">
        <v>95</v>
      </c>
      <c r="AW321" s="11" t="s">
        <v>31</v>
      </c>
      <c r="AX321" s="11" t="s">
        <v>73</v>
      </c>
      <c r="AY321" s="145" t="s">
        <v>144</v>
      </c>
    </row>
    <row r="322" spans="2:65" s="11" customFormat="1" ht="16.5" customHeight="1">
      <c r="B322" s="144"/>
      <c r="E322" s="145" t="s">
        <v>5</v>
      </c>
      <c r="F322" s="223" t="s">
        <v>412</v>
      </c>
      <c r="G322" s="224"/>
      <c r="H322" s="224"/>
      <c r="I322" s="224"/>
      <c r="K322" s="146">
        <v>145.85</v>
      </c>
      <c r="R322" s="147"/>
      <c r="T322" s="148"/>
      <c r="AA322" s="149"/>
      <c r="AT322" s="145" t="s">
        <v>152</v>
      </c>
      <c r="AU322" s="145" t="s">
        <v>95</v>
      </c>
      <c r="AV322" s="11" t="s">
        <v>95</v>
      </c>
      <c r="AW322" s="11" t="s">
        <v>31</v>
      </c>
      <c r="AX322" s="11" t="s">
        <v>73</v>
      </c>
      <c r="AY322" s="145" t="s">
        <v>144</v>
      </c>
    </row>
    <row r="323" spans="2:65" s="11" customFormat="1" ht="16.5" customHeight="1">
      <c r="B323" s="144"/>
      <c r="E323" s="145" t="s">
        <v>5</v>
      </c>
      <c r="F323" s="223" t="s">
        <v>413</v>
      </c>
      <c r="G323" s="224"/>
      <c r="H323" s="224"/>
      <c r="I323" s="224"/>
      <c r="K323" s="146">
        <v>205.68</v>
      </c>
      <c r="R323" s="147"/>
      <c r="T323" s="148"/>
      <c r="AA323" s="149"/>
      <c r="AT323" s="145" t="s">
        <v>152</v>
      </c>
      <c r="AU323" s="145" t="s">
        <v>95</v>
      </c>
      <c r="AV323" s="11" t="s">
        <v>95</v>
      </c>
      <c r="AW323" s="11" t="s">
        <v>31</v>
      </c>
      <c r="AX323" s="11" t="s">
        <v>73</v>
      </c>
      <c r="AY323" s="145" t="s">
        <v>144</v>
      </c>
    </row>
    <row r="324" spans="2:65" s="11" customFormat="1" ht="16.5" customHeight="1">
      <c r="B324" s="144"/>
      <c r="E324" s="145" t="s">
        <v>5</v>
      </c>
      <c r="F324" s="223" t="s">
        <v>414</v>
      </c>
      <c r="G324" s="224"/>
      <c r="H324" s="224"/>
      <c r="I324" s="224"/>
      <c r="K324" s="146">
        <v>161.625</v>
      </c>
      <c r="R324" s="147"/>
      <c r="T324" s="148"/>
      <c r="AA324" s="149"/>
      <c r="AT324" s="145" t="s">
        <v>152</v>
      </c>
      <c r="AU324" s="145" t="s">
        <v>95</v>
      </c>
      <c r="AV324" s="11" t="s">
        <v>95</v>
      </c>
      <c r="AW324" s="11" t="s">
        <v>31</v>
      </c>
      <c r="AX324" s="11" t="s">
        <v>73</v>
      </c>
      <c r="AY324" s="145" t="s">
        <v>144</v>
      </c>
    </row>
    <row r="325" spans="2:65" s="12" customFormat="1" ht="16.5" customHeight="1">
      <c r="B325" s="150"/>
      <c r="E325" s="151" t="s">
        <v>5</v>
      </c>
      <c r="F325" s="227" t="s">
        <v>155</v>
      </c>
      <c r="G325" s="228"/>
      <c r="H325" s="228"/>
      <c r="I325" s="228"/>
      <c r="K325" s="152">
        <v>711.995</v>
      </c>
      <c r="R325" s="153"/>
      <c r="T325" s="154"/>
      <c r="AA325" s="155"/>
      <c r="AT325" s="151" t="s">
        <v>152</v>
      </c>
      <c r="AU325" s="151" t="s">
        <v>95</v>
      </c>
      <c r="AV325" s="12" t="s">
        <v>149</v>
      </c>
      <c r="AW325" s="12" t="s">
        <v>31</v>
      </c>
      <c r="AX325" s="12" t="s">
        <v>81</v>
      </c>
      <c r="AY325" s="151" t="s">
        <v>144</v>
      </c>
    </row>
    <row r="326" spans="2:65" s="1" customFormat="1" ht="38.25" customHeight="1">
      <c r="B326" s="129"/>
      <c r="C326" s="130" t="s">
        <v>415</v>
      </c>
      <c r="D326" s="130" t="s">
        <v>145</v>
      </c>
      <c r="E326" s="131" t="s">
        <v>416</v>
      </c>
      <c r="F326" s="222" t="s">
        <v>417</v>
      </c>
      <c r="G326" s="222"/>
      <c r="H326" s="222"/>
      <c r="I326" s="222"/>
      <c r="J326" s="132" t="s">
        <v>190</v>
      </c>
      <c r="K326" s="133">
        <v>64079.55</v>
      </c>
      <c r="L326" s="217">
        <v>0</v>
      </c>
      <c r="M326" s="217"/>
      <c r="N326" s="217">
        <f>ROUND(L326*K326,2)</f>
        <v>0</v>
      </c>
      <c r="O326" s="217"/>
      <c r="P326" s="217"/>
      <c r="Q326" s="217"/>
      <c r="R326" s="134"/>
      <c r="T326" s="135" t="s">
        <v>5</v>
      </c>
      <c r="U326" s="40" t="s">
        <v>38</v>
      </c>
      <c r="V326" s="136">
        <v>0</v>
      </c>
      <c r="W326" s="136">
        <f>V326*K326</f>
        <v>0</v>
      </c>
      <c r="X326" s="136">
        <v>0</v>
      </c>
      <c r="Y326" s="136">
        <f>X326*K326</f>
        <v>0</v>
      </c>
      <c r="Z326" s="136">
        <v>0</v>
      </c>
      <c r="AA326" s="137">
        <f>Z326*K326</f>
        <v>0</v>
      </c>
      <c r="AR326" s="21" t="s">
        <v>149</v>
      </c>
      <c r="AT326" s="21" t="s">
        <v>145</v>
      </c>
      <c r="AU326" s="21" t="s">
        <v>95</v>
      </c>
      <c r="AY326" s="21" t="s">
        <v>144</v>
      </c>
      <c r="BE326" s="138">
        <f>IF(U326="základní",N326,0)</f>
        <v>0</v>
      </c>
      <c r="BF326" s="138">
        <f>IF(U326="snížená",N326,0)</f>
        <v>0</v>
      </c>
      <c r="BG326" s="138">
        <f>IF(U326="zákl. přenesená",N326,0)</f>
        <v>0</v>
      </c>
      <c r="BH326" s="138">
        <f>IF(U326="sníž. přenesená",N326,0)</f>
        <v>0</v>
      </c>
      <c r="BI326" s="138">
        <f>IF(U326="nulová",N326,0)</f>
        <v>0</v>
      </c>
      <c r="BJ326" s="21" t="s">
        <v>81</v>
      </c>
      <c r="BK326" s="138">
        <f>ROUND(L326*K326,2)</f>
        <v>0</v>
      </c>
      <c r="BL326" s="21" t="s">
        <v>149</v>
      </c>
      <c r="BM326" s="21" t="s">
        <v>418</v>
      </c>
    </row>
    <row r="327" spans="2:65" s="11" customFormat="1" ht="25.5" customHeight="1">
      <c r="B327" s="144"/>
      <c r="E327" s="145" t="s">
        <v>5</v>
      </c>
      <c r="F327" s="220" t="s">
        <v>419</v>
      </c>
      <c r="G327" s="221"/>
      <c r="H327" s="221"/>
      <c r="I327" s="221"/>
      <c r="K327" s="146">
        <v>64079.55</v>
      </c>
      <c r="R327" s="147"/>
      <c r="T327" s="148"/>
      <c r="AA327" s="149"/>
      <c r="AT327" s="145" t="s">
        <v>152</v>
      </c>
      <c r="AU327" s="145" t="s">
        <v>95</v>
      </c>
      <c r="AV327" s="11" t="s">
        <v>95</v>
      </c>
      <c r="AW327" s="11" t="s">
        <v>31</v>
      </c>
      <c r="AX327" s="11" t="s">
        <v>81</v>
      </c>
      <c r="AY327" s="145" t="s">
        <v>144</v>
      </c>
    </row>
    <row r="328" spans="2:65" s="1" customFormat="1" ht="38.25" customHeight="1">
      <c r="B328" s="129"/>
      <c r="C328" s="130" t="s">
        <v>420</v>
      </c>
      <c r="D328" s="130" t="s">
        <v>145</v>
      </c>
      <c r="E328" s="131" t="s">
        <v>421</v>
      </c>
      <c r="F328" s="222" t="s">
        <v>422</v>
      </c>
      <c r="G328" s="222"/>
      <c r="H328" s="222"/>
      <c r="I328" s="222"/>
      <c r="J328" s="132" t="s">
        <v>190</v>
      </c>
      <c r="K328" s="133">
        <v>711.995</v>
      </c>
      <c r="L328" s="217">
        <v>0</v>
      </c>
      <c r="M328" s="217"/>
      <c r="N328" s="217">
        <f>ROUND(L328*K328,2)</f>
        <v>0</v>
      </c>
      <c r="O328" s="217"/>
      <c r="P328" s="217"/>
      <c r="Q328" s="217"/>
      <c r="R328" s="134"/>
      <c r="T328" s="135" t="s">
        <v>5</v>
      </c>
      <c r="U328" s="40" t="s">
        <v>38</v>
      </c>
      <c r="V328" s="136">
        <v>9.7000000000000003E-2</v>
      </c>
      <c r="W328" s="136">
        <f>V328*K328</f>
        <v>69.06351500000001</v>
      </c>
      <c r="X328" s="136">
        <v>0</v>
      </c>
      <c r="Y328" s="136">
        <f>X328*K328</f>
        <v>0</v>
      </c>
      <c r="Z328" s="136">
        <v>0</v>
      </c>
      <c r="AA328" s="137">
        <f>Z328*K328</f>
        <v>0</v>
      </c>
      <c r="AR328" s="21" t="s">
        <v>149</v>
      </c>
      <c r="AT328" s="21" t="s">
        <v>145</v>
      </c>
      <c r="AU328" s="21" t="s">
        <v>95</v>
      </c>
      <c r="AY328" s="21" t="s">
        <v>144</v>
      </c>
      <c r="BE328" s="138">
        <f>IF(U328="základní",N328,0)</f>
        <v>0</v>
      </c>
      <c r="BF328" s="138">
        <f>IF(U328="snížená",N328,0)</f>
        <v>0</v>
      </c>
      <c r="BG328" s="138">
        <f>IF(U328="zákl. přenesená",N328,0)</f>
        <v>0</v>
      </c>
      <c r="BH328" s="138">
        <f>IF(U328="sníž. přenesená",N328,0)</f>
        <v>0</v>
      </c>
      <c r="BI328" s="138">
        <f>IF(U328="nulová",N328,0)</f>
        <v>0</v>
      </c>
      <c r="BJ328" s="21" t="s">
        <v>81</v>
      </c>
      <c r="BK328" s="138">
        <f>ROUND(L328*K328,2)</f>
        <v>0</v>
      </c>
      <c r="BL328" s="21" t="s">
        <v>149</v>
      </c>
      <c r="BM328" s="21" t="s">
        <v>423</v>
      </c>
    </row>
    <row r="329" spans="2:65" s="1" customFormat="1" ht="25.5" customHeight="1">
      <c r="B329" s="129"/>
      <c r="C329" s="130" t="s">
        <v>424</v>
      </c>
      <c r="D329" s="130" t="s">
        <v>145</v>
      </c>
      <c r="E329" s="131" t="s">
        <v>425</v>
      </c>
      <c r="F329" s="222" t="s">
        <v>426</v>
      </c>
      <c r="G329" s="222"/>
      <c r="H329" s="222"/>
      <c r="I329" s="222"/>
      <c r="J329" s="132" t="s">
        <v>190</v>
      </c>
      <c r="K329" s="133">
        <v>711.995</v>
      </c>
      <c r="L329" s="217">
        <v>0</v>
      </c>
      <c r="M329" s="217"/>
      <c r="N329" s="217">
        <f>ROUND(L329*K329,2)</f>
        <v>0</v>
      </c>
      <c r="O329" s="217"/>
      <c r="P329" s="217"/>
      <c r="Q329" s="217"/>
      <c r="R329" s="134"/>
      <c r="T329" s="135" t="s">
        <v>5</v>
      </c>
      <c r="U329" s="40" t="s">
        <v>38</v>
      </c>
      <c r="V329" s="136">
        <v>4.9000000000000002E-2</v>
      </c>
      <c r="W329" s="136">
        <f>V329*K329</f>
        <v>34.887754999999999</v>
      </c>
      <c r="X329" s="136">
        <v>0</v>
      </c>
      <c r="Y329" s="136">
        <f>X329*K329</f>
        <v>0</v>
      </c>
      <c r="Z329" s="136">
        <v>0</v>
      </c>
      <c r="AA329" s="137">
        <f>Z329*K329</f>
        <v>0</v>
      </c>
      <c r="AR329" s="21" t="s">
        <v>149</v>
      </c>
      <c r="AT329" s="21" t="s">
        <v>145</v>
      </c>
      <c r="AU329" s="21" t="s">
        <v>95</v>
      </c>
      <c r="AY329" s="21" t="s">
        <v>144</v>
      </c>
      <c r="BE329" s="138">
        <f>IF(U329="základní",N329,0)</f>
        <v>0</v>
      </c>
      <c r="BF329" s="138">
        <f>IF(U329="snížená",N329,0)</f>
        <v>0</v>
      </c>
      <c r="BG329" s="138">
        <f>IF(U329="zákl. přenesená",N329,0)</f>
        <v>0</v>
      </c>
      <c r="BH329" s="138">
        <f>IF(U329="sníž. přenesená",N329,0)</f>
        <v>0</v>
      </c>
      <c r="BI329" s="138">
        <f>IF(U329="nulová",N329,0)</f>
        <v>0</v>
      </c>
      <c r="BJ329" s="21" t="s">
        <v>81</v>
      </c>
      <c r="BK329" s="138">
        <f>ROUND(L329*K329,2)</f>
        <v>0</v>
      </c>
      <c r="BL329" s="21" t="s">
        <v>149</v>
      </c>
      <c r="BM329" s="21" t="s">
        <v>427</v>
      </c>
    </row>
    <row r="330" spans="2:65" s="1" customFormat="1" ht="25.5" customHeight="1">
      <c r="B330" s="129"/>
      <c r="C330" s="130" t="s">
        <v>428</v>
      </c>
      <c r="D330" s="130" t="s">
        <v>145</v>
      </c>
      <c r="E330" s="131" t="s">
        <v>429</v>
      </c>
      <c r="F330" s="222" t="s">
        <v>430</v>
      </c>
      <c r="G330" s="222"/>
      <c r="H330" s="222"/>
      <c r="I330" s="222"/>
      <c r="J330" s="132" t="s">
        <v>190</v>
      </c>
      <c r="K330" s="133">
        <v>64079.55</v>
      </c>
      <c r="L330" s="217">
        <v>0</v>
      </c>
      <c r="M330" s="217"/>
      <c r="N330" s="217">
        <f>ROUND(L330*K330,2)</f>
        <v>0</v>
      </c>
      <c r="O330" s="217"/>
      <c r="P330" s="217"/>
      <c r="Q330" s="217"/>
      <c r="R330" s="134"/>
      <c r="T330" s="135" t="s">
        <v>5</v>
      </c>
      <c r="U330" s="40" t="s">
        <v>38</v>
      </c>
      <c r="V330" s="136">
        <v>0</v>
      </c>
      <c r="W330" s="136">
        <f>V330*K330</f>
        <v>0</v>
      </c>
      <c r="X330" s="136">
        <v>0</v>
      </c>
      <c r="Y330" s="136">
        <f>X330*K330</f>
        <v>0</v>
      </c>
      <c r="Z330" s="136">
        <v>0</v>
      </c>
      <c r="AA330" s="137">
        <f>Z330*K330</f>
        <v>0</v>
      </c>
      <c r="AR330" s="21" t="s">
        <v>149</v>
      </c>
      <c r="AT330" s="21" t="s">
        <v>145</v>
      </c>
      <c r="AU330" s="21" t="s">
        <v>95</v>
      </c>
      <c r="AY330" s="21" t="s">
        <v>144</v>
      </c>
      <c r="BE330" s="138">
        <f>IF(U330="základní",N330,0)</f>
        <v>0</v>
      </c>
      <c r="BF330" s="138">
        <f>IF(U330="snížená",N330,0)</f>
        <v>0</v>
      </c>
      <c r="BG330" s="138">
        <f>IF(U330="zákl. přenesená",N330,0)</f>
        <v>0</v>
      </c>
      <c r="BH330" s="138">
        <f>IF(U330="sníž. přenesená",N330,0)</f>
        <v>0</v>
      </c>
      <c r="BI330" s="138">
        <f>IF(U330="nulová",N330,0)</f>
        <v>0</v>
      </c>
      <c r="BJ330" s="21" t="s">
        <v>81</v>
      </c>
      <c r="BK330" s="138">
        <f>ROUND(L330*K330,2)</f>
        <v>0</v>
      </c>
      <c r="BL330" s="21" t="s">
        <v>149</v>
      </c>
      <c r="BM330" s="21" t="s">
        <v>431</v>
      </c>
    </row>
    <row r="331" spans="2:65" s="1" customFormat="1" ht="25.5" customHeight="1">
      <c r="B331" s="129"/>
      <c r="C331" s="130" t="s">
        <v>432</v>
      </c>
      <c r="D331" s="130" t="s">
        <v>145</v>
      </c>
      <c r="E331" s="131" t="s">
        <v>433</v>
      </c>
      <c r="F331" s="222" t="s">
        <v>434</v>
      </c>
      <c r="G331" s="222"/>
      <c r="H331" s="222"/>
      <c r="I331" s="222"/>
      <c r="J331" s="132" t="s">
        <v>190</v>
      </c>
      <c r="K331" s="133">
        <v>711.995</v>
      </c>
      <c r="L331" s="217">
        <v>0</v>
      </c>
      <c r="M331" s="217"/>
      <c r="N331" s="217">
        <f>ROUND(L331*K331,2)</f>
        <v>0</v>
      </c>
      <c r="O331" s="217"/>
      <c r="P331" s="217"/>
      <c r="Q331" s="217"/>
      <c r="R331" s="134"/>
      <c r="T331" s="135" t="s">
        <v>5</v>
      </c>
      <c r="U331" s="40" t="s">
        <v>38</v>
      </c>
      <c r="V331" s="136">
        <v>3.3000000000000002E-2</v>
      </c>
      <c r="W331" s="136">
        <f>V331*K331</f>
        <v>23.495835</v>
      </c>
      <c r="X331" s="136">
        <v>0</v>
      </c>
      <c r="Y331" s="136">
        <f>X331*K331</f>
        <v>0</v>
      </c>
      <c r="Z331" s="136">
        <v>0</v>
      </c>
      <c r="AA331" s="137">
        <f>Z331*K331</f>
        <v>0</v>
      </c>
      <c r="AR331" s="21" t="s">
        <v>149</v>
      </c>
      <c r="AT331" s="21" t="s">
        <v>145</v>
      </c>
      <c r="AU331" s="21" t="s">
        <v>95</v>
      </c>
      <c r="AY331" s="21" t="s">
        <v>144</v>
      </c>
      <c r="BE331" s="138">
        <f>IF(U331="základní",N331,0)</f>
        <v>0</v>
      </c>
      <c r="BF331" s="138">
        <f>IF(U331="snížená",N331,0)</f>
        <v>0</v>
      </c>
      <c r="BG331" s="138">
        <f>IF(U331="zákl. přenesená",N331,0)</f>
        <v>0</v>
      </c>
      <c r="BH331" s="138">
        <f>IF(U331="sníž. přenesená",N331,0)</f>
        <v>0</v>
      </c>
      <c r="BI331" s="138">
        <f>IF(U331="nulová",N331,0)</f>
        <v>0</v>
      </c>
      <c r="BJ331" s="21" t="s">
        <v>81</v>
      </c>
      <c r="BK331" s="138">
        <f>ROUND(L331*K331,2)</f>
        <v>0</v>
      </c>
      <c r="BL331" s="21" t="s">
        <v>149</v>
      </c>
      <c r="BM331" s="21" t="s">
        <v>435</v>
      </c>
    </row>
    <row r="332" spans="2:65" s="1" customFormat="1" ht="25.5" customHeight="1">
      <c r="B332" s="129"/>
      <c r="C332" s="130" t="s">
        <v>436</v>
      </c>
      <c r="D332" s="130" t="s">
        <v>145</v>
      </c>
      <c r="E332" s="131" t="s">
        <v>437</v>
      </c>
      <c r="F332" s="222" t="s">
        <v>438</v>
      </c>
      <c r="G332" s="222"/>
      <c r="H332" s="222"/>
      <c r="I332" s="222"/>
      <c r="J332" s="132" t="s">
        <v>190</v>
      </c>
      <c r="K332" s="133">
        <v>9</v>
      </c>
      <c r="L332" s="217">
        <v>0</v>
      </c>
      <c r="M332" s="217"/>
      <c r="N332" s="217">
        <f>ROUND(L332*K332,2)</f>
        <v>0</v>
      </c>
      <c r="O332" s="217"/>
      <c r="P332" s="217"/>
      <c r="Q332" s="217"/>
      <c r="R332" s="134"/>
      <c r="T332" s="135" t="s">
        <v>5</v>
      </c>
      <c r="U332" s="40" t="s">
        <v>38</v>
      </c>
      <c r="V332" s="136">
        <v>0.61199999999999999</v>
      </c>
      <c r="W332" s="136">
        <f>V332*K332</f>
        <v>5.508</v>
      </c>
      <c r="X332" s="136">
        <v>0</v>
      </c>
      <c r="Y332" s="136">
        <f>X332*K332</f>
        <v>0</v>
      </c>
      <c r="Z332" s="136">
        <v>6.2E-2</v>
      </c>
      <c r="AA332" s="137">
        <f>Z332*K332</f>
        <v>0.55800000000000005</v>
      </c>
      <c r="AR332" s="21" t="s">
        <v>149</v>
      </c>
      <c r="AT332" s="21" t="s">
        <v>145</v>
      </c>
      <c r="AU332" s="21" t="s">
        <v>95</v>
      </c>
      <c r="AY332" s="21" t="s">
        <v>144</v>
      </c>
      <c r="BE332" s="138">
        <f>IF(U332="základní",N332,0)</f>
        <v>0</v>
      </c>
      <c r="BF332" s="138">
        <f>IF(U332="snížená",N332,0)</f>
        <v>0</v>
      </c>
      <c r="BG332" s="138">
        <f>IF(U332="zákl. přenesená",N332,0)</f>
        <v>0</v>
      </c>
      <c r="BH332" s="138">
        <f>IF(U332="sníž. přenesená",N332,0)</f>
        <v>0</v>
      </c>
      <c r="BI332" s="138">
        <f>IF(U332="nulová",N332,0)</f>
        <v>0</v>
      </c>
      <c r="BJ332" s="21" t="s">
        <v>81</v>
      </c>
      <c r="BK332" s="138">
        <f>ROUND(L332*K332,2)</f>
        <v>0</v>
      </c>
      <c r="BL332" s="21" t="s">
        <v>149</v>
      </c>
      <c r="BM332" s="21" t="s">
        <v>439</v>
      </c>
    </row>
    <row r="333" spans="2:65" s="10" customFormat="1" ht="16.5" customHeight="1">
      <c r="B333" s="139"/>
      <c r="E333" s="140" t="s">
        <v>5</v>
      </c>
      <c r="F333" s="225" t="s">
        <v>440</v>
      </c>
      <c r="G333" s="226"/>
      <c r="H333" s="226"/>
      <c r="I333" s="226"/>
      <c r="K333" s="140" t="s">
        <v>5</v>
      </c>
      <c r="R333" s="141"/>
      <c r="T333" s="142"/>
      <c r="AA333" s="143"/>
      <c r="AT333" s="140" t="s">
        <v>152</v>
      </c>
      <c r="AU333" s="140" t="s">
        <v>95</v>
      </c>
      <c r="AV333" s="10" t="s">
        <v>81</v>
      </c>
      <c r="AW333" s="10" t="s">
        <v>31</v>
      </c>
      <c r="AX333" s="10" t="s">
        <v>73</v>
      </c>
      <c r="AY333" s="140" t="s">
        <v>144</v>
      </c>
    </row>
    <row r="334" spans="2:65" s="11" customFormat="1" ht="16.5" customHeight="1">
      <c r="B334" s="144"/>
      <c r="E334" s="145" t="s">
        <v>5</v>
      </c>
      <c r="F334" s="223" t="s">
        <v>441</v>
      </c>
      <c r="G334" s="224"/>
      <c r="H334" s="224"/>
      <c r="I334" s="224"/>
      <c r="K334" s="146">
        <v>4.6500000000000004</v>
      </c>
      <c r="R334" s="147"/>
      <c r="T334" s="148"/>
      <c r="AA334" s="149"/>
      <c r="AT334" s="145" t="s">
        <v>152</v>
      </c>
      <c r="AU334" s="145" t="s">
        <v>95</v>
      </c>
      <c r="AV334" s="11" t="s">
        <v>95</v>
      </c>
      <c r="AW334" s="11" t="s">
        <v>31</v>
      </c>
      <c r="AX334" s="11" t="s">
        <v>73</v>
      </c>
      <c r="AY334" s="145" t="s">
        <v>144</v>
      </c>
    </row>
    <row r="335" spans="2:65" s="11" customFormat="1" ht="16.5" customHeight="1">
      <c r="B335" s="144"/>
      <c r="E335" s="145" t="s">
        <v>5</v>
      </c>
      <c r="F335" s="223" t="s">
        <v>442</v>
      </c>
      <c r="G335" s="224"/>
      <c r="H335" s="224"/>
      <c r="I335" s="224"/>
      <c r="K335" s="146">
        <v>3</v>
      </c>
      <c r="R335" s="147"/>
      <c r="T335" s="148"/>
      <c r="AA335" s="149"/>
      <c r="AT335" s="145" t="s">
        <v>152</v>
      </c>
      <c r="AU335" s="145" t="s">
        <v>95</v>
      </c>
      <c r="AV335" s="11" t="s">
        <v>95</v>
      </c>
      <c r="AW335" s="11" t="s">
        <v>31</v>
      </c>
      <c r="AX335" s="11" t="s">
        <v>73</v>
      </c>
      <c r="AY335" s="145" t="s">
        <v>144</v>
      </c>
    </row>
    <row r="336" spans="2:65" s="11" customFormat="1" ht="16.5" customHeight="1">
      <c r="B336" s="144"/>
      <c r="E336" s="145" t="s">
        <v>5</v>
      </c>
      <c r="F336" s="223" t="s">
        <v>443</v>
      </c>
      <c r="G336" s="224"/>
      <c r="H336" s="224"/>
      <c r="I336" s="224"/>
      <c r="K336" s="146">
        <v>1.35</v>
      </c>
      <c r="R336" s="147"/>
      <c r="T336" s="148"/>
      <c r="AA336" s="149"/>
      <c r="AT336" s="145" t="s">
        <v>152</v>
      </c>
      <c r="AU336" s="145" t="s">
        <v>95</v>
      </c>
      <c r="AV336" s="11" t="s">
        <v>95</v>
      </c>
      <c r="AW336" s="11" t="s">
        <v>31</v>
      </c>
      <c r="AX336" s="11" t="s">
        <v>73</v>
      </c>
      <c r="AY336" s="145" t="s">
        <v>144</v>
      </c>
    </row>
    <row r="337" spans="2:65" s="12" customFormat="1" ht="16.5" customHeight="1">
      <c r="B337" s="150"/>
      <c r="E337" s="151" t="s">
        <v>5</v>
      </c>
      <c r="F337" s="227" t="s">
        <v>155</v>
      </c>
      <c r="G337" s="228"/>
      <c r="H337" s="228"/>
      <c r="I337" s="228"/>
      <c r="K337" s="152">
        <v>9</v>
      </c>
      <c r="R337" s="153"/>
      <c r="T337" s="154"/>
      <c r="AA337" s="155"/>
      <c r="AT337" s="151" t="s">
        <v>152</v>
      </c>
      <c r="AU337" s="151" t="s">
        <v>95</v>
      </c>
      <c r="AV337" s="12" t="s">
        <v>149</v>
      </c>
      <c r="AW337" s="12" t="s">
        <v>31</v>
      </c>
      <c r="AX337" s="12" t="s">
        <v>81</v>
      </c>
      <c r="AY337" s="151" t="s">
        <v>144</v>
      </c>
    </row>
    <row r="338" spans="2:65" s="1" customFormat="1" ht="25.5" customHeight="1">
      <c r="B338" s="129"/>
      <c r="C338" s="130" t="s">
        <v>444</v>
      </c>
      <c r="D338" s="130" t="s">
        <v>145</v>
      </c>
      <c r="E338" s="131" t="s">
        <v>445</v>
      </c>
      <c r="F338" s="222" t="s">
        <v>446</v>
      </c>
      <c r="G338" s="222"/>
      <c r="H338" s="222"/>
      <c r="I338" s="222"/>
      <c r="J338" s="132" t="s">
        <v>190</v>
      </c>
      <c r="K338" s="133">
        <v>10.981</v>
      </c>
      <c r="L338" s="217">
        <v>0</v>
      </c>
      <c r="M338" s="217"/>
      <c r="N338" s="217">
        <f>ROUND(L338*K338,2)</f>
        <v>0</v>
      </c>
      <c r="O338" s="217"/>
      <c r="P338" s="217"/>
      <c r="Q338" s="217"/>
      <c r="R338" s="134"/>
      <c r="T338" s="135" t="s">
        <v>5</v>
      </c>
      <c r="U338" s="40" t="s">
        <v>38</v>
      </c>
      <c r="V338" s="136">
        <v>0.7</v>
      </c>
      <c r="W338" s="136">
        <f>V338*K338</f>
        <v>7.6866999999999992</v>
      </c>
      <c r="X338" s="136">
        <v>0</v>
      </c>
      <c r="Y338" s="136">
        <f>X338*K338</f>
        <v>0</v>
      </c>
      <c r="Z338" s="136">
        <v>4.8000000000000001E-2</v>
      </c>
      <c r="AA338" s="137">
        <f>Z338*K338</f>
        <v>0.527088</v>
      </c>
      <c r="AR338" s="21" t="s">
        <v>149</v>
      </c>
      <c r="AT338" s="21" t="s">
        <v>145</v>
      </c>
      <c r="AU338" s="21" t="s">
        <v>95</v>
      </c>
      <c r="AY338" s="21" t="s">
        <v>144</v>
      </c>
      <c r="BE338" s="138">
        <f>IF(U338="základní",N338,0)</f>
        <v>0</v>
      </c>
      <c r="BF338" s="138">
        <f>IF(U338="snížená",N338,0)</f>
        <v>0</v>
      </c>
      <c r="BG338" s="138">
        <f>IF(U338="zákl. přenesená",N338,0)</f>
        <v>0</v>
      </c>
      <c r="BH338" s="138">
        <f>IF(U338="sníž. přenesená",N338,0)</f>
        <v>0</v>
      </c>
      <c r="BI338" s="138">
        <f>IF(U338="nulová",N338,0)</f>
        <v>0</v>
      </c>
      <c r="BJ338" s="21" t="s">
        <v>81</v>
      </c>
      <c r="BK338" s="138">
        <f>ROUND(L338*K338,2)</f>
        <v>0</v>
      </c>
      <c r="BL338" s="21" t="s">
        <v>149</v>
      </c>
      <c r="BM338" s="21" t="s">
        <v>447</v>
      </c>
    </row>
    <row r="339" spans="2:65" s="10" customFormat="1" ht="16.5" customHeight="1">
      <c r="B339" s="139"/>
      <c r="E339" s="140" t="s">
        <v>5</v>
      </c>
      <c r="F339" s="225" t="s">
        <v>440</v>
      </c>
      <c r="G339" s="226"/>
      <c r="H339" s="226"/>
      <c r="I339" s="226"/>
      <c r="K339" s="140" t="s">
        <v>5</v>
      </c>
      <c r="R339" s="141"/>
      <c r="T339" s="142"/>
      <c r="AA339" s="143"/>
      <c r="AT339" s="140" t="s">
        <v>152</v>
      </c>
      <c r="AU339" s="140" t="s">
        <v>95</v>
      </c>
      <c r="AV339" s="10" t="s">
        <v>81</v>
      </c>
      <c r="AW339" s="10" t="s">
        <v>31</v>
      </c>
      <c r="AX339" s="10" t="s">
        <v>73</v>
      </c>
      <c r="AY339" s="140" t="s">
        <v>144</v>
      </c>
    </row>
    <row r="340" spans="2:65" s="11" customFormat="1" ht="25.5" customHeight="1">
      <c r="B340" s="144"/>
      <c r="E340" s="145" t="s">
        <v>5</v>
      </c>
      <c r="F340" s="223" t="s">
        <v>448</v>
      </c>
      <c r="G340" s="224"/>
      <c r="H340" s="224"/>
      <c r="I340" s="224"/>
      <c r="K340" s="146">
        <v>7.7809999999999997</v>
      </c>
      <c r="R340" s="147"/>
      <c r="T340" s="148"/>
      <c r="AA340" s="149"/>
      <c r="AT340" s="145" t="s">
        <v>152</v>
      </c>
      <c r="AU340" s="145" t="s">
        <v>95</v>
      </c>
      <c r="AV340" s="11" t="s">
        <v>95</v>
      </c>
      <c r="AW340" s="11" t="s">
        <v>31</v>
      </c>
      <c r="AX340" s="11" t="s">
        <v>73</v>
      </c>
      <c r="AY340" s="145" t="s">
        <v>144</v>
      </c>
    </row>
    <row r="341" spans="2:65" s="11" customFormat="1" ht="16.5" customHeight="1">
      <c r="B341" s="144"/>
      <c r="E341" s="145" t="s">
        <v>5</v>
      </c>
      <c r="F341" s="223" t="s">
        <v>449</v>
      </c>
      <c r="G341" s="224"/>
      <c r="H341" s="224"/>
      <c r="I341" s="224"/>
      <c r="K341" s="146">
        <v>3.2</v>
      </c>
      <c r="R341" s="147"/>
      <c r="T341" s="148"/>
      <c r="AA341" s="149"/>
      <c r="AT341" s="145" t="s">
        <v>152</v>
      </c>
      <c r="AU341" s="145" t="s">
        <v>95</v>
      </c>
      <c r="AV341" s="11" t="s">
        <v>95</v>
      </c>
      <c r="AW341" s="11" t="s">
        <v>31</v>
      </c>
      <c r="AX341" s="11" t="s">
        <v>73</v>
      </c>
      <c r="AY341" s="145" t="s">
        <v>144</v>
      </c>
    </row>
    <row r="342" spans="2:65" s="12" customFormat="1" ht="16.5" customHeight="1">
      <c r="B342" s="150"/>
      <c r="E342" s="151" t="s">
        <v>5</v>
      </c>
      <c r="F342" s="227" t="s">
        <v>155</v>
      </c>
      <c r="G342" s="228"/>
      <c r="H342" s="228"/>
      <c r="I342" s="228"/>
      <c r="K342" s="152">
        <v>10.981</v>
      </c>
      <c r="R342" s="153"/>
      <c r="T342" s="154"/>
      <c r="AA342" s="155"/>
      <c r="AT342" s="151" t="s">
        <v>152</v>
      </c>
      <c r="AU342" s="151" t="s">
        <v>95</v>
      </c>
      <c r="AV342" s="12" t="s">
        <v>149</v>
      </c>
      <c r="AW342" s="12" t="s">
        <v>31</v>
      </c>
      <c r="AX342" s="12" t="s">
        <v>81</v>
      </c>
      <c r="AY342" s="151" t="s">
        <v>144</v>
      </c>
    </row>
    <row r="343" spans="2:65" s="1" customFormat="1" ht="25.5" customHeight="1">
      <c r="B343" s="129"/>
      <c r="C343" s="130" t="s">
        <v>450</v>
      </c>
      <c r="D343" s="130" t="s">
        <v>145</v>
      </c>
      <c r="E343" s="131" t="s">
        <v>451</v>
      </c>
      <c r="F343" s="222" t="s">
        <v>452</v>
      </c>
      <c r="G343" s="222"/>
      <c r="H343" s="222"/>
      <c r="I343" s="222"/>
      <c r="J343" s="132" t="s">
        <v>190</v>
      </c>
      <c r="K343" s="133">
        <v>3</v>
      </c>
      <c r="L343" s="217">
        <v>0</v>
      </c>
      <c r="M343" s="217"/>
      <c r="N343" s="217">
        <f>ROUND(L343*K343,2)</f>
        <v>0</v>
      </c>
      <c r="O343" s="217"/>
      <c r="P343" s="217"/>
      <c r="Q343" s="217"/>
      <c r="R343" s="134"/>
      <c r="T343" s="135" t="s">
        <v>5</v>
      </c>
      <c r="U343" s="40" t="s">
        <v>38</v>
      </c>
      <c r="V343" s="136">
        <v>0.61599999999999999</v>
      </c>
      <c r="W343" s="136">
        <f>V343*K343</f>
        <v>1.8479999999999999</v>
      </c>
      <c r="X343" s="136">
        <v>0</v>
      </c>
      <c r="Y343" s="136">
        <f>X343*K343</f>
        <v>0</v>
      </c>
      <c r="Z343" s="136">
        <v>8.7999999999999995E-2</v>
      </c>
      <c r="AA343" s="137">
        <f>Z343*K343</f>
        <v>0.26400000000000001</v>
      </c>
      <c r="AR343" s="21" t="s">
        <v>149</v>
      </c>
      <c r="AT343" s="21" t="s">
        <v>145</v>
      </c>
      <c r="AU343" s="21" t="s">
        <v>95</v>
      </c>
      <c r="AY343" s="21" t="s">
        <v>144</v>
      </c>
      <c r="BE343" s="138">
        <f>IF(U343="základní",N343,0)</f>
        <v>0</v>
      </c>
      <c r="BF343" s="138">
        <f>IF(U343="snížená",N343,0)</f>
        <v>0</v>
      </c>
      <c r="BG343" s="138">
        <f>IF(U343="zákl. přenesená",N343,0)</f>
        <v>0</v>
      </c>
      <c r="BH343" s="138">
        <f>IF(U343="sníž. přenesená",N343,0)</f>
        <v>0</v>
      </c>
      <c r="BI343" s="138">
        <f>IF(U343="nulová",N343,0)</f>
        <v>0</v>
      </c>
      <c r="BJ343" s="21" t="s">
        <v>81</v>
      </c>
      <c r="BK343" s="138">
        <f>ROUND(L343*K343,2)</f>
        <v>0</v>
      </c>
      <c r="BL343" s="21" t="s">
        <v>149</v>
      </c>
      <c r="BM343" s="21" t="s">
        <v>453</v>
      </c>
    </row>
    <row r="344" spans="2:65" s="10" customFormat="1" ht="16.5" customHeight="1">
      <c r="B344" s="139"/>
      <c r="E344" s="140" t="s">
        <v>5</v>
      </c>
      <c r="F344" s="225" t="s">
        <v>440</v>
      </c>
      <c r="G344" s="226"/>
      <c r="H344" s="226"/>
      <c r="I344" s="226"/>
      <c r="K344" s="140" t="s">
        <v>5</v>
      </c>
      <c r="R344" s="141"/>
      <c r="T344" s="142"/>
      <c r="AA344" s="143"/>
      <c r="AT344" s="140" t="s">
        <v>152</v>
      </c>
      <c r="AU344" s="140" t="s">
        <v>95</v>
      </c>
      <c r="AV344" s="10" t="s">
        <v>81</v>
      </c>
      <c r="AW344" s="10" t="s">
        <v>31</v>
      </c>
      <c r="AX344" s="10" t="s">
        <v>73</v>
      </c>
      <c r="AY344" s="140" t="s">
        <v>144</v>
      </c>
    </row>
    <row r="345" spans="2:65" s="11" customFormat="1" ht="16.5" customHeight="1">
      <c r="B345" s="144"/>
      <c r="E345" s="145" t="s">
        <v>5</v>
      </c>
      <c r="F345" s="223" t="s">
        <v>159</v>
      </c>
      <c r="G345" s="224"/>
      <c r="H345" s="224"/>
      <c r="I345" s="224"/>
      <c r="K345" s="146">
        <v>3</v>
      </c>
      <c r="R345" s="147"/>
      <c r="T345" s="148"/>
      <c r="AA345" s="149"/>
      <c r="AT345" s="145" t="s">
        <v>152</v>
      </c>
      <c r="AU345" s="145" t="s">
        <v>95</v>
      </c>
      <c r="AV345" s="11" t="s">
        <v>95</v>
      </c>
      <c r="AW345" s="11" t="s">
        <v>31</v>
      </c>
      <c r="AX345" s="11" t="s">
        <v>81</v>
      </c>
      <c r="AY345" s="145" t="s">
        <v>144</v>
      </c>
    </row>
    <row r="346" spans="2:65" s="1" customFormat="1" ht="25.5" customHeight="1">
      <c r="B346" s="129"/>
      <c r="C346" s="130" t="s">
        <v>454</v>
      </c>
      <c r="D346" s="130" t="s">
        <v>145</v>
      </c>
      <c r="E346" s="131" t="s">
        <v>455</v>
      </c>
      <c r="F346" s="222" t="s">
        <v>456</v>
      </c>
      <c r="G346" s="222"/>
      <c r="H346" s="222"/>
      <c r="I346" s="222"/>
      <c r="J346" s="132" t="s">
        <v>190</v>
      </c>
      <c r="K346" s="133">
        <v>1</v>
      </c>
      <c r="L346" s="217">
        <v>0</v>
      </c>
      <c r="M346" s="217"/>
      <c r="N346" s="217">
        <f>ROUND(L346*K346,2)</f>
        <v>0</v>
      </c>
      <c r="O346" s="217"/>
      <c r="P346" s="217"/>
      <c r="Q346" s="217"/>
      <c r="R346" s="134"/>
      <c r="T346" s="135" t="s">
        <v>5</v>
      </c>
      <c r="U346" s="40" t="s">
        <v>38</v>
      </c>
      <c r="V346" s="136">
        <v>0.57599999999999996</v>
      </c>
      <c r="W346" s="136">
        <f>V346*K346</f>
        <v>0.57599999999999996</v>
      </c>
      <c r="X346" s="136">
        <v>0</v>
      </c>
      <c r="Y346" s="136">
        <f>X346*K346</f>
        <v>0</v>
      </c>
      <c r="Z346" s="136">
        <v>6.7000000000000004E-2</v>
      </c>
      <c r="AA346" s="137">
        <f>Z346*K346</f>
        <v>6.7000000000000004E-2</v>
      </c>
      <c r="AR346" s="21" t="s">
        <v>149</v>
      </c>
      <c r="AT346" s="21" t="s">
        <v>145</v>
      </c>
      <c r="AU346" s="21" t="s">
        <v>95</v>
      </c>
      <c r="AY346" s="21" t="s">
        <v>144</v>
      </c>
      <c r="BE346" s="138">
        <f>IF(U346="základní",N346,0)</f>
        <v>0</v>
      </c>
      <c r="BF346" s="138">
        <f>IF(U346="snížená",N346,0)</f>
        <v>0</v>
      </c>
      <c r="BG346" s="138">
        <f>IF(U346="zákl. přenesená",N346,0)</f>
        <v>0</v>
      </c>
      <c r="BH346" s="138">
        <f>IF(U346="sníž. přenesená",N346,0)</f>
        <v>0</v>
      </c>
      <c r="BI346" s="138">
        <f>IF(U346="nulová",N346,0)</f>
        <v>0</v>
      </c>
      <c r="BJ346" s="21" t="s">
        <v>81</v>
      </c>
      <c r="BK346" s="138">
        <f>ROUND(L346*K346,2)</f>
        <v>0</v>
      </c>
      <c r="BL346" s="21" t="s">
        <v>149</v>
      </c>
      <c r="BM346" s="21" t="s">
        <v>457</v>
      </c>
    </row>
    <row r="347" spans="2:65" s="10" customFormat="1" ht="16.5" customHeight="1">
      <c r="B347" s="139"/>
      <c r="E347" s="140" t="s">
        <v>5</v>
      </c>
      <c r="F347" s="225" t="s">
        <v>440</v>
      </c>
      <c r="G347" s="226"/>
      <c r="H347" s="226"/>
      <c r="I347" s="226"/>
      <c r="K347" s="140" t="s">
        <v>5</v>
      </c>
      <c r="R347" s="141"/>
      <c r="T347" s="142"/>
      <c r="AA347" s="143"/>
      <c r="AT347" s="140" t="s">
        <v>152</v>
      </c>
      <c r="AU347" s="140" t="s">
        <v>95</v>
      </c>
      <c r="AV347" s="10" t="s">
        <v>81</v>
      </c>
      <c r="AW347" s="10" t="s">
        <v>31</v>
      </c>
      <c r="AX347" s="10" t="s">
        <v>73</v>
      </c>
      <c r="AY347" s="140" t="s">
        <v>144</v>
      </c>
    </row>
    <row r="348" spans="2:65" s="11" customFormat="1" ht="16.5" customHeight="1">
      <c r="B348" s="144"/>
      <c r="E348" s="145" t="s">
        <v>5</v>
      </c>
      <c r="F348" s="223" t="s">
        <v>81</v>
      </c>
      <c r="G348" s="224"/>
      <c r="H348" s="224"/>
      <c r="I348" s="224"/>
      <c r="K348" s="146">
        <v>1</v>
      </c>
      <c r="R348" s="147"/>
      <c r="T348" s="148"/>
      <c r="AA348" s="149"/>
      <c r="AT348" s="145" t="s">
        <v>152</v>
      </c>
      <c r="AU348" s="145" t="s">
        <v>95</v>
      </c>
      <c r="AV348" s="11" t="s">
        <v>95</v>
      </c>
      <c r="AW348" s="11" t="s">
        <v>31</v>
      </c>
      <c r="AX348" s="11" t="s">
        <v>81</v>
      </c>
      <c r="AY348" s="145" t="s">
        <v>144</v>
      </c>
    </row>
    <row r="349" spans="2:65" s="1" customFormat="1" ht="38.25" customHeight="1">
      <c r="B349" s="129"/>
      <c r="C349" s="130" t="s">
        <v>458</v>
      </c>
      <c r="D349" s="130" t="s">
        <v>145</v>
      </c>
      <c r="E349" s="131" t="s">
        <v>459</v>
      </c>
      <c r="F349" s="222" t="s">
        <v>460</v>
      </c>
      <c r="G349" s="222"/>
      <c r="H349" s="222"/>
      <c r="I349" s="222"/>
      <c r="J349" s="132" t="s">
        <v>190</v>
      </c>
      <c r="K349" s="133">
        <v>181.14</v>
      </c>
      <c r="L349" s="217">
        <v>0</v>
      </c>
      <c r="M349" s="217"/>
      <c r="N349" s="217">
        <f>ROUND(L349*K349,2)</f>
        <v>0</v>
      </c>
      <c r="O349" s="217"/>
      <c r="P349" s="217"/>
      <c r="Q349" s="217"/>
      <c r="R349" s="134"/>
      <c r="T349" s="135" t="s">
        <v>5</v>
      </c>
      <c r="U349" s="40" t="s">
        <v>38</v>
      </c>
      <c r="V349" s="136">
        <v>0.22</v>
      </c>
      <c r="W349" s="136">
        <f>V349*K349</f>
        <v>39.8508</v>
      </c>
      <c r="X349" s="136">
        <v>0</v>
      </c>
      <c r="Y349" s="136">
        <f>X349*K349</f>
        <v>0</v>
      </c>
      <c r="Z349" s="136">
        <v>5.8999999999999997E-2</v>
      </c>
      <c r="AA349" s="137">
        <f>Z349*K349</f>
        <v>10.687259999999998</v>
      </c>
      <c r="AR349" s="21" t="s">
        <v>149</v>
      </c>
      <c r="AT349" s="21" t="s">
        <v>145</v>
      </c>
      <c r="AU349" s="21" t="s">
        <v>95</v>
      </c>
      <c r="AY349" s="21" t="s">
        <v>144</v>
      </c>
      <c r="BE349" s="138">
        <f>IF(U349="základní",N349,0)</f>
        <v>0</v>
      </c>
      <c r="BF349" s="138">
        <f>IF(U349="snížená",N349,0)</f>
        <v>0</v>
      </c>
      <c r="BG349" s="138">
        <f>IF(U349="zákl. přenesená",N349,0)</f>
        <v>0</v>
      </c>
      <c r="BH349" s="138">
        <f>IF(U349="sníž. přenesená",N349,0)</f>
        <v>0</v>
      </c>
      <c r="BI349" s="138">
        <f>IF(U349="nulová",N349,0)</f>
        <v>0</v>
      </c>
      <c r="BJ349" s="21" t="s">
        <v>81</v>
      </c>
      <c r="BK349" s="138">
        <f>ROUND(L349*K349,2)</f>
        <v>0</v>
      </c>
      <c r="BL349" s="21" t="s">
        <v>149</v>
      </c>
      <c r="BM349" s="21" t="s">
        <v>461</v>
      </c>
    </row>
    <row r="350" spans="2:65" s="10" customFormat="1" ht="16.5" customHeight="1">
      <c r="B350" s="139"/>
      <c r="E350" s="140" t="s">
        <v>5</v>
      </c>
      <c r="F350" s="225" t="s">
        <v>462</v>
      </c>
      <c r="G350" s="226"/>
      <c r="H350" s="226"/>
      <c r="I350" s="226"/>
      <c r="K350" s="140" t="s">
        <v>5</v>
      </c>
      <c r="R350" s="141"/>
      <c r="T350" s="142"/>
      <c r="AA350" s="143"/>
      <c r="AT350" s="140" t="s">
        <v>152</v>
      </c>
      <c r="AU350" s="140" t="s">
        <v>95</v>
      </c>
      <c r="AV350" s="10" t="s">
        <v>81</v>
      </c>
      <c r="AW350" s="10" t="s">
        <v>31</v>
      </c>
      <c r="AX350" s="10" t="s">
        <v>73</v>
      </c>
      <c r="AY350" s="140" t="s">
        <v>144</v>
      </c>
    </row>
    <row r="351" spans="2:65" s="11" customFormat="1" ht="16.5" customHeight="1">
      <c r="B351" s="144"/>
      <c r="E351" s="145" t="s">
        <v>5</v>
      </c>
      <c r="F351" s="223" t="s">
        <v>463</v>
      </c>
      <c r="G351" s="224"/>
      <c r="H351" s="224"/>
      <c r="I351" s="224"/>
      <c r="K351" s="146">
        <v>181.14</v>
      </c>
      <c r="R351" s="147"/>
      <c r="T351" s="148"/>
      <c r="AA351" s="149"/>
      <c r="AT351" s="145" t="s">
        <v>152</v>
      </c>
      <c r="AU351" s="145" t="s">
        <v>95</v>
      </c>
      <c r="AV351" s="11" t="s">
        <v>95</v>
      </c>
      <c r="AW351" s="11" t="s">
        <v>31</v>
      </c>
      <c r="AX351" s="11" t="s">
        <v>81</v>
      </c>
      <c r="AY351" s="145" t="s">
        <v>144</v>
      </c>
    </row>
    <row r="352" spans="2:65" s="9" customFormat="1" ht="29.85" customHeight="1">
      <c r="B352" s="119"/>
      <c r="D352" s="128" t="s">
        <v>112</v>
      </c>
      <c r="E352" s="128"/>
      <c r="F352" s="128"/>
      <c r="G352" s="128"/>
      <c r="H352" s="128"/>
      <c r="I352" s="128"/>
      <c r="J352" s="128"/>
      <c r="K352" s="128"/>
      <c r="L352" s="128"/>
      <c r="M352" s="128"/>
      <c r="N352" s="233">
        <f>BK352</f>
        <v>0</v>
      </c>
      <c r="O352" s="234"/>
      <c r="P352" s="234"/>
      <c r="Q352" s="234"/>
      <c r="R352" s="121"/>
      <c r="T352" s="122"/>
      <c r="W352" s="123">
        <f>SUM(W353:W358)</f>
        <v>39.315534999999997</v>
      </c>
      <c r="Y352" s="123">
        <f>SUM(Y353:Y358)</f>
        <v>0</v>
      </c>
      <c r="AA352" s="124">
        <f>SUM(AA353:AA358)</f>
        <v>0</v>
      </c>
      <c r="AR352" s="125" t="s">
        <v>81</v>
      </c>
      <c r="AT352" s="126" t="s">
        <v>72</v>
      </c>
      <c r="AU352" s="126" t="s">
        <v>81</v>
      </c>
      <c r="AY352" s="125" t="s">
        <v>144</v>
      </c>
      <c r="BK352" s="127">
        <f>SUM(BK353:BK358)</f>
        <v>0</v>
      </c>
    </row>
    <row r="353" spans="2:65" s="1" customFormat="1" ht="16.5" customHeight="1">
      <c r="B353" s="129"/>
      <c r="C353" s="130" t="s">
        <v>464</v>
      </c>
      <c r="D353" s="130" t="s">
        <v>145</v>
      </c>
      <c r="E353" s="131" t="s">
        <v>465</v>
      </c>
      <c r="F353" s="222" t="s">
        <v>466</v>
      </c>
      <c r="G353" s="222"/>
      <c r="H353" s="222"/>
      <c r="I353" s="222"/>
      <c r="J353" s="132" t="s">
        <v>179</v>
      </c>
      <c r="K353" s="133">
        <v>14.218999999999999</v>
      </c>
      <c r="L353" s="217">
        <v>0</v>
      </c>
      <c r="M353" s="217"/>
      <c r="N353" s="217">
        <f>ROUND(L353*K353,2)</f>
        <v>0</v>
      </c>
      <c r="O353" s="217"/>
      <c r="P353" s="217"/>
      <c r="Q353" s="217"/>
      <c r="R353" s="134"/>
      <c r="T353" s="135" t="s">
        <v>5</v>
      </c>
      <c r="U353" s="40" t="s">
        <v>38</v>
      </c>
      <c r="V353" s="136">
        <v>0.13600000000000001</v>
      </c>
      <c r="W353" s="136">
        <f>V353*K353</f>
        <v>1.9337840000000002</v>
      </c>
      <c r="X353" s="136">
        <v>0</v>
      </c>
      <c r="Y353" s="136">
        <f>X353*K353</f>
        <v>0</v>
      </c>
      <c r="Z353" s="136">
        <v>0</v>
      </c>
      <c r="AA353" s="137">
        <f>Z353*K353</f>
        <v>0</v>
      </c>
      <c r="AR353" s="21" t="s">
        <v>149</v>
      </c>
      <c r="AT353" s="21" t="s">
        <v>145</v>
      </c>
      <c r="AU353" s="21" t="s">
        <v>95</v>
      </c>
      <c r="AY353" s="21" t="s">
        <v>144</v>
      </c>
      <c r="BE353" s="138">
        <f>IF(U353="základní",N353,0)</f>
        <v>0</v>
      </c>
      <c r="BF353" s="138">
        <f>IF(U353="snížená",N353,0)</f>
        <v>0</v>
      </c>
      <c r="BG353" s="138">
        <f>IF(U353="zákl. přenesená",N353,0)</f>
        <v>0</v>
      </c>
      <c r="BH353" s="138">
        <f>IF(U353="sníž. přenesená",N353,0)</f>
        <v>0</v>
      </c>
      <c r="BI353" s="138">
        <f>IF(U353="nulová",N353,0)</f>
        <v>0</v>
      </c>
      <c r="BJ353" s="21" t="s">
        <v>81</v>
      </c>
      <c r="BK353" s="138">
        <f>ROUND(L353*K353,2)</f>
        <v>0</v>
      </c>
      <c r="BL353" s="21" t="s">
        <v>149</v>
      </c>
      <c r="BM353" s="21" t="s">
        <v>467</v>
      </c>
    </row>
    <row r="354" spans="2:65" s="1" customFormat="1" ht="38.25" customHeight="1">
      <c r="B354" s="129"/>
      <c r="C354" s="130" t="s">
        <v>468</v>
      </c>
      <c r="D354" s="130" t="s">
        <v>145</v>
      </c>
      <c r="E354" s="131" t="s">
        <v>469</v>
      </c>
      <c r="F354" s="222" t="s">
        <v>470</v>
      </c>
      <c r="G354" s="222"/>
      <c r="H354" s="222"/>
      <c r="I354" s="222"/>
      <c r="J354" s="132" t="s">
        <v>179</v>
      </c>
      <c r="K354" s="133">
        <v>14.218999999999999</v>
      </c>
      <c r="L354" s="217">
        <v>0</v>
      </c>
      <c r="M354" s="217"/>
      <c r="N354" s="217">
        <f>ROUND(L354*K354,2)</f>
        <v>0</v>
      </c>
      <c r="O354" s="217"/>
      <c r="P354" s="217"/>
      <c r="Q354" s="217"/>
      <c r="R354" s="134"/>
      <c r="T354" s="135" t="s">
        <v>5</v>
      </c>
      <c r="U354" s="40" t="s">
        <v>38</v>
      </c>
      <c r="V354" s="136">
        <v>2.42</v>
      </c>
      <c r="W354" s="136">
        <f>V354*K354</f>
        <v>34.409979999999997</v>
      </c>
      <c r="X354" s="136">
        <v>0</v>
      </c>
      <c r="Y354" s="136">
        <f>X354*K354</f>
        <v>0</v>
      </c>
      <c r="Z354" s="136">
        <v>0</v>
      </c>
      <c r="AA354" s="137">
        <f>Z354*K354</f>
        <v>0</v>
      </c>
      <c r="AR354" s="21" t="s">
        <v>149</v>
      </c>
      <c r="AT354" s="21" t="s">
        <v>145</v>
      </c>
      <c r="AU354" s="21" t="s">
        <v>95</v>
      </c>
      <c r="AY354" s="21" t="s">
        <v>144</v>
      </c>
      <c r="BE354" s="138">
        <f>IF(U354="základní",N354,0)</f>
        <v>0</v>
      </c>
      <c r="BF354" s="138">
        <f>IF(U354="snížená",N354,0)</f>
        <v>0</v>
      </c>
      <c r="BG354" s="138">
        <f>IF(U354="zákl. přenesená",N354,0)</f>
        <v>0</v>
      </c>
      <c r="BH354" s="138">
        <f>IF(U354="sníž. přenesená",N354,0)</f>
        <v>0</v>
      </c>
      <c r="BI354" s="138">
        <f>IF(U354="nulová",N354,0)</f>
        <v>0</v>
      </c>
      <c r="BJ354" s="21" t="s">
        <v>81</v>
      </c>
      <c r="BK354" s="138">
        <f>ROUND(L354*K354,2)</f>
        <v>0</v>
      </c>
      <c r="BL354" s="21" t="s">
        <v>149</v>
      </c>
      <c r="BM354" s="21" t="s">
        <v>471</v>
      </c>
    </row>
    <row r="355" spans="2:65" s="1" customFormat="1" ht="38.25" customHeight="1">
      <c r="B355" s="129"/>
      <c r="C355" s="130" t="s">
        <v>472</v>
      </c>
      <c r="D355" s="130" t="s">
        <v>145</v>
      </c>
      <c r="E355" s="131" t="s">
        <v>473</v>
      </c>
      <c r="F355" s="222" t="s">
        <v>474</v>
      </c>
      <c r="G355" s="222"/>
      <c r="H355" s="222"/>
      <c r="I355" s="222"/>
      <c r="J355" s="132" t="s">
        <v>179</v>
      </c>
      <c r="K355" s="133">
        <v>14.218999999999999</v>
      </c>
      <c r="L355" s="217">
        <v>0</v>
      </c>
      <c r="M355" s="217"/>
      <c r="N355" s="217">
        <f>ROUND(L355*K355,2)</f>
        <v>0</v>
      </c>
      <c r="O355" s="217"/>
      <c r="P355" s="217"/>
      <c r="Q355" s="217"/>
      <c r="R355" s="134"/>
      <c r="T355" s="135" t="s">
        <v>5</v>
      </c>
      <c r="U355" s="40" t="s">
        <v>38</v>
      </c>
      <c r="V355" s="136">
        <v>0.125</v>
      </c>
      <c r="W355" s="136">
        <f>V355*K355</f>
        <v>1.7773749999999999</v>
      </c>
      <c r="X355" s="136">
        <v>0</v>
      </c>
      <c r="Y355" s="136">
        <f>X355*K355</f>
        <v>0</v>
      </c>
      <c r="Z355" s="136">
        <v>0</v>
      </c>
      <c r="AA355" s="137">
        <f>Z355*K355</f>
        <v>0</v>
      </c>
      <c r="AR355" s="21" t="s">
        <v>149</v>
      </c>
      <c r="AT355" s="21" t="s">
        <v>145</v>
      </c>
      <c r="AU355" s="21" t="s">
        <v>95</v>
      </c>
      <c r="AY355" s="21" t="s">
        <v>144</v>
      </c>
      <c r="BE355" s="138">
        <f>IF(U355="základní",N355,0)</f>
        <v>0</v>
      </c>
      <c r="BF355" s="138">
        <f>IF(U355="snížená",N355,0)</f>
        <v>0</v>
      </c>
      <c r="BG355" s="138">
        <f>IF(U355="zákl. přenesená",N355,0)</f>
        <v>0</v>
      </c>
      <c r="BH355" s="138">
        <f>IF(U355="sníž. přenesená",N355,0)</f>
        <v>0</v>
      </c>
      <c r="BI355" s="138">
        <f>IF(U355="nulová",N355,0)</f>
        <v>0</v>
      </c>
      <c r="BJ355" s="21" t="s">
        <v>81</v>
      </c>
      <c r="BK355" s="138">
        <f>ROUND(L355*K355,2)</f>
        <v>0</v>
      </c>
      <c r="BL355" s="21" t="s">
        <v>149</v>
      </c>
      <c r="BM355" s="21" t="s">
        <v>475</v>
      </c>
    </row>
    <row r="356" spans="2:65" s="1" customFormat="1" ht="25.5" customHeight="1">
      <c r="B356" s="129"/>
      <c r="C356" s="130" t="s">
        <v>476</v>
      </c>
      <c r="D356" s="130" t="s">
        <v>145</v>
      </c>
      <c r="E356" s="131" t="s">
        <v>477</v>
      </c>
      <c r="F356" s="222" t="s">
        <v>478</v>
      </c>
      <c r="G356" s="222"/>
      <c r="H356" s="222"/>
      <c r="I356" s="222"/>
      <c r="J356" s="132" t="s">
        <v>179</v>
      </c>
      <c r="K356" s="133">
        <v>199.066</v>
      </c>
      <c r="L356" s="217">
        <v>0</v>
      </c>
      <c r="M356" s="217"/>
      <c r="N356" s="217">
        <f>ROUND(L356*K356,2)</f>
        <v>0</v>
      </c>
      <c r="O356" s="217"/>
      <c r="P356" s="217"/>
      <c r="Q356" s="217"/>
      <c r="R356" s="134"/>
      <c r="T356" s="135" t="s">
        <v>5</v>
      </c>
      <c r="U356" s="40" t="s">
        <v>38</v>
      </c>
      <c r="V356" s="136">
        <v>6.0000000000000001E-3</v>
      </c>
      <c r="W356" s="136">
        <f>V356*K356</f>
        <v>1.194396</v>
      </c>
      <c r="X356" s="136">
        <v>0</v>
      </c>
      <c r="Y356" s="136">
        <f>X356*K356</f>
        <v>0</v>
      </c>
      <c r="Z356" s="136">
        <v>0</v>
      </c>
      <c r="AA356" s="137">
        <f>Z356*K356</f>
        <v>0</v>
      </c>
      <c r="AR356" s="21" t="s">
        <v>149</v>
      </c>
      <c r="AT356" s="21" t="s">
        <v>145</v>
      </c>
      <c r="AU356" s="21" t="s">
        <v>95</v>
      </c>
      <c r="AY356" s="21" t="s">
        <v>144</v>
      </c>
      <c r="BE356" s="138">
        <f>IF(U356="základní",N356,0)</f>
        <v>0</v>
      </c>
      <c r="BF356" s="138">
        <f>IF(U356="snížená",N356,0)</f>
        <v>0</v>
      </c>
      <c r="BG356" s="138">
        <f>IF(U356="zákl. přenesená",N356,0)</f>
        <v>0</v>
      </c>
      <c r="BH356" s="138">
        <f>IF(U356="sníž. přenesená",N356,0)</f>
        <v>0</v>
      </c>
      <c r="BI356" s="138">
        <f>IF(U356="nulová",N356,0)</f>
        <v>0</v>
      </c>
      <c r="BJ356" s="21" t="s">
        <v>81</v>
      </c>
      <c r="BK356" s="138">
        <f>ROUND(L356*K356,2)</f>
        <v>0</v>
      </c>
      <c r="BL356" s="21" t="s">
        <v>149</v>
      </c>
      <c r="BM356" s="21" t="s">
        <v>479</v>
      </c>
    </row>
    <row r="357" spans="2:65" s="11" customFormat="1" ht="25.5" customHeight="1">
      <c r="B357" s="144"/>
      <c r="E357" s="145" t="s">
        <v>5</v>
      </c>
      <c r="F357" s="220" t="s">
        <v>480</v>
      </c>
      <c r="G357" s="221"/>
      <c r="H357" s="221"/>
      <c r="I357" s="221"/>
      <c r="K357" s="146">
        <v>199.066</v>
      </c>
      <c r="R357" s="147"/>
      <c r="T357" s="148"/>
      <c r="AA357" s="149"/>
      <c r="AT357" s="145" t="s">
        <v>152</v>
      </c>
      <c r="AU357" s="145" t="s">
        <v>95</v>
      </c>
      <c r="AV357" s="11" t="s">
        <v>95</v>
      </c>
      <c r="AW357" s="11" t="s">
        <v>31</v>
      </c>
      <c r="AX357" s="11" t="s">
        <v>81</v>
      </c>
      <c r="AY357" s="145" t="s">
        <v>144</v>
      </c>
    </row>
    <row r="358" spans="2:65" s="1" customFormat="1" ht="38.25" customHeight="1">
      <c r="B358" s="129"/>
      <c r="C358" s="130" t="s">
        <v>481</v>
      </c>
      <c r="D358" s="130" t="s">
        <v>145</v>
      </c>
      <c r="E358" s="131" t="s">
        <v>482</v>
      </c>
      <c r="F358" s="222" t="s">
        <v>483</v>
      </c>
      <c r="G358" s="222"/>
      <c r="H358" s="222"/>
      <c r="I358" s="222"/>
      <c r="J358" s="132" t="s">
        <v>179</v>
      </c>
      <c r="K358" s="133">
        <v>14.218999999999999</v>
      </c>
      <c r="L358" s="217">
        <v>0</v>
      </c>
      <c r="M358" s="217"/>
      <c r="N358" s="217">
        <f>ROUND(L358*K358,2)</f>
        <v>0</v>
      </c>
      <c r="O358" s="217"/>
      <c r="P358" s="217"/>
      <c r="Q358" s="217"/>
      <c r="R358" s="134"/>
      <c r="T358" s="135" t="s">
        <v>5</v>
      </c>
      <c r="U358" s="40" t="s">
        <v>38</v>
      </c>
      <c r="V358" s="136">
        <v>0</v>
      </c>
      <c r="W358" s="136">
        <f>V358*K358</f>
        <v>0</v>
      </c>
      <c r="X358" s="136">
        <v>0</v>
      </c>
      <c r="Y358" s="136">
        <f>X358*K358</f>
        <v>0</v>
      </c>
      <c r="Z358" s="136">
        <v>0</v>
      </c>
      <c r="AA358" s="137">
        <f>Z358*K358</f>
        <v>0</v>
      </c>
      <c r="AR358" s="21" t="s">
        <v>149</v>
      </c>
      <c r="AT358" s="21" t="s">
        <v>145</v>
      </c>
      <c r="AU358" s="21" t="s">
        <v>95</v>
      </c>
      <c r="AY358" s="21" t="s">
        <v>144</v>
      </c>
      <c r="BE358" s="138">
        <f>IF(U358="základní",N358,0)</f>
        <v>0</v>
      </c>
      <c r="BF358" s="138">
        <f>IF(U358="snížená",N358,0)</f>
        <v>0</v>
      </c>
      <c r="BG358" s="138">
        <f>IF(U358="zákl. přenesená",N358,0)</f>
        <v>0</v>
      </c>
      <c r="BH358" s="138">
        <f>IF(U358="sníž. přenesená",N358,0)</f>
        <v>0</v>
      </c>
      <c r="BI358" s="138">
        <f>IF(U358="nulová",N358,0)</f>
        <v>0</v>
      </c>
      <c r="BJ358" s="21" t="s">
        <v>81</v>
      </c>
      <c r="BK358" s="138">
        <f>ROUND(L358*K358,2)</f>
        <v>0</v>
      </c>
      <c r="BL358" s="21" t="s">
        <v>149</v>
      </c>
      <c r="BM358" s="21" t="s">
        <v>484</v>
      </c>
    </row>
    <row r="359" spans="2:65" s="9" customFormat="1" ht="29.85" customHeight="1">
      <c r="B359" s="119"/>
      <c r="D359" s="128" t="s">
        <v>113</v>
      </c>
      <c r="E359" s="128"/>
      <c r="F359" s="128"/>
      <c r="G359" s="128"/>
      <c r="H359" s="128"/>
      <c r="I359" s="128"/>
      <c r="J359" s="128"/>
      <c r="K359" s="128"/>
      <c r="L359" s="128"/>
      <c r="M359" s="128"/>
      <c r="N359" s="218">
        <f>BK359</f>
        <v>0</v>
      </c>
      <c r="O359" s="219"/>
      <c r="P359" s="219"/>
      <c r="Q359" s="219"/>
      <c r="R359" s="121"/>
      <c r="T359" s="122"/>
      <c r="W359" s="123">
        <f>W360</f>
        <v>10.424676</v>
      </c>
      <c r="Y359" s="123">
        <f>Y360</f>
        <v>0</v>
      </c>
      <c r="AA359" s="124">
        <f>AA360</f>
        <v>0</v>
      </c>
      <c r="AR359" s="125" t="s">
        <v>81</v>
      </c>
      <c r="AT359" s="126" t="s">
        <v>72</v>
      </c>
      <c r="AU359" s="126" t="s">
        <v>81</v>
      </c>
      <c r="AY359" s="125" t="s">
        <v>144</v>
      </c>
      <c r="BK359" s="127">
        <f>BK360</f>
        <v>0</v>
      </c>
    </row>
    <row r="360" spans="2:65" s="1" customFormat="1" ht="25.5" customHeight="1">
      <c r="B360" s="129"/>
      <c r="C360" s="130" t="s">
        <v>485</v>
      </c>
      <c r="D360" s="130" t="s">
        <v>145</v>
      </c>
      <c r="E360" s="131" t="s">
        <v>486</v>
      </c>
      <c r="F360" s="222" t="s">
        <v>487</v>
      </c>
      <c r="G360" s="222"/>
      <c r="H360" s="222"/>
      <c r="I360" s="222"/>
      <c r="J360" s="132" t="s">
        <v>179</v>
      </c>
      <c r="K360" s="133">
        <v>32.781999999999996</v>
      </c>
      <c r="L360" s="217">
        <v>0</v>
      </c>
      <c r="M360" s="217"/>
      <c r="N360" s="217">
        <f>ROUND(L360*K360,2)</f>
        <v>0</v>
      </c>
      <c r="O360" s="217"/>
      <c r="P360" s="217"/>
      <c r="Q360" s="217"/>
      <c r="R360" s="134"/>
      <c r="T360" s="135" t="s">
        <v>5</v>
      </c>
      <c r="U360" s="40" t="s">
        <v>38</v>
      </c>
      <c r="V360" s="136">
        <v>0.318</v>
      </c>
      <c r="W360" s="136">
        <f>V360*K360</f>
        <v>10.424676</v>
      </c>
      <c r="X360" s="136">
        <v>0</v>
      </c>
      <c r="Y360" s="136">
        <f>X360*K360</f>
        <v>0</v>
      </c>
      <c r="Z360" s="136">
        <v>0</v>
      </c>
      <c r="AA360" s="137">
        <f>Z360*K360</f>
        <v>0</v>
      </c>
      <c r="AR360" s="21" t="s">
        <v>149</v>
      </c>
      <c r="AT360" s="21" t="s">
        <v>145</v>
      </c>
      <c r="AU360" s="21" t="s">
        <v>95</v>
      </c>
      <c r="AY360" s="21" t="s">
        <v>144</v>
      </c>
      <c r="BE360" s="138">
        <f>IF(U360="základní",N360,0)</f>
        <v>0</v>
      </c>
      <c r="BF360" s="138">
        <f>IF(U360="snížená",N360,0)</f>
        <v>0</v>
      </c>
      <c r="BG360" s="138">
        <f>IF(U360="zákl. přenesená",N360,0)</f>
        <v>0</v>
      </c>
      <c r="BH360" s="138">
        <f>IF(U360="sníž. přenesená",N360,0)</f>
        <v>0</v>
      </c>
      <c r="BI360" s="138">
        <f>IF(U360="nulová",N360,0)</f>
        <v>0</v>
      </c>
      <c r="BJ360" s="21" t="s">
        <v>81</v>
      </c>
      <c r="BK360" s="138">
        <f>ROUND(L360*K360,2)</f>
        <v>0</v>
      </c>
      <c r="BL360" s="21" t="s">
        <v>149</v>
      </c>
      <c r="BM360" s="21" t="s">
        <v>488</v>
      </c>
    </row>
    <row r="361" spans="2:65" s="9" customFormat="1" ht="37.35" customHeight="1">
      <c r="B361" s="119"/>
      <c r="D361" s="120" t="s">
        <v>114</v>
      </c>
      <c r="E361" s="120"/>
      <c r="F361" s="120"/>
      <c r="G361" s="120"/>
      <c r="H361" s="120"/>
      <c r="I361" s="120"/>
      <c r="J361" s="120"/>
      <c r="K361" s="120"/>
      <c r="L361" s="120"/>
      <c r="M361" s="120"/>
      <c r="N361" s="235">
        <f>BK361</f>
        <v>0</v>
      </c>
      <c r="O361" s="236"/>
      <c r="P361" s="236"/>
      <c r="Q361" s="236"/>
      <c r="R361" s="121"/>
      <c r="T361" s="122"/>
      <c r="W361" s="123">
        <f>W362+W376+W427+W430+W448+W459+W491+W514+W517+W529</f>
        <v>936.03823499999987</v>
      </c>
      <c r="Y361" s="123">
        <f>Y362+Y376+Y427+Y430+Y448+Y459+Y491+Y514+Y517+Y529</f>
        <v>11.446603635349499</v>
      </c>
      <c r="AA361" s="124">
        <f>AA362+AA376+AA427+AA430+AA448+AA459+AA491+AA514+AA517+AA529</f>
        <v>2.1157500000000002</v>
      </c>
      <c r="AR361" s="125" t="s">
        <v>95</v>
      </c>
      <c r="AT361" s="126" t="s">
        <v>72</v>
      </c>
      <c r="AU361" s="126" t="s">
        <v>73</v>
      </c>
      <c r="AY361" s="125" t="s">
        <v>144</v>
      </c>
      <c r="BK361" s="127">
        <f>BK362+BK376+BK427+BK430+BK448+BK459+BK491+BK514+BK517+BK529</f>
        <v>0</v>
      </c>
    </row>
    <row r="362" spans="2:65" s="9" customFormat="1" ht="19.899999999999999" customHeight="1">
      <c r="B362" s="119"/>
      <c r="D362" s="128" t="s">
        <v>115</v>
      </c>
      <c r="E362" s="128"/>
      <c r="F362" s="128"/>
      <c r="G362" s="128"/>
      <c r="H362" s="128"/>
      <c r="I362" s="128"/>
      <c r="J362" s="128"/>
      <c r="K362" s="128"/>
      <c r="L362" s="128"/>
      <c r="M362" s="128"/>
      <c r="N362" s="233">
        <f>BK362</f>
        <v>0</v>
      </c>
      <c r="O362" s="234"/>
      <c r="P362" s="234"/>
      <c r="Q362" s="234"/>
      <c r="R362" s="121"/>
      <c r="T362" s="122"/>
      <c r="W362" s="123">
        <f>SUM(W363:W375)</f>
        <v>15.932683999999998</v>
      </c>
      <c r="Y362" s="123">
        <f>SUM(Y363:Y375)</f>
        <v>0.2974817819535</v>
      </c>
      <c r="AA362" s="124">
        <f>SUM(AA363:AA375)</f>
        <v>0.76194000000000006</v>
      </c>
      <c r="AR362" s="125" t="s">
        <v>95</v>
      </c>
      <c r="AT362" s="126" t="s">
        <v>72</v>
      </c>
      <c r="AU362" s="126" t="s">
        <v>81</v>
      </c>
      <c r="AY362" s="125" t="s">
        <v>144</v>
      </c>
      <c r="BK362" s="127">
        <f>SUM(BK363:BK375)</f>
        <v>0</v>
      </c>
    </row>
    <row r="363" spans="2:65" s="1" customFormat="1" ht="25.5" customHeight="1">
      <c r="B363" s="129"/>
      <c r="C363" s="130" t="s">
        <v>489</v>
      </c>
      <c r="D363" s="130" t="s">
        <v>145</v>
      </c>
      <c r="E363" s="131" t="s">
        <v>490</v>
      </c>
      <c r="F363" s="222" t="s">
        <v>491</v>
      </c>
      <c r="G363" s="222"/>
      <c r="H363" s="222"/>
      <c r="I363" s="222"/>
      <c r="J363" s="132" t="s">
        <v>190</v>
      </c>
      <c r="K363" s="133">
        <v>79.381</v>
      </c>
      <c r="L363" s="217">
        <v>0</v>
      </c>
      <c r="M363" s="217"/>
      <c r="N363" s="217">
        <f>ROUND(L363*K363,2)</f>
        <v>0</v>
      </c>
      <c r="O363" s="217"/>
      <c r="P363" s="217"/>
      <c r="Q363" s="217"/>
      <c r="R363" s="134"/>
      <c r="T363" s="135" t="s">
        <v>5</v>
      </c>
      <c r="U363" s="40" t="s">
        <v>38</v>
      </c>
      <c r="V363" s="136">
        <v>0.14599999999999999</v>
      </c>
      <c r="W363" s="136">
        <f>V363*K363</f>
        <v>11.589625999999999</v>
      </c>
      <c r="X363" s="136">
        <v>8.2652349999999997E-4</v>
      </c>
      <c r="Y363" s="136">
        <f>X363*K363</f>
        <v>6.5610261953500004E-2</v>
      </c>
      <c r="Z363" s="136">
        <v>0</v>
      </c>
      <c r="AA363" s="137">
        <f>Z363*K363</f>
        <v>0</v>
      </c>
      <c r="AR363" s="21" t="s">
        <v>234</v>
      </c>
      <c r="AT363" s="21" t="s">
        <v>145</v>
      </c>
      <c r="AU363" s="21" t="s">
        <v>95</v>
      </c>
      <c r="AY363" s="21" t="s">
        <v>144</v>
      </c>
      <c r="BE363" s="138">
        <f>IF(U363="základní",N363,0)</f>
        <v>0</v>
      </c>
      <c r="BF363" s="138">
        <f>IF(U363="snížená",N363,0)</f>
        <v>0</v>
      </c>
      <c r="BG363" s="138">
        <f>IF(U363="zákl. přenesená",N363,0)</f>
        <v>0</v>
      </c>
      <c r="BH363" s="138">
        <f>IF(U363="sníž. přenesená",N363,0)</f>
        <v>0</v>
      </c>
      <c r="BI363" s="138">
        <f>IF(U363="nulová",N363,0)</f>
        <v>0</v>
      </c>
      <c r="BJ363" s="21" t="s">
        <v>81</v>
      </c>
      <c r="BK363" s="138">
        <f>ROUND(L363*K363,2)</f>
        <v>0</v>
      </c>
      <c r="BL363" s="21" t="s">
        <v>234</v>
      </c>
      <c r="BM363" s="21" t="s">
        <v>492</v>
      </c>
    </row>
    <row r="364" spans="2:65" s="10" customFormat="1" ht="16.5" customHeight="1">
      <c r="B364" s="139"/>
      <c r="E364" s="140" t="s">
        <v>5</v>
      </c>
      <c r="F364" s="225" t="s">
        <v>493</v>
      </c>
      <c r="G364" s="226"/>
      <c r="H364" s="226"/>
      <c r="I364" s="226"/>
      <c r="K364" s="140" t="s">
        <v>5</v>
      </c>
      <c r="R364" s="141"/>
      <c r="T364" s="142"/>
      <c r="AA364" s="143"/>
      <c r="AT364" s="140" t="s">
        <v>152</v>
      </c>
      <c r="AU364" s="140" t="s">
        <v>95</v>
      </c>
      <c r="AV364" s="10" t="s">
        <v>81</v>
      </c>
      <c r="AW364" s="10" t="s">
        <v>31</v>
      </c>
      <c r="AX364" s="10" t="s">
        <v>73</v>
      </c>
      <c r="AY364" s="140" t="s">
        <v>144</v>
      </c>
    </row>
    <row r="365" spans="2:65" s="10" customFormat="1" ht="25.5" customHeight="1">
      <c r="B365" s="139"/>
      <c r="E365" s="140" t="s">
        <v>5</v>
      </c>
      <c r="F365" s="229" t="s">
        <v>494</v>
      </c>
      <c r="G365" s="230"/>
      <c r="H365" s="230"/>
      <c r="I365" s="230"/>
      <c r="K365" s="140" t="s">
        <v>5</v>
      </c>
      <c r="R365" s="141"/>
      <c r="T365" s="142"/>
      <c r="AA365" s="143"/>
      <c r="AT365" s="140" t="s">
        <v>152</v>
      </c>
      <c r="AU365" s="140" t="s">
        <v>95</v>
      </c>
      <c r="AV365" s="10" t="s">
        <v>81</v>
      </c>
      <c r="AW365" s="10" t="s">
        <v>31</v>
      </c>
      <c r="AX365" s="10" t="s">
        <v>73</v>
      </c>
      <c r="AY365" s="140" t="s">
        <v>144</v>
      </c>
    </row>
    <row r="366" spans="2:65" s="11" customFormat="1" ht="16.5" customHeight="1">
      <c r="B366" s="144"/>
      <c r="E366" s="145" t="s">
        <v>5</v>
      </c>
      <c r="F366" s="223" t="s">
        <v>495</v>
      </c>
      <c r="G366" s="224"/>
      <c r="H366" s="224"/>
      <c r="I366" s="224"/>
      <c r="K366" s="146">
        <v>63.478000000000002</v>
      </c>
      <c r="R366" s="147"/>
      <c r="T366" s="148"/>
      <c r="AA366" s="149"/>
      <c r="AT366" s="145" t="s">
        <v>152</v>
      </c>
      <c r="AU366" s="145" t="s">
        <v>95</v>
      </c>
      <c r="AV366" s="11" t="s">
        <v>95</v>
      </c>
      <c r="AW366" s="11" t="s">
        <v>31</v>
      </c>
      <c r="AX366" s="11" t="s">
        <v>73</v>
      </c>
      <c r="AY366" s="145" t="s">
        <v>144</v>
      </c>
    </row>
    <row r="367" spans="2:65" s="11" customFormat="1" ht="16.5" customHeight="1">
      <c r="B367" s="144"/>
      <c r="E367" s="145" t="s">
        <v>5</v>
      </c>
      <c r="F367" s="223" t="s">
        <v>496</v>
      </c>
      <c r="G367" s="224"/>
      <c r="H367" s="224"/>
      <c r="I367" s="224"/>
      <c r="K367" s="146">
        <v>15.903</v>
      </c>
      <c r="R367" s="147"/>
      <c r="T367" s="148"/>
      <c r="AA367" s="149"/>
      <c r="AT367" s="145" t="s">
        <v>152</v>
      </c>
      <c r="AU367" s="145" t="s">
        <v>95</v>
      </c>
      <c r="AV367" s="11" t="s">
        <v>95</v>
      </c>
      <c r="AW367" s="11" t="s">
        <v>31</v>
      </c>
      <c r="AX367" s="11" t="s">
        <v>73</v>
      </c>
      <c r="AY367" s="145" t="s">
        <v>144</v>
      </c>
    </row>
    <row r="368" spans="2:65" s="12" customFormat="1" ht="16.5" customHeight="1">
      <c r="B368" s="150"/>
      <c r="E368" s="151" t="s">
        <v>5</v>
      </c>
      <c r="F368" s="227" t="s">
        <v>155</v>
      </c>
      <c r="G368" s="228"/>
      <c r="H368" s="228"/>
      <c r="I368" s="228"/>
      <c r="K368" s="152">
        <v>79.381</v>
      </c>
      <c r="R368" s="153"/>
      <c r="T368" s="154"/>
      <c r="AA368" s="155"/>
      <c r="AT368" s="151" t="s">
        <v>152</v>
      </c>
      <c r="AU368" s="151" t="s">
        <v>95</v>
      </c>
      <c r="AV368" s="12" t="s">
        <v>149</v>
      </c>
      <c r="AW368" s="12" t="s">
        <v>31</v>
      </c>
      <c r="AX368" s="12" t="s">
        <v>81</v>
      </c>
      <c r="AY368" s="151" t="s">
        <v>144</v>
      </c>
    </row>
    <row r="369" spans="2:65" s="1" customFormat="1" ht="25.5" customHeight="1">
      <c r="B369" s="129"/>
      <c r="C369" s="162" t="s">
        <v>497</v>
      </c>
      <c r="D369" s="162" t="s">
        <v>261</v>
      </c>
      <c r="E369" s="163" t="s">
        <v>498</v>
      </c>
      <c r="F369" s="231" t="s">
        <v>499</v>
      </c>
      <c r="G369" s="231"/>
      <c r="H369" s="231"/>
      <c r="I369" s="231"/>
      <c r="J369" s="164" t="s">
        <v>190</v>
      </c>
      <c r="K369" s="165">
        <v>91.287999999999997</v>
      </c>
      <c r="L369" s="232">
        <v>0</v>
      </c>
      <c r="M369" s="232"/>
      <c r="N369" s="232">
        <f>ROUND(L369*K369,2)</f>
        <v>0</v>
      </c>
      <c r="O369" s="217"/>
      <c r="P369" s="217"/>
      <c r="Q369" s="217"/>
      <c r="R369" s="134"/>
      <c r="T369" s="135" t="s">
        <v>5</v>
      </c>
      <c r="U369" s="40" t="s">
        <v>38</v>
      </c>
      <c r="V369" s="136">
        <v>0</v>
      </c>
      <c r="W369" s="136">
        <f>V369*K369</f>
        <v>0</v>
      </c>
      <c r="X369" s="136">
        <v>2.5400000000000002E-3</v>
      </c>
      <c r="Y369" s="136">
        <f>X369*K369</f>
        <v>0.23187152</v>
      </c>
      <c r="Z369" s="136">
        <v>0</v>
      </c>
      <c r="AA369" s="137">
        <f>Z369*K369</f>
        <v>0</v>
      </c>
      <c r="AR369" s="21" t="s">
        <v>355</v>
      </c>
      <c r="AT369" s="21" t="s">
        <v>261</v>
      </c>
      <c r="AU369" s="21" t="s">
        <v>95</v>
      </c>
      <c r="AY369" s="21" t="s">
        <v>144</v>
      </c>
      <c r="BE369" s="138">
        <f>IF(U369="základní",N369,0)</f>
        <v>0</v>
      </c>
      <c r="BF369" s="138">
        <f>IF(U369="snížená",N369,0)</f>
        <v>0</v>
      </c>
      <c r="BG369" s="138">
        <f>IF(U369="zákl. přenesená",N369,0)</f>
        <v>0</v>
      </c>
      <c r="BH369" s="138">
        <f>IF(U369="sníž. přenesená",N369,0)</f>
        <v>0</v>
      </c>
      <c r="BI369" s="138">
        <f>IF(U369="nulová",N369,0)</f>
        <v>0</v>
      </c>
      <c r="BJ369" s="21" t="s">
        <v>81</v>
      </c>
      <c r="BK369" s="138">
        <f>ROUND(L369*K369,2)</f>
        <v>0</v>
      </c>
      <c r="BL369" s="21" t="s">
        <v>234</v>
      </c>
      <c r="BM369" s="21" t="s">
        <v>500</v>
      </c>
    </row>
    <row r="370" spans="2:65" s="11" customFormat="1" ht="25.5" customHeight="1">
      <c r="B370" s="144"/>
      <c r="E370" s="145" t="s">
        <v>5</v>
      </c>
      <c r="F370" s="220" t="s">
        <v>501</v>
      </c>
      <c r="G370" s="221"/>
      <c r="H370" s="221"/>
      <c r="I370" s="221"/>
      <c r="K370" s="146">
        <v>91.287999999999997</v>
      </c>
      <c r="R370" s="147"/>
      <c r="T370" s="148"/>
      <c r="AA370" s="149"/>
      <c r="AT370" s="145" t="s">
        <v>152</v>
      </c>
      <c r="AU370" s="145" t="s">
        <v>95</v>
      </c>
      <c r="AV370" s="11" t="s">
        <v>95</v>
      </c>
      <c r="AW370" s="11" t="s">
        <v>31</v>
      </c>
      <c r="AX370" s="11" t="s">
        <v>81</v>
      </c>
      <c r="AY370" s="145" t="s">
        <v>144</v>
      </c>
    </row>
    <row r="371" spans="2:65" s="1" customFormat="1" ht="25.5" customHeight="1">
      <c r="B371" s="129"/>
      <c r="C371" s="130" t="s">
        <v>502</v>
      </c>
      <c r="D371" s="130" t="s">
        <v>145</v>
      </c>
      <c r="E371" s="131" t="s">
        <v>503</v>
      </c>
      <c r="F371" s="222" t="s">
        <v>504</v>
      </c>
      <c r="G371" s="222"/>
      <c r="H371" s="222"/>
      <c r="I371" s="222"/>
      <c r="J371" s="132" t="s">
        <v>190</v>
      </c>
      <c r="K371" s="133">
        <v>76.194000000000003</v>
      </c>
      <c r="L371" s="217">
        <v>0</v>
      </c>
      <c r="M371" s="217"/>
      <c r="N371" s="217">
        <f>ROUND(L371*K371,2)</f>
        <v>0</v>
      </c>
      <c r="O371" s="217"/>
      <c r="P371" s="217"/>
      <c r="Q371" s="217"/>
      <c r="R371" s="134"/>
      <c r="T371" s="135" t="s">
        <v>5</v>
      </c>
      <c r="U371" s="40" t="s">
        <v>38</v>
      </c>
      <c r="V371" s="136">
        <v>5.7000000000000002E-2</v>
      </c>
      <c r="W371" s="136">
        <f>V371*K371</f>
        <v>4.3430580000000001</v>
      </c>
      <c r="X371" s="136">
        <v>0</v>
      </c>
      <c r="Y371" s="136">
        <f>X371*K371</f>
        <v>0</v>
      </c>
      <c r="Z371" s="136">
        <v>0.01</v>
      </c>
      <c r="AA371" s="137">
        <f>Z371*K371</f>
        <v>0.76194000000000006</v>
      </c>
      <c r="AR371" s="21" t="s">
        <v>234</v>
      </c>
      <c r="AT371" s="21" t="s">
        <v>145</v>
      </c>
      <c r="AU371" s="21" t="s">
        <v>95</v>
      </c>
      <c r="AY371" s="21" t="s">
        <v>144</v>
      </c>
      <c r="BE371" s="138">
        <f>IF(U371="základní",N371,0)</f>
        <v>0</v>
      </c>
      <c r="BF371" s="138">
        <f>IF(U371="snížená",N371,0)</f>
        <v>0</v>
      </c>
      <c r="BG371" s="138">
        <f>IF(U371="zákl. přenesená",N371,0)</f>
        <v>0</v>
      </c>
      <c r="BH371" s="138">
        <f>IF(U371="sníž. přenesená",N371,0)</f>
        <v>0</v>
      </c>
      <c r="BI371" s="138">
        <f>IF(U371="nulová",N371,0)</f>
        <v>0</v>
      </c>
      <c r="BJ371" s="21" t="s">
        <v>81</v>
      </c>
      <c r="BK371" s="138">
        <f>ROUND(L371*K371,2)</f>
        <v>0</v>
      </c>
      <c r="BL371" s="21" t="s">
        <v>234</v>
      </c>
      <c r="BM371" s="21" t="s">
        <v>505</v>
      </c>
    </row>
    <row r="372" spans="2:65" s="10" customFormat="1" ht="16.5" customHeight="1">
      <c r="B372" s="139"/>
      <c r="E372" s="140" t="s">
        <v>5</v>
      </c>
      <c r="F372" s="225" t="s">
        <v>493</v>
      </c>
      <c r="G372" s="226"/>
      <c r="H372" s="226"/>
      <c r="I372" s="226"/>
      <c r="K372" s="140" t="s">
        <v>5</v>
      </c>
      <c r="R372" s="141"/>
      <c r="T372" s="142"/>
      <c r="AA372" s="143"/>
      <c r="AT372" s="140" t="s">
        <v>152</v>
      </c>
      <c r="AU372" s="140" t="s">
        <v>95</v>
      </c>
      <c r="AV372" s="10" t="s">
        <v>81</v>
      </c>
      <c r="AW372" s="10" t="s">
        <v>31</v>
      </c>
      <c r="AX372" s="10" t="s">
        <v>73</v>
      </c>
      <c r="AY372" s="140" t="s">
        <v>144</v>
      </c>
    </row>
    <row r="373" spans="2:65" s="11" customFormat="1" ht="16.5" customHeight="1">
      <c r="B373" s="144"/>
      <c r="E373" s="145" t="s">
        <v>5</v>
      </c>
      <c r="F373" s="223" t="s">
        <v>506</v>
      </c>
      <c r="G373" s="224"/>
      <c r="H373" s="224"/>
      <c r="I373" s="224"/>
      <c r="K373" s="146">
        <v>76.194000000000003</v>
      </c>
      <c r="R373" s="147"/>
      <c r="T373" s="148"/>
      <c r="AA373" s="149"/>
      <c r="AT373" s="145" t="s">
        <v>152</v>
      </c>
      <c r="AU373" s="145" t="s">
        <v>95</v>
      </c>
      <c r="AV373" s="11" t="s">
        <v>95</v>
      </c>
      <c r="AW373" s="11" t="s">
        <v>31</v>
      </c>
      <c r="AX373" s="11" t="s">
        <v>81</v>
      </c>
      <c r="AY373" s="145" t="s">
        <v>144</v>
      </c>
    </row>
    <row r="374" spans="2:65" s="1" customFormat="1" ht="25.5" customHeight="1">
      <c r="B374" s="129"/>
      <c r="C374" s="130" t="s">
        <v>507</v>
      </c>
      <c r="D374" s="130" t="s">
        <v>145</v>
      </c>
      <c r="E374" s="131" t="s">
        <v>508</v>
      </c>
      <c r="F374" s="222" t="s">
        <v>509</v>
      </c>
      <c r="G374" s="222"/>
      <c r="H374" s="222"/>
      <c r="I374" s="222"/>
      <c r="J374" s="132" t="s">
        <v>190</v>
      </c>
      <c r="K374" s="133">
        <v>80</v>
      </c>
      <c r="L374" s="217">
        <v>0</v>
      </c>
      <c r="M374" s="217"/>
      <c r="N374" s="217">
        <f>ROUND(L374*K374,2)</f>
        <v>0</v>
      </c>
      <c r="O374" s="217"/>
      <c r="P374" s="217"/>
      <c r="Q374" s="217"/>
      <c r="R374" s="134"/>
      <c r="T374" s="135" t="s">
        <v>5</v>
      </c>
      <c r="U374" s="40" t="s">
        <v>38</v>
      </c>
      <c r="V374" s="136">
        <v>0</v>
      </c>
      <c r="W374" s="136">
        <f>V374*K374</f>
        <v>0</v>
      </c>
      <c r="X374" s="136">
        <v>0</v>
      </c>
      <c r="Y374" s="136">
        <f>X374*K374</f>
        <v>0</v>
      </c>
      <c r="Z374" s="136">
        <v>0</v>
      </c>
      <c r="AA374" s="137">
        <f>Z374*K374</f>
        <v>0</v>
      </c>
      <c r="AR374" s="21" t="s">
        <v>234</v>
      </c>
      <c r="AT374" s="21" t="s">
        <v>145</v>
      </c>
      <c r="AU374" s="21" t="s">
        <v>95</v>
      </c>
      <c r="AY374" s="21" t="s">
        <v>144</v>
      </c>
      <c r="BE374" s="138">
        <f>IF(U374="základní",N374,0)</f>
        <v>0</v>
      </c>
      <c r="BF374" s="138">
        <f>IF(U374="snížená",N374,0)</f>
        <v>0</v>
      </c>
      <c r="BG374" s="138">
        <f>IF(U374="zákl. přenesená",N374,0)</f>
        <v>0</v>
      </c>
      <c r="BH374" s="138">
        <f>IF(U374="sníž. přenesená",N374,0)</f>
        <v>0</v>
      </c>
      <c r="BI374" s="138">
        <f>IF(U374="nulová",N374,0)</f>
        <v>0</v>
      </c>
      <c r="BJ374" s="21" t="s">
        <v>81</v>
      </c>
      <c r="BK374" s="138">
        <f>ROUND(L374*K374,2)</f>
        <v>0</v>
      </c>
      <c r="BL374" s="21" t="s">
        <v>234</v>
      </c>
      <c r="BM374" s="21" t="s">
        <v>510</v>
      </c>
    </row>
    <row r="375" spans="2:65" s="1" customFormat="1" ht="25.5" customHeight="1">
      <c r="B375" s="129"/>
      <c r="C375" s="130" t="s">
        <v>511</v>
      </c>
      <c r="D375" s="130" t="s">
        <v>145</v>
      </c>
      <c r="E375" s="131" t="s">
        <v>512</v>
      </c>
      <c r="F375" s="222" t="s">
        <v>513</v>
      </c>
      <c r="G375" s="222"/>
      <c r="H375" s="222"/>
      <c r="I375" s="222"/>
      <c r="J375" s="132" t="s">
        <v>514</v>
      </c>
      <c r="K375" s="133">
        <v>433.654</v>
      </c>
      <c r="L375" s="217">
        <v>0</v>
      </c>
      <c r="M375" s="217"/>
      <c r="N375" s="217">
        <f>ROUND(L375*K375,2)</f>
        <v>0</v>
      </c>
      <c r="O375" s="217"/>
      <c r="P375" s="217"/>
      <c r="Q375" s="217"/>
      <c r="R375" s="134"/>
      <c r="T375" s="135" t="s">
        <v>5</v>
      </c>
      <c r="U375" s="40" t="s">
        <v>38</v>
      </c>
      <c r="V375" s="136">
        <v>0</v>
      </c>
      <c r="W375" s="136">
        <f>V375*K375</f>
        <v>0</v>
      </c>
      <c r="X375" s="136">
        <v>0</v>
      </c>
      <c r="Y375" s="136">
        <f>X375*K375</f>
        <v>0</v>
      </c>
      <c r="Z375" s="136">
        <v>0</v>
      </c>
      <c r="AA375" s="137">
        <f>Z375*K375</f>
        <v>0</v>
      </c>
      <c r="AR375" s="21" t="s">
        <v>234</v>
      </c>
      <c r="AT375" s="21" t="s">
        <v>145</v>
      </c>
      <c r="AU375" s="21" t="s">
        <v>95</v>
      </c>
      <c r="AY375" s="21" t="s">
        <v>144</v>
      </c>
      <c r="BE375" s="138">
        <f>IF(U375="základní",N375,0)</f>
        <v>0</v>
      </c>
      <c r="BF375" s="138">
        <f>IF(U375="snížená",N375,0)</f>
        <v>0</v>
      </c>
      <c r="BG375" s="138">
        <f>IF(U375="zákl. přenesená",N375,0)</f>
        <v>0</v>
      </c>
      <c r="BH375" s="138">
        <f>IF(U375="sníž. přenesená",N375,0)</f>
        <v>0</v>
      </c>
      <c r="BI375" s="138">
        <f>IF(U375="nulová",N375,0)</f>
        <v>0</v>
      </c>
      <c r="BJ375" s="21" t="s">
        <v>81</v>
      </c>
      <c r="BK375" s="138">
        <f>ROUND(L375*K375,2)</f>
        <v>0</v>
      </c>
      <c r="BL375" s="21" t="s">
        <v>234</v>
      </c>
      <c r="BM375" s="21" t="s">
        <v>515</v>
      </c>
    </row>
    <row r="376" spans="2:65" s="9" customFormat="1" ht="29.85" customHeight="1">
      <c r="B376" s="119"/>
      <c r="D376" s="128" t="s">
        <v>116</v>
      </c>
      <c r="E376" s="128"/>
      <c r="F376" s="128"/>
      <c r="G376" s="128"/>
      <c r="H376" s="128"/>
      <c r="I376" s="128"/>
      <c r="J376" s="128"/>
      <c r="K376" s="128"/>
      <c r="L376" s="128"/>
      <c r="M376" s="128"/>
      <c r="N376" s="218">
        <f>BK376</f>
        <v>0</v>
      </c>
      <c r="O376" s="219"/>
      <c r="P376" s="219"/>
      <c r="Q376" s="219"/>
      <c r="R376" s="121"/>
      <c r="T376" s="122"/>
      <c r="W376" s="123">
        <f>SUM(W377:W426)</f>
        <v>233.87622900000002</v>
      </c>
      <c r="Y376" s="123">
        <f>SUM(Y377:Y426)</f>
        <v>5.1168508615000006</v>
      </c>
      <c r="AA376" s="124">
        <f>SUM(AA377:AA426)</f>
        <v>0</v>
      </c>
      <c r="AR376" s="125" t="s">
        <v>95</v>
      </c>
      <c r="AT376" s="126" t="s">
        <v>72</v>
      </c>
      <c r="AU376" s="126" t="s">
        <v>81</v>
      </c>
      <c r="AY376" s="125" t="s">
        <v>144</v>
      </c>
      <c r="BK376" s="127">
        <f>SUM(BK377:BK426)</f>
        <v>0</v>
      </c>
    </row>
    <row r="377" spans="2:65" s="1" customFormat="1" ht="25.5" customHeight="1">
      <c r="B377" s="129"/>
      <c r="C377" s="130" t="s">
        <v>516</v>
      </c>
      <c r="D377" s="130" t="s">
        <v>145</v>
      </c>
      <c r="E377" s="131" t="s">
        <v>517</v>
      </c>
      <c r="F377" s="222" t="s">
        <v>518</v>
      </c>
      <c r="G377" s="222"/>
      <c r="H377" s="222"/>
      <c r="I377" s="222"/>
      <c r="J377" s="132" t="s">
        <v>190</v>
      </c>
      <c r="K377" s="133">
        <v>798.37800000000004</v>
      </c>
      <c r="L377" s="217">
        <v>0</v>
      </c>
      <c r="M377" s="217"/>
      <c r="N377" s="217">
        <f>ROUND(L377*K377,2)</f>
        <v>0</v>
      </c>
      <c r="O377" s="217"/>
      <c r="P377" s="217"/>
      <c r="Q377" s="217"/>
      <c r="R377" s="134"/>
      <c r="T377" s="135" t="s">
        <v>5</v>
      </c>
      <c r="U377" s="40" t="s">
        <v>38</v>
      </c>
      <c r="V377" s="136">
        <v>0.23100000000000001</v>
      </c>
      <c r="W377" s="136">
        <f>V377*K377</f>
        <v>184.42531800000003</v>
      </c>
      <c r="X377" s="136">
        <v>4.1899999999999999E-4</v>
      </c>
      <c r="Y377" s="136">
        <f>X377*K377</f>
        <v>0.33452038200000001</v>
      </c>
      <c r="Z377" s="136">
        <v>0</v>
      </c>
      <c r="AA377" s="137">
        <f>Z377*K377</f>
        <v>0</v>
      </c>
      <c r="AR377" s="21" t="s">
        <v>234</v>
      </c>
      <c r="AT377" s="21" t="s">
        <v>145</v>
      </c>
      <c r="AU377" s="21" t="s">
        <v>95</v>
      </c>
      <c r="AY377" s="21" t="s">
        <v>144</v>
      </c>
      <c r="BE377" s="138">
        <f>IF(U377="základní",N377,0)</f>
        <v>0</v>
      </c>
      <c r="BF377" s="138">
        <f>IF(U377="snížená",N377,0)</f>
        <v>0</v>
      </c>
      <c r="BG377" s="138">
        <f>IF(U377="zákl. přenesená",N377,0)</f>
        <v>0</v>
      </c>
      <c r="BH377" s="138">
        <f>IF(U377="sníž. přenesená",N377,0)</f>
        <v>0</v>
      </c>
      <c r="BI377" s="138">
        <f>IF(U377="nulová",N377,0)</f>
        <v>0</v>
      </c>
      <c r="BJ377" s="21" t="s">
        <v>81</v>
      </c>
      <c r="BK377" s="138">
        <f>ROUND(L377*K377,2)</f>
        <v>0</v>
      </c>
      <c r="BL377" s="21" t="s">
        <v>234</v>
      </c>
      <c r="BM377" s="21" t="s">
        <v>519</v>
      </c>
    </row>
    <row r="378" spans="2:65" s="10" customFormat="1" ht="16.5" customHeight="1">
      <c r="B378" s="139"/>
      <c r="E378" s="140" t="s">
        <v>5</v>
      </c>
      <c r="F378" s="225" t="s">
        <v>520</v>
      </c>
      <c r="G378" s="226"/>
      <c r="H378" s="226"/>
      <c r="I378" s="226"/>
      <c r="K378" s="140" t="s">
        <v>5</v>
      </c>
      <c r="R378" s="141"/>
      <c r="T378" s="142"/>
      <c r="AA378" s="143"/>
      <c r="AT378" s="140" t="s">
        <v>152</v>
      </c>
      <c r="AU378" s="140" t="s">
        <v>95</v>
      </c>
      <c r="AV378" s="10" t="s">
        <v>81</v>
      </c>
      <c r="AW378" s="10" t="s">
        <v>31</v>
      </c>
      <c r="AX378" s="10" t="s">
        <v>73</v>
      </c>
      <c r="AY378" s="140" t="s">
        <v>144</v>
      </c>
    </row>
    <row r="379" spans="2:65" s="11" customFormat="1" ht="16.5" customHeight="1">
      <c r="B379" s="144"/>
      <c r="E379" s="145" t="s">
        <v>5</v>
      </c>
      <c r="F379" s="223" t="s">
        <v>521</v>
      </c>
      <c r="G379" s="224"/>
      <c r="H379" s="224"/>
      <c r="I379" s="224"/>
      <c r="K379" s="146">
        <v>240.19</v>
      </c>
      <c r="R379" s="147"/>
      <c r="T379" s="148"/>
      <c r="AA379" s="149"/>
      <c r="AT379" s="145" t="s">
        <v>152</v>
      </c>
      <c r="AU379" s="145" t="s">
        <v>95</v>
      </c>
      <c r="AV379" s="11" t="s">
        <v>95</v>
      </c>
      <c r="AW379" s="11" t="s">
        <v>31</v>
      </c>
      <c r="AX379" s="11" t="s">
        <v>73</v>
      </c>
      <c r="AY379" s="145" t="s">
        <v>144</v>
      </c>
    </row>
    <row r="380" spans="2:65" s="11" customFormat="1" ht="16.5" customHeight="1">
      <c r="B380" s="144"/>
      <c r="E380" s="145" t="s">
        <v>5</v>
      </c>
      <c r="F380" s="223" t="s">
        <v>522</v>
      </c>
      <c r="G380" s="224"/>
      <c r="H380" s="224"/>
      <c r="I380" s="224"/>
      <c r="K380" s="146">
        <v>11.022</v>
      </c>
      <c r="R380" s="147"/>
      <c r="T380" s="148"/>
      <c r="AA380" s="149"/>
      <c r="AT380" s="145" t="s">
        <v>152</v>
      </c>
      <c r="AU380" s="145" t="s">
        <v>95</v>
      </c>
      <c r="AV380" s="11" t="s">
        <v>95</v>
      </c>
      <c r="AW380" s="11" t="s">
        <v>31</v>
      </c>
      <c r="AX380" s="11" t="s">
        <v>73</v>
      </c>
      <c r="AY380" s="145" t="s">
        <v>144</v>
      </c>
    </row>
    <row r="381" spans="2:65" s="11" customFormat="1" ht="16.5" customHeight="1">
      <c r="B381" s="144"/>
      <c r="E381" s="145" t="s">
        <v>5</v>
      </c>
      <c r="F381" s="223" t="s">
        <v>523</v>
      </c>
      <c r="G381" s="224"/>
      <c r="H381" s="224"/>
      <c r="I381" s="224"/>
      <c r="K381" s="146">
        <v>4.6150000000000002</v>
      </c>
      <c r="R381" s="147"/>
      <c r="T381" s="148"/>
      <c r="AA381" s="149"/>
      <c r="AT381" s="145" t="s">
        <v>152</v>
      </c>
      <c r="AU381" s="145" t="s">
        <v>95</v>
      </c>
      <c r="AV381" s="11" t="s">
        <v>95</v>
      </c>
      <c r="AW381" s="11" t="s">
        <v>31</v>
      </c>
      <c r="AX381" s="11" t="s">
        <v>73</v>
      </c>
      <c r="AY381" s="145" t="s">
        <v>144</v>
      </c>
    </row>
    <row r="382" spans="2:65" s="11" customFormat="1" ht="16.5" customHeight="1">
      <c r="B382" s="144"/>
      <c r="E382" s="145" t="s">
        <v>5</v>
      </c>
      <c r="F382" s="223" t="s">
        <v>524</v>
      </c>
      <c r="G382" s="224"/>
      <c r="H382" s="224"/>
      <c r="I382" s="224"/>
      <c r="K382" s="146">
        <v>10.298999999999999</v>
      </c>
      <c r="R382" s="147"/>
      <c r="T382" s="148"/>
      <c r="AA382" s="149"/>
      <c r="AT382" s="145" t="s">
        <v>152</v>
      </c>
      <c r="AU382" s="145" t="s">
        <v>95</v>
      </c>
      <c r="AV382" s="11" t="s">
        <v>95</v>
      </c>
      <c r="AW382" s="11" t="s">
        <v>31</v>
      </c>
      <c r="AX382" s="11" t="s">
        <v>73</v>
      </c>
      <c r="AY382" s="145" t="s">
        <v>144</v>
      </c>
    </row>
    <row r="383" spans="2:65" s="12" customFormat="1" ht="16.5" customHeight="1">
      <c r="B383" s="150"/>
      <c r="E383" s="151" t="s">
        <v>5</v>
      </c>
      <c r="F383" s="227" t="s">
        <v>155</v>
      </c>
      <c r="G383" s="228"/>
      <c r="H383" s="228"/>
      <c r="I383" s="228"/>
      <c r="K383" s="152">
        <v>266.12599999999998</v>
      </c>
      <c r="R383" s="153"/>
      <c r="T383" s="154"/>
      <c r="AA383" s="155"/>
      <c r="AT383" s="151" t="s">
        <v>152</v>
      </c>
      <c r="AU383" s="151" t="s">
        <v>95</v>
      </c>
      <c r="AV383" s="12" t="s">
        <v>149</v>
      </c>
      <c r="AW383" s="12" t="s">
        <v>31</v>
      </c>
      <c r="AX383" s="12" t="s">
        <v>73</v>
      </c>
      <c r="AY383" s="151" t="s">
        <v>144</v>
      </c>
    </row>
    <row r="384" spans="2:65" s="11" customFormat="1" ht="16.5" customHeight="1">
      <c r="B384" s="144"/>
      <c r="E384" s="145" t="s">
        <v>5</v>
      </c>
      <c r="F384" s="223" t="s">
        <v>525</v>
      </c>
      <c r="G384" s="224"/>
      <c r="H384" s="224"/>
      <c r="I384" s="224"/>
      <c r="K384" s="146">
        <v>798.37800000000004</v>
      </c>
      <c r="R384" s="147"/>
      <c r="T384" s="148"/>
      <c r="AA384" s="149"/>
      <c r="AT384" s="145" t="s">
        <v>152</v>
      </c>
      <c r="AU384" s="145" t="s">
        <v>95</v>
      </c>
      <c r="AV384" s="11" t="s">
        <v>95</v>
      </c>
      <c r="AW384" s="11" t="s">
        <v>31</v>
      </c>
      <c r="AX384" s="11" t="s">
        <v>81</v>
      </c>
      <c r="AY384" s="145" t="s">
        <v>144</v>
      </c>
    </row>
    <row r="385" spans="2:65" s="1" customFormat="1" ht="25.5" customHeight="1">
      <c r="B385" s="129"/>
      <c r="C385" s="162" t="s">
        <v>526</v>
      </c>
      <c r="D385" s="162" t="s">
        <v>261</v>
      </c>
      <c r="E385" s="163" t="s">
        <v>527</v>
      </c>
      <c r="F385" s="231" t="s">
        <v>528</v>
      </c>
      <c r="G385" s="231"/>
      <c r="H385" s="231"/>
      <c r="I385" s="231"/>
      <c r="J385" s="164" t="s">
        <v>190</v>
      </c>
      <c r="K385" s="165">
        <v>271.44900000000001</v>
      </c>
      <c r="L385" s="232">
        <v>0</v>
      </c>
      <c r="M385" s="232"/>
      <c r="N385" s="232">
        <f>ROUND(L385*K385,2)</f>
        <v>0</v>
      </c>
      <c r="O385" s="217"/>
      <c r="P385" s="217"/>
      <c r="Q385" s="217"/>
      <c r="R385" s="134"/>
      <c r="T385" s="135" t="s">
        <v>5</v>
      </c>
      <c r="U385" s="40" t="s">
        <v>38</v>
      </c>
      <c r="V385" s="136">
        <v>0</v>
      </c>
      <c r="W385" s="136">
        <f>V385*K385</f>
        <v>0</v>
      </c>
      <c r="X385" s="136">
        <v>1.6800000000000001E-3</v>
      </c>
      <c r="Y385" s="136">
        <f>X385*K385</f>
        <v>0.45603432000000005</v>
      </c>
      <c r="Z385" s="136">
        <v>0</v>
      </c>
      <c r="AA385" s="137">
        <f>Z385*K385</f>
        <v>0</v>
      </c>
      <c r="AR385" s="21" t="s">
        <v>355</v>
      </c>
      <c r="AT385" s="21" t="s">
        <v>261</v>
      </c>
      <c r="AU385" s="21" t="s">
        <v>95</v>
      </c>
      <c r="AY385" s="21" t="s">
        <v>144</v>
      </c>
      <c r="BE385" s="138">
        <f>IF(U385="základní",N385,0)</f>
        <v>0</v>
      </c>
      <c r="BF385" s="138">
        <f>IF(U385="snížená",N385,0)</f>
        <v>0</v>
      </c>
      <c r="BG385" s="138">
        <f>IF(U385="zákl. přenesená",N385,0)</f>
        <v>0</v>
      </c>
      <c r="BH385" s="138">
        <f>IF(U385="sníž. přenesená",N385,0)</f>
        <v>0</v>
      </c>
      <c r="BI385" s="138">
        <f>IF(U385="nulová",N385,0)</f>
        <v>0</v>
      </c>
      <c r="BJ385" s="21" t="s">
        <v>81</v>
      </c>
      <c r="BK385" s="138">
        <f>ROUND(L385*K385,2)</f>
        <v>0</v>
      </c>
      <c r="BL385" s="21" t="s">
        <v>234</v>
      </c>
      <c r="BM385" s="21" t="s">
        <v>529</v>
      </c>
    </row>
    <row r="386" spans="2:65" s="11" customFormat="1" ht="25.5" customHeight="1">
      <c r="B386" s="144"/>
      <c r="E386" s="145" t="s">
        <v>5</v>
      </c>
      <c r="F386" s="220" t="s">
        <v>530</v>
      </c>
      <c r="G386" s="221"/>
      <c r="H386" s="221"/>
      <c r="I386" s="221"/>
      <c r="K386" s="146">
        <v>271.44900000000001</v>
      </c>
      <c r="R386" s="147"/>
      <c r="T386" s="148"/>
      <c r="AA386" s="149"/>
      <c r="AT386" s="145" t="s">
        <v>152</v>
      </c>
      <c r="AU386" s="145" t="s">
        <v>95</v>
      </c>
      <c r="AV386" s="11" t="s">
        <v>95</v>
      </c>
      <c r="AW386" s="11" t="s">
        <v>31</v>
      </c>
      <c r="AX386" s="11" t="s">
        <v>81</v>
      </c>
      <c r="AY386" s="145" t="s">
        <v>144</v>
      </c>
    </row>
    <row r="387" spans="2:65" s="1" customFormat="1" ht="38.25" customHeight="1">
      <c r="B387" s="129"/>
      <c r="C387" s="162" t="s">
        <v>531</v>
      </c>
      <c r="D387" s="162" t="s">
        <v>261</v>
      </c>
      <c r="E387" s="163" t="s">
        <v>532</v>
      </c>
      <c r="F387" s="231" t="s">
        <v>533</v>
      </c>
      <c r="G387" s="231"/>
      <c r="H387" s="231"/>
      <c r="I387" s="231"/>
      <c r="J387" s="164" t="s">
        <v>190</v>
      </c>
      <c r="K387" s="165">
        <v>271.44900000000001</v>
      </c>
      <c r="L387" s="232">
        <v>0</v>
      </c>
      <c r="M387" s="232"/>
      <c r="N387" s="232">
        <f>ROUND(L387*K387,2)</f>
        <v>0</v>
      </c>
      <c r="O387" s="217"/>
      <c r="P387" s="217"/>
      <c r="Q387" s="217"/>
      <c r="R387" s="134"/>
      <c r="T387" s="135" t="s">
        <v>5</v>
      </c>
      <c r="U387" s="40" t="s">
        <v>38</v>
      </c>
      <c r="V387" s="136">
        <v>0</v>
      </c>
      <c r="W387" s="136">
        <f>V387*K387</f>
        <v>0</v>
      </c>
      <c r="X387" s="136">
        <v>4.9100000000000003E-3</v>
      </c>
      <c r="Y387" s="136">
        <f>X387*K387</f>
        <v>1.3328145900000001</v>
      </c>
      <c r="Z387" s="136">
        <v>0</v>
      </c>
      <c r="AA387" s="137">
        <f>Z387*K387</f>
        <v>0</v>
      </c>
      <c r="AR387" s="21" t="s">
        <v>355</v>
      </c>
      <c r="AT387" s="21" t="s">
        <v>261</v>
      </c>
      <c r="AU387" s="21" t="s">
        <v>95</v>
      </c>
      <c r="AY387" s="21" t="s">
        <v>144</v>
      </c>
      <c r="BE387" s="138">
        <f>IF(U387="základní",N387,0)</f>
        <v>0</v>
      </c>
      <c r="BF387" s="138">
        <f>IF(U387="snížená",N387,0)</f>
        <v>0</v>
      </c>
      <c r="BG387" s="138">
        <f>IF(U387="zákl. přenesená",N387,0)</f>
        <v>0</v>
      </c>
      <c r="BH387" s="138">
        <f>IF(U387="sníž. přenesená",N387,0)</f>
        <v>0</v>
      </c>
      <c r="BI387" s="138">
        <f>IF(U387="nulová",N387,0)</f>
        <v>0</v>
      </c>
      <c r="BJ387" s="21" t="s">
        <v>81</v>
      </c>
      <c r="BK387" s="138">
        <f>ROUND(L387*K387,2)</f>
        <v>0</v>
      </c>
      <c r="BL387" s="21" t="s">
        <v>234</v>
      </c>
      <c r="BM387" s="21" t="s">
        <v>534</v>
      </c>
    </row>
    <row r="388" spans="2:65" s="11" customFormat="1" ht="25.5" customHeight="1">
      <c r="B388" s="144"/>
      <c r="E388" s="145" t="s">
        <v>5</v>
      </c>
      <c r="F388" s="220" t="s">
        <v>530</v>
      </c>
      <c r="G388" s="221"/>
      <c r="H388" s="221"/>
      <c r="I388" s="221"/>
      <c r="K388" s="146">
        <v>271.44900000000001</v>
      </c>
      <c r="R388" s="147"/>
      <c r="T388" s="148"/>
      <c r="AA388" s="149"/>
      <c r="AT388" s="145" t="s">
        <v>152</v>
      </c>
      <c r="AU388" s="145" t="s">
        <v>95</v>
      </c>
      <c r="AV388" s="11" t="s">
        <v>95</v>
      </c>
      <c r="AW388" s="11" t="s">
        <v>31</v>
      </c>
      <c r="AX388" s="11" t="s">
        <v>81</v>
      </c>
      <c r="AY388" s="145" t="s">
        <v>144</v>
      </c>
    </row>
    <row r="389" spans="2:65" s="1" customFormat="1" ht="25.5" customHeight="1">
      <c r="B389" s="129"/>
      <c r="C389" s="162" t="s">
        <v>535</v>
      </c>
      <c r="D389" s="162" t="s">
        <v>261</v>
      </c>
      <c r="E389" s="163" t="s">
        <v>536</v>
      </c>
      <c r="F389" s="231" t="s">
        <v>537</v>
      </c>
      <c r="G389" s="231"/>
      <c r="H389" s="231"/>
      <c r="I389" s="231"/>
      <c r="J389" s="164" t="s">
        <v>190</v>
      </c>
      <c r="K389" s="165">
        <v>271.44900000000001</v>
      </c>
      <c r="L389" s="232">
        <v>0</v>
      </c>
      <c r="M389" s="232"/>
      <c r="N389" s="232">
        <f>ROUND(L389*K389,2)</f>
        <v>0</v>
      </c>
      <c r="O389" s="217"/>
      <c r="P389" s="217"/>
      <c r="Q389" s="217"/>
      <c r="R389" s="134"/>
      <c r="T389" s="135" t="s">
        <v>5</v>
      </c>
      <c r="U389" s="40" t="s">
        <v>38</v>
      </c>
      <c r="V389" s="136">
        <v>0</v>
      </c>
      <c r="W389" s="136">
        <f>V389*K389</f>
        <v>0</v>
      </c>
      <c r="X389" s="136">
        <v>5.7999999999999996E-3</v>
      </c>
      <c r="Y389" s="136">
        <f>X389*K389</f>
        <v>1.5744042</v>
      </c>
      <c r="Z389" s="136">
        <v>0</v>
      </c>
      <c r="AA389" s="137">
        <f>Z389*K389</f>
        <v>0</v>
      </c>
      <c r="AR389" s="21" t="s">
        <v>355</v>
      </c>
      <c r="AT389" s="21" t="s">
        <v>261</v>
      </c>
      <c r="AU389" s="21" t="s">
        <v>95</v>
      </c>
      <c r="AY389" s="21" t="s">
        <v>144</v>
      </c>
      <c r="BE389" s="138">
        <f>IF(U389="základní",N389,0)</f>
        <v>0</v>
      </c>
      <c r="BF389" s="138">
        <f>IF(U389="snížená",N389,0)</f>
        <v>0</v>
      </c>
      <c r="BG389" s="138">
        <f>IF(U389="zákl. přenesená",N389,0)</f>
        <v>0</v>
      </c>
      <c r="BH389" s="138">
        <f>IF(U389="sníž. přenesená",N389,0)</f>
        <v>0</v>
      </c>
      <c r="BI389" s="138">
        <f>IF(U389="nulová",N389,0)</f>
        <v>0</v>
      </c>
      <c r="BJ389" s="21" t="s">
        <v>81</v>
      </c>
      <c r="BK389" s="138">
        <f>ROUND(L389*K389,2)</f>
        <v>0</v>
      </c>
      <c r="BL389" s="21" t="s">
        <v>234</v>
      </c>
      <c r="BM389" s="21" t="s">
        <v>538</v>
      </c>
    </row>
    <row r="390" spans="2:65" s="11" customFormat="1" ht="25.5" customHeight="1">
      <c r="B390" s="144"/>
      <c r="E390" s="145" t="s">
        <v>5</v>
      </c>
      <c r="F390" s="220" t="s">
        <v>530</v>
      </c>
      <c r="G390" s="221"/>
      <c r="H390" s="221"/>
      <c r="I390" s="221"/>
      <c r="K390" s="146">
        <v>271.44900000000001</v>
      </c>
      <c r="R390" s="147"/>
      <c r="T390" s="148"/>
      <c r="AA390" s="149"/>
      <c r="AT390" s="145" t="s">
        <v>152</v>
      </c>
      <c r="AU390" s="145" t="s">
        <v>95</v>
      </c>
      <c r="AV390" s="11" t="s">
        <v>95</v>
      </c>
      <c r="AW390" s="11" t="s">
        <v>31</v>
      </c>
      <c r="AX390" s="11" t="s">
        <v>81</v>
      </c>
      <c r="AY390" s="145" t="s">
        <v>144</v>
      </c>
    </row>
    <row r="391" spans="2:65" s="1" customFormat="1" ht="38.25" customHeight="1">
      <c r="B391" s="129"/>
      <c r="C391" s="130" t="s">
        <v>539</v>
      </c>
      <c r="D391" s="130" t="s">
        <v>145</v>
      </c>
      <c r="E391" s="131" t="s">
        <v>540</v>
      </c>
      <c r="F391" s="222" t="s">
        <v>541</v>
      </c>
      <c r="G391" s="222"/>
      <c r="H391" s="222"/>
      <c r="I391" s="222"/>
      <c r="J391" s="132" t="s">
        <v>190</v>
      </c>
      <c r="K391" s="133">
        <v>277.60000000000002</v>
      </c>
      <c r="L391" s="217">
        <v>0</v>
      </c>
      <c r="M391" s="217"/>
      <c r="N391" s="217">
        <f>ROUND(L391*K391,2)</f>
        <v>0</v>
      </c>
      <c r="O391" s="217"/>
      <c r="P391" s="217"/>
      <c r="Q391" s="217"/>
      <c r="R391" s="134"/>
      <c r="T391" s="135" t="s">
        <v>5</v>
      </c>
      <c r="U391" s="40" t="s">
        <v>38</v>
      </c>
      <c r="V391" s="136">
        <v>0.06</v>
      </c>
      <c r="W391" s="136">
        <f>V391*K391</f>
        <v>16.656000000000002</v>
      </c>
      <c r="X391" s="136">
        <v>0</v>
      </c>
      <c r="Y391" s="136">
        <f>X391*K391</f>
        <v>0</v>
      </c>
      <c r="Z391" s="136">
        <v>0</v>
      </c>
      <c r="AA391" s="137">
        <f>Z391*K391</f>
        <v>0</v>
      </c>
      <c r="AR391" s="21" t="s">
        <v>234</v>
      </c>
      <c r="AT391" s="21" t="s">
        <v>145</v>
      </c>
      <c r="AU391" s="21" t="s">
        <v>95</v>
      </c>
      <c r="AY391" s="21" t="s">
        <v>144</v>
      </c>
      <c r="BE391" s="138">
        <f>IF(U391="základní",N391,0)</f>
        <v>0</v>
      </c>
      <c r="BF391" s="138">
        <f>IF(U391="snížená",N391,0)</f>
        <v>0</v>
      </c>
      <c r="BG391" s="138">
        <f>IF(U391="zákl. přenesená",N391,0)</f>
        <v>0</v>
      </c>
      <c r="BH391" s="138">
        <f>IF(U391="sníž. přenesená",N391,0)</f>
        <v>0</v>
      </c>
      <c r="BI391" s="138">
        <f>IF(U391="nulová",N391,0)</f>
        <v>0</v>
      </c>
      <c r="BJ391" s="21" t="s">
        <v>81</v>
      </c>
      <c r="BK391" s="138">
        <f>ROUND(L391*K391,2)</f>
        <v>0</v>
      </c>
      <c r="BL391" s="21" t="s">
        <v>234</v>
      </c>
      <c r="BM391" s="21" t="s">
        <v>542</v>
      </c>
    </row>
    <row r="392" spans="2:65" s="10" customFormat="1" ht="16.5" customHeight="1">
      <c r="B392" s="139"/>
      <c r="E392" s="140" t="s">
        <v>5</v>
      </c>
      <c r="F392" s="225" t="s">
        <v>347</v>
      </c>
      <c r="G392" s="226"/>
      <c r="H392" s="226"/>
      <c r="I392" s="226"/>
      <c r="K392" s="140" t="s">
        <v>5</v>
      </c>
      <c r="R392" s="141"/>
      <c r="T392" s="142"/>
      <c r="AA392" s="143"/>
      <c r="AT392" s="140" t="s">
        <v>152</v>
      </c>
      <c r="AU392" s="140" t="s">
        <v>95</v>
      </c>
      <c r="AV392" s="10" t="s">
        <v>81</v>
      </c>
      <c r="AW392" s="10" t="s">
        <v>31</v>
      </c>
      <c r="AX392" s="10" t="s">
        <v>73</v>
      </c>
      <c r="AY392" s="140" t="s">
        <v>144</v>
      </c>
    </row>
    <row r="393" spans="2:65" s="11" customFormat="1" ht="16.5" customHeight="1">
      <c r="B393" s="144"/>
      <c r="E393" s="145" t="s">
        <v>5</v>
      </c>
      <c r="F393" s="223" t="s">
        <v>543</v>
      </c>
      <c r="G393" s="224"/>
      <c r="H393" s="224"/>
      <c r="I393" s="224"/>
      <c r="K393" s="146">
        <v>277.60000000000002</v>
      </c>
      <c r="R393" s="147"/>
      <c r="T393" s="148"/>
      <c r="AA393" s="149"/>
      <c r="AT393" s="145" t="s">
        <v>152</v>
      </c>
      <c r="AU393" s="145" t="s">
        <v>95</v>
      </c>
      <c r="AV393" s="11" t="s">
        <v>95</v>
      </c>
      <c r="AW393" s="11" t="s">
        <v>31</v>
      </c>
      <c r="AX393" s="11" t="s">
        <v>81</v>
      </c>
      <c r="AY393" s="145" t="s">
        <v>144</v>
      </c>
    </row>
    <row r="394" spans="2:65" s="1" customFormat="1" ht="25.5" customHeight="1">
      <c r="B394" s="129"/>
      <c r="C394" s="162" t="s">
        <v>544</v>
      </c>
      <c r="D394" s="162" t="s">
        <v>261</v>
      </c>
      <c r="E394" s="163" t="s">
        <v>545</v>
      </c>
      <c r="F394" s="231" t="s">
        <v>546</v>
      </c>
      <c r="G394" s="231"/>
      <c r="H394" s="231"/>
      <c r="I394" s="231"/>
      <c r="J394" s="164" t="s">
        <v>190</v>
      </c>
      <c r="K394" s="165">
        <v>283.15199999999999</v>
      </c>
      <c r="L394" s="232">
        <v>0</v>
      </c>
      <c r="M394" s="232"/>
      <c r="N394" s="232">
        <f>ROUND(L394*K394,2)</f>
        <v>0</v>
      </c>
      <c r="O394" s="217"/>
      <c r="P394" s="217"/>
      <c r="Q394" s="217"/>
      <c r="R394" s="134"/>
      <c r="T394" s="135" t="s">
        <v>5</v>
      </c>
      <c r="U394" s="40" t="s">
        <v>38</v>
      </c>
      <c r="V394" s="136">
        <v>0</v>
      </c>
      <c r="W394" s="136">
        <f>V394*K394</f>
        <v>0</v>
      </c>
      <c r="X394" s="136">
        <v>2.5000000000000001E-3</v>
      </c>
      <c r="Y394" s="136">
        <f>X394*K394</f>
        <v>0.70787999999999995</v>
      </c>
      <c r="Z394" s="136">
        <v>0</v>
      </c>
      <c r="AA394" s="137">
        <f>Z394*K394</f>
        <v>0</v>
      </c>
      <c r="AR394" s="21" t="s">
        <v>355</v>
      </c>
      <c r="AT394" s="21" t="s">
        <v>261</v>
      </c>
      <c r="AU394" s="21" t="s">
        <v>95</v>
      </c>
      <c r="AY394" s="21" t="s">
        <v>144</v>
      </c>
      <c r="BE394" s="138">
        <f>IF(U394="základní",N394,0)</f>
        <v>0</v>
      </c>
      <c r="BF394" s="138">
        <f>IF(U394="snížená",N394,0)</f>
        <v>0</v>
      </c>
      <c r="BG394" s="138">
        <f>IF(U394="zákl. přenesená",N394,0)</f>
        <v>0</v>
      </c>
      <c r="BH394" s="138">
        <f>IF(U394="sníž. přenesená",N394,0)</f>
        <v>0</v>
      </c>
      <c r="BI394" s="138">
        <f>IF(U394="nulová",N394,0)</f>
        <v>0</v>
      </c>
      <c r="BJ394" s="21" t="s">
        <v>81</v>
      </c>
      <c r="BK394" s="138">
        <f>ROUND(L394*K394,2)</f>
        <v>0</v>
      </c>
      <c r="BL394" s="21" t="s">
        <v>234</v>
      </c>
      <c r="BM394" s="21" t="s">
        <v>547</v>
      </c>
    </row>
    <row r="395" spans="2:65" s="10" customFormat="1" ht="16.5" customHeight="1">
      <c r="B395" s="139"/>
      <c r="E395" s="140" t="s">
        <v>5</v>
      </c>
      <c r="F395" s="225" t="s">
        <v>347</v>
      </c>
      <c r="G395" s="226"/>
      <c r="H395" s="226"/>
      <c r="I395" s="226"/>
      <c r="K395" s="140" t="s">
        <v>5</v>
      </c>
      <c r="R395" s="141"/>
      <c r="T395" s="142"/>
      <c r="AA395" s="143"/>
      <c r="AT395" s="140" t="s">
        <v>152</v>
      </c>
      <c r="AU395" s="140" t="s">
        <v>95</v>
      </c>
      <c r="AV395" s="10" t="s">
        <v>81</v>
      </c>
      <c r="AW395" s="10" t="s">
        <v>31</v>
      </c>
      <c r="AX395" s="10" t="s">
        <v>73</v>
      </c>
      <c r="AY395" s="140" t="s">
        <v>144</v>
      </c>
    </row>
    <row r="396" spans="2:65" s="11" customFormat="1" ht="16.5" customHeight="1">
      <c r="B396" s="144"/>
      <c r="E396" s="145" t="s">
        <v>5</v>
      </c>
      <c r="F396" s="223" t="s">
        <v>543</v>
      </c>
      <c r="G396" s="224"/>
      <c r="H396" s="224"/>
      <c r="I396" s="224"/>
      <c r="K396" s="146">
        <v>277.60000000000002</v>
      </c>
      <c r="R396" s="147"/>
      <c r="T396" s="148"/>
      <c r="AA396" s="149"/>
      <c r="AT396" s="145" t="s">
        <v>152</v>
      </c>
      <c r="AU396" s="145" t="s">
        <v>95</v>
      </c>
      <c r="AV396" s="11" t="s">
        <v>95</v>
      </c>
      <c r="AW396" s="11" t="s">
        <v>31</v>
      </c>
      <c r="AX396" s="11" t="s">
        <v>73</v>
      </c>
      <c r="AY396" s="145" t="s">
        <v>144</v>
      </c>
    </row>
    <row r="397" spans="2:65" s="12" customFormat="1" ht="16.5" customHeight="1">
      <c r="B397" s="150"/>
      <c r="E397" s="151" t="s">
        <v>5</v>
      </c>
      <c r="F397" s="227" t="s">
        <v>155</v>
      </c>
      <c r="G397" s="228"/>
      <c r="H397" s="228"/>
      <c r="I397" s="228"/>
      <c r="K397" s="152">
        <v>277.60000000000002</v>
      </c>
      <c r="R397" s="153"/>
      <c r="T397" s="154"/>
      <c r="AA397" s="155"/>
      <c r="AT397" s="151" t="s">
        <v>152</v>
      </c>
      <c r="AU397" s="151" t="s">
        <v>95</v>
      </c>
      <c r="AV397" s="12" t="s">
        <v>149</v>
      </c>
      <c r="AW397" s="12" t="s">
        <v>31</v>
      </c>
      <c r="AX397" s="12" t="s">
        <v>73</v>
      </c>
      <c r="AY397" s="151" t="s">
        <v>144</v>
      </c>
    </row>
    <row r="398" spans="2:65" s="11" customFormat="1" ht="25.5" customHeight="1">
      <c r="B398" s="144"/>
      <c r="E398" s="145" t="s">
        <v>5</v>
      </c>
      <c r="F398" s="223" t="s">
        <v>548</v>
      </c>
      <c r="G398" s="224"/>
      <c r="H398" s="224"/>
      <c r="I398" s="224"/>
      <c r="K398" s="146">
        <v>283.15199999999999</v>
      </c>
      <c r="R398" s="147"/>
      <c r="T398" s="148"/>
      <c r="AA398" s="149"/>
      <c r="AT398" s="145" t="s">
        <v>152</v>
      </c>
      <c r="AU398" s="145" t="s">
        <v>95</v>
      </c>
      <c r="AV398" s="11" t="s">
        <v>95</v>
      </c>
      <c r="AW398" s="11" t="s">
        <v>31</v>
      </c>
      <c r="AX398" s="11" t="s">
        <v>81</v>
      </c>
      <c r="AY398" s="145" t="s">
        <v>144</v>
      </c>
    </row>
    <row r="399" spans="2:65" s="1" customFormat="1" ht="38.25" customHeight="1">
      <c r="B399" s="129"/>
      <c r="C399" s="130" t="s">
        <v>549</v>
      </c>
      <c r="D399" s="130" t="s">
        <v>145</v>
      </c>
      <c r="E399" s="131" t="s">
        <v>550</v>
      </c>
      <c r="F399" s="222" t="s">
        <v>551</v>
      </c>
      <c r="G399" s="222"/>
      <c r="H399" s="222"/>
      <c r="I399" s="222"/>
      <c r="J399" s="132" t="s">
        <v>190</v>
      </c>
      <c r="K399" s="133">
        <v>7.3609999999999998</v>
      </c>
      <c r="L399" s="217">
        <v>0</v>
      </c>
      <c r="M399" s="217"/>
      <c r="N399" s="217">
        <f>ROUND(L399*K399,2)</f>
        <v>0</v>
      </c>
      <c r="O399" s="217"/>
      <c r="P399" s="217"/>
      <c r="Q399" s="217"/>
      <c r="R399" s="134"/>
      <c r="T399" s="135" t="s">
        <v>5</v>
      </c>
      <c r="U399" s="40" t="s">
        <v>38</v>
      </c>
      <c r="V399" s="136">
        <v>0.21099999999999999</v>
      </c>
      <c r="W399" s="136">
        <f>V399*K399</f>
        <v>1.5531709999999999</v>
      </c>
      <c r="X399" s="136">
        <v>6.0000000000000001E-3</v>
      </c>
      <c r="Y399" s="136">
        <f>X399*K399</f>
        <v>4.4165999999999997E-2</v>
      </c>
      <c r="Z399" s="136">
        <v>0</v>
      </c>
      <c r="AA399" s="137">
        <f>Z399*K399</f>
        <v>0</v>
      </c>
      <c r="AR399" s="21" t="s">
        <v>234</v>
      </c>
      <c r="AT399" s="21" t="s">
        <v>145</v>
      </c>
      <c r="AU399" s="21" t="s">
        <v>95</v>
      </c>
      <c r="AY399" s="21" t="s">
        <v>144</v>
      </c>
      <c r="BE399" s="138">
        <f>IF(U399="základní",N399,0)</f>
        <v>0</v>
      </c>
      <c r="BF399" s="138">
        <f>IF(U399="snížená",N399,0)</f>
        <v>0</v>
      </c>
      <c r="BG399" s="138">
        <f>IF(U399="zákl. přenesená",N399,0)</f>
        <v>0</v>
      </c>
      <c r="BH399" s="138">
        <f>IF(U399="sníž. přenesená",N399,0)</f>
        <v>0</v>
      </c>
      <c r="BI399" s="138">
        <f>IF(U399="nulová",N399,0)</f>
        <v>0</v>
      </c>
      <c r="BJ399" s="21" t="s">
        <v>81</v>
      </c>
      <c r="BK399" s="138">
        <f>ROUND(L399*K399,2)</f>
        <v>0</v>
      </c>
      <c r="BL399" s="21" t="s">
        <v>234</v>
      </c>
      <c r="BM399" s="21" t="s">
        <v>552</v>
      </c>
    </row>
    <row r="400" spans="2:65" s="11" customFormat="1" ht="16.5" customHeight="1">
      <c r="B400" s="144"/>
      <c r="E400" s="145" t="s">
        <v>5</v>
      </c>
      <c r="F400" s="220" t="s">
        <v>553</v>
      </c>
      <c r="G400" s="221"/>
      <c r="H400" s="221"/>
      <c r="I400" s="221"/>
      <c r="K400" s="146">
        <v>7.3609999999999998</v>
      </c>
      <c r="R400" s="147"/>
      <c r="T400" s="148"/>
      <c r="AA400" s="149"/>
      <c r="AT400" s="145" t="s">
        <v>152</v>
      </c>
      <c r="AU400" s="145" t="s">
        <v>95</v>
      </c>
      <c r="AV400" s="11" t="s">
        <v>95</v>
      </c>
      <c r="AW400" s="11" t="s">
        <v>31</v>
      </c>
      <c r="AX400" s="11" t="s">
        <v>81</v>
      </c>
      <c r="AY400" s="145" t="s">
        <v>144</v>
      </c>
    </row>
    <row r="401" spans="2:65" s="1" customFormat="1" ht="25.5" customHeight="1">
      <c r="B401" s="129"/>
      <c r="C401" s="162" t="s">
        <v>554</v>
      </c>
      <c r="D401" s="162" t="s">
        <v>261</v>
      </c>
      <c r="E401" s="163" t="s">
        <v>262</v>
      </c>
      <c r="F401" s="231" t="s">
        <v>263</v>
      </c>
      <c r="G401" s="231"/>
      <c r="H401" s="231"/>
      <c r="I401" s="231"/>
      <c r="J401" s="164" t="s">
        <v>190</v>
      </c>
      <c r="K401" s="165">
        <v>7.508</v>
      </c>
      <c r="L401" s="232">
        <v>0</v>
      </c>
      <c r="M401" s="232"/>
      <c r="N401" s="232">
        <f>ROUND(L401*K401,2)</f>
        <v>0</v>
      </c>
      <c r="O401" s="217"/>
      <c r="P401" s="217"/>
      <c r="Q401" s="217"/>
      <c r="R401" s="134"/>
      <c r="T401" s="135" t="s">
        <v>5</v>
      </c>
      <c r="U401" s="40" t="s">
        <v>38</v>
      </c>
      <c r="V401" s="136">
        <v>0</v>
      </c>
      <c r="W401" s="136">
        <f>V401*K401</f>
        <v>0</v>
      </c>
      <c r="X401" s="136">
        <v>1.8E-3</v>
      </c>
      <c r="Y401" s="136">
        <f>X401*K401</f>
        <v>1.3514399999999999E-2</v>
      </c>
      <c r="Z401" s="136">
        <v>0</v>
      </c>
      <c r="AA401" s="137">
        <f>Z401*K401</f>
        <v>0</v>
      </c>
      <c r="AR401" s="21" t="s">
        <v>355</v>
      </c>
      <c r="AT401" s="21" t="s">
        <v>261</v>
      </c>
      <c r="AU401" s="21" t="s">
        <v>95</v>
      </c>
      <c r="AY401" s="21" t="s">
        <v>144</v>
      </c>
      <c r="BE401" s="138">
        <f>IF(U401="základní",N401,0)</f>
        <v>0</v>
      </c>
      <c r="BF401" s="138">
        <f>IF(U401="snížená",N401,0)</f>
        <v>0</v>
      </c>
      <c r="BG401" s="138">
        <f>IF(U401="zákl. přenesená",N401,0)</f>
        <v>0</v>
      </c>
      <c r="BH401" s="138">
        <f>IF(U401="sníž. přenesená",N401,0)</f>
        <v>0</v>
      </c>
      <c r="BI401" s="138">
        <f>IF(U401="nulová",N401,0)</f>
        <v>0</v>
      </c>
      <c r="BJ401" s="21" t="s">
        <v>81</v>
      </c>
      <c r="BK401" s="138">
        <f>ROUND(L401*K401,2)</f>
        <v>0</v>
      </c>
      <c r="BL401" s="21" t="s">
        <v>234</v>
      </c>
      <c r="BM401" s="21" t="s">
        <v>555</v>
      </c>
    </row>
    <row r="402" spans="2:65" s="11" customFormat="1" ht="25.5" customHeight="1">
      <c r="B402" s="144"/>
      <c r="E402" s="145" t="s">
        <v>5</v>
      </c>
      <c r="F402" s="220" t="s">
        <v>556</v>
      </c>
      <c r="G402" s="221"/>
      <c r="H402" s="221"/>
      <c r="I402" s="221"/>
      <c r="K402" s="146">
        <v>7.508</v>
      </c>
      <c r="R402" s="147"/>
      <c r="T402" s="148"/>
      <c r="AA402" s="149"/>
      <c r="AT402" s="145" t="s">
        <v>152</v>
      </c>
      <c r="AU402" s="145" t="s">
        <v>95</v>
      </c>
      <c r="AV402" s="11" t="s">
        <v>95</v>
      </c>
      <c r="AW402" s="11" t="s">
        <v>31</v>
      </c>
      <c r="AX402" s="11" t="s">
        <v>81</v>
      </c>
      <c r="AY402" s="145" t="s">
        <v>144</v>
      </c>
    </row>
    <row r="403" spans="2:65" s="1" customFormat="1" ht="25.5" customHeight="1">
      <c r="B403" s="129"/>
      <c r="C403" s="130" t="s">
        <v>557</v>
      </c>
      <c r="D403" s="130" t="s">
        <v>145</v>
      </c>
      <c r="E403" s="131" t="s">
        <v>558</v>
      </c>
      <c r="F403" s="222" t="s">
        <v>559</v>
      </c>
      <c r="G403" s="222"/>
      <c r="H403" s="222"/>
      <c r="I403" s="222"/>
      <c r="J403" s="132" t="s">
        <v>190</v>
      </c>
      <c r="K403" s="133">
        <v>126.955</v>
      </c>
      <c r="L403" s="217">
        <v>0</v>
      </c>
      <c r="M403" s="217"/>
      <c r="N403" s="217">
        <f>ROUND(L403*K403,2)</f>
        <v>0</v>
      </c>
      <c r="O403" s="217"/>
      <c r="P403" s="217"/>
      <c r="Q403" s="217"/>
      <c r="R403" s="134"/>
      <c r="T403" s="135" t="s">
        <v>5</v>
      </c>
      <c r="U403" s="40" t="s">
        <v>38</v>
      </c>
      <c r="V403" s="136">
        <v>0.13500000000000001</v>
      </c>
      <c r="W403" s="136">
        <f>V403*K403</f>
        <v>17.138925</v>
      </c>
      <c r="X403" s="136">
        <v>2.0000000000000001E-4</v>
      </c>
      <c r="Y403" s="136">
        <f>X403*K403</f>
        <v>2.5391E-2</v>
      </c>
      <c r="Z403" s="136">
        <v>0</v>
      </c>
      <c r="AA403" s="137">
        <f>Z403*K403</f>
        <v>0</v>
      </c>
      <c r="AR403" s="21" t="s">
        <v>234</v>
      </c>
      <c r="AT403" s="21" t="s">
        <v>145</v>
      </c>
      <c r="AU403" s="21" t="s">
        <v>95</v>
      </c>
      <c r="AY403" s="21" t="s">
        <v>144</v>
      </c>
      <c r="BE403" s="138">
        <f>IF(U403="základní",N403,0)</f>
        <v>0</v>
      </c>
      <c r="BF403" s="138">
        <f>IF(U403="snížená",N403,0)</f>
        <v>0</v>
      </c>
      <c r="BG403" s="138">
        <f>IF(U403="zákl. přenesená",N403,0)</f>
        <v>0</v>
      </c>
      <c r="BH403" s="138">
        <f>IF(U403="sníž. přenesená",N403,0)</f>
        <v>0</v>
      </c>
      <c r="BI403" s="138">
        <f>IF(U403="nulová",N403,0)</f>
        <v>0</v>
      </c>
      <c r="BJ403" s="21" t="s">
        <v>81</v>
      </c>
      <c r="BK403" s="138">
        <f>ROUND(L403*K403,2)</f>
        <v>0</v>
      </c>
      <c r="BL403" s="21" t="s">
        <v>234</v>
      </c>
      <c r="BM403" s="21" t="s">
        <v>560</v>
      </c>
    </row>
    <row r="404" spans="2:65" s="10" customFormat="1" ht="16.5" customHeight="1">
      <c r="B404" s="139"/>
      <c r="E404" s="140" t="s">
        <v>5</v>
      </c>
      <c r="F404" s="225" t="s">
        <v>493</v>
      </c>
      <c r="G404" s="226"/>
      <c r="H404" s="226"/>
      <c r="I404" s="226"/>
      <c r="K404" s="140" t="s">
        <v>5</v>
      </c>
      <c r="R404" s="141"/>
      <c r="T404" s="142"/>
      <c r="AA404" s="143"/>
      <c r="AT404" s="140" t="s">
        <v>152</v>
      </c>
      <c r="AU404" s="140" t="s">
        <v>95</v>
      </c>
      <c r="AV404" s="10" t="s">
        <v>81</v>
      </c>
      <c r="AW404" s="10" t="s">
        <v>31</v>
      </c>
      <c r="AX404" s="10" t="s">
        <v>73</v>
      </c>
      <c r="AY404" s="140" t="s">
        <v>144</v>
      </c>
    </row>
    <row r="405" spans="2:65" s="11" customFormat="1" ht="16.5" customHeight="1">
      <c r="B405" s="144"/>
      <c r="E405" s="145" t="s">
        <v>5</v>
      </c>
      <c r="F405" s="223" t="s">
        <v>561</v>
      </c>
      <c r="G405" s="224"/>
      <c r="H405" s="224"/>
      <c r="I405" s="224"/>
      <c r="K405" s="146">
        <v>126.955</v>
      </c>
      <c r="R405" s="147"/>
      <c r="T405" s="148"/>
      <c r="AA405" s="149"/>
      <c r="AT405" s="145" t="s">
        <v>152</v>
      </c>
      <c r="AU405" s="145" t="s">
        <v>95</v>
      </c>
      <c r="AV405" s="11" t="s">
        <v>95</v>
      </c>
      <c r="AW405" s="11" t="s">
        <v>31</v>
      </c>
      <c r="AX405" s="11" t="s">
        <v>81</v>
      </c>
      <c r="AY405" s="145" t="s">
        <v>144</v>
      </c>
    </row>
    <row r="406" spans="2:65" s="1" customFormat="1" ht="25.5" customHeight="1">
      <c r="B406" s="129"/>
      <c r="C406" s="162" t="s">
        <v>562</v>
      </c>
      <c r="D406" s="162" t="s">
        <v>261</v>
      </c>
      <c r="E406" s="163" t="s">
        <v>563</v>
      </c>
      <c r="F406" s="231" t="s">
        <v>564</v>
      </c>
      <c r="G406" s="231"/>
      <c r="H406" s="231"/>
      <c r="I406" s="231"/>
      <c r="J406" s="164" t="s">
        <v>190</v>
      </c>
      <c r="K406" s="165">
        <v>64.748000000000005</v>
      </c>
      <c r="L406" s="232">
        <v>0</v>
      </c>
      <c r="M406" s="232"/>
      <c r="N406" s="232">
        <f>ROUND(L406*K406,2)</f>
        <v>0</v>
      </c>
      <c r="O406" s="217"/>
      <c r="P406" s="217"/>
      <c r="Q406" s="217"/>
      <c r="R406" s="134"/>
      <c r="T406" s="135" t="s">
        <v>5</v>
      </c>
      <c r="U406" s="40" t="s">
        <v>38</v>
      </c>
      <c r="V406" s="136">
        <v>0</v>
      </c>
      <c r="W406" s="136">
        <f>V406*K406</f>
        <v>0</v>
      </c>
      <c r="X406" s="136">
        <v>5.0000000000000001E-3</v>
      </c>
      <c r="Y406" s="136">
        <f>X406*K406</f>
        <v>0.32374000000000003</v>
      </c>
      <c r="Z406" s="136">
        <v>0</v>
      </c>
      <c r="AA406" s="137">
        <f>Z406*K406</f>
        <v>0</v>
      </c>
      <c r="AR406" s="21" t="s">
        <v>355</v>
      </c>
      <c r="AT406" s="21" t="s">
        <v>261</v>
      </c>
      <c r="AU406" s="21" t="s">
        <v>95</v>
      </c>
      <c r="AY406" s="21" t="s">
        <v>144</v>
      </c>
      <c r="BE406" s="138">
        <f>IF(U406="základní",N406,0)</f>
        <v>0</v>
      </c>
      <c r="BF406" s="138">
        <f>IF(U406="snížená",N406,0)</f>
        <v>0</v>
      </c>
      <c r="BG406" s="138">
        <f>IF(U406="zákl. přenesená",N406,0)</f>
        <v>0</v>
      </c>
      <c r="BH406" s="138">
        <f>IF(U406="sníž. přenesená",N406,0)</f>
        <v>0</v>
      </c>
      <c r="BI406" s="138">
        <f>IF(U406="nulová",N406,0)</f>
        <v>0</v>
      </c>
      <c r="BJ406" s="21" t="s">
        <v>81</v>
      </c>
      <c r="BK406" s="138">
        <f>ROUND(L406*K406,2)</f>
        <v>0</v>
      </c>
      <c r="BL406" s="21" t="s">
        <v>234</v>
      </c>
      <c r="BM406" s="21" t="s">
        <v>565</v>
      </c>
    </row>
    <row r="407" spans="2:65" s="11" customFormat="1" ht="25.5" customHeight="1">
      <c r="B407" s="144"/>
      <c r="E407" s="145" t="s">
        <v>5</v>
      </c>
      <c r="F407" s="220" t="s">
        <v>566</v>
      </c>
      <c r="G407" s="221"/>
      <c r="H407" s="221"/>
      <c r="I407" s="221"/>
      <c r="K407" s="146">
        <v>64.748000000000005</v>
      </c>
      <c r="R407" s="147"/>
      <c r="T407" s="148"/>
      <c r="AA407" s="149"/>
      <c r="AT407" s="145" t="s">
        <v>152</v>
      </c>
      <c r="AU407" s="145" t="s">
        <v>95</v>
      </c>
      <c r="AV407" s="11" t="s">
        <v>95</v>
      </c>
      <c r="AW407" s="11" t="s">
        <v>31</v>
      </c>
      <c r="AX407" s="11" t="s">
        <v>81</v>
      </c>
      <c r="AY407" s="145" t="s">
        <v>144</v>
      </c>
    </row>
    <row r="408" spans="2:65" s="1" customFormat="1" ht="25.5" customHeight="1">
      <c r="B408" s="129"/>
      <c r="C408" s="162" t="s">
        <v>567</v>
      </c>
      <c r="D408" s="162" t="s">
        <v>261</v>
      </c>
      <c r="E408" s="163" t="s">
        <v>568</v>
      </c>
      <c r="F408" s="231" t="s">
        <v>569</v>
      </c>
      <c r="G408" s="231"/>
      <c r="H408" s="231"/>
      <c r="I408" s="231"/>
      <c r="J408" s="164" t="s">
        <v>190</v>
      </c>
      <c r="K408" s="165">
        <v>64.748000000000005</v>
      </c>
      <c r="L408" s="232">
        <v>0</v>
      </c>
      <c r="M408" s="232"/>
      <c r="N408" s="232">
        <f>ROUND(L408*K408,2)</f>
        <v>0</v>
      </c>
      <c r="O408" s="217"/>
      <c r="P408" s="217"/>
      <c r="Q408" s="217"/>
      <c r="R408" s="134"/>
      <c r="T408" s="135" t="s">
        <v>5</v>
      </c>
      <c r="U408" s="40" t="s">
        <v>38</v>
      </c>
      <c r="V408" s="136">
        <v>0</v>
      </c>
      <c r="W408" s="136">
        <f>V408*K408</f>
        <v>0</v>
      </c>
      <c r="X408" s="136">
        <v>4.0000000000000001E-3</v>
      </c>
      <c r="Y408" s="136">
        <f>X408*K408</f>
        <v>0.258992</v>
      </c>
      <c r="Z408" s="136">
        <v>0</v>
      </c>
      <c r="AA408" s="137">
        <f>Z408*K408</f>
        <v>0</v>
      </c>
      <c r="AR408" s="21" t="s">
        <v>355</v>
      </c>
      <c r="AT408" s="21" t="s">
        <v>261</v>
      </c>
      <c r="AU408" s="21" t="s">
        <v>95</v>
      </c>
      <c r="AY408" s="21" t="s">
        <v>144</v>
      </c>
      <c r="BE408" s="138">
        <f>IF(U408="základní",N408,0)</f>
        <v>0</v>
      </c>
      <c r="BF408" s="138">
        <f>IF(U408="snížená",N408,0)</f>
        <v>0</v>
      </c>
      <c r="BG408" s="138">
        <f>IF(U408="zákl. přenesená",N408,0)</f>
        <v>0</v>
      </c>
      <c r="BH408" s="138">
        <f>IF(U408="sníž. přenesená",N408,0)</f>
        <v>0</v>
      </c>
      <c r="BI408" s="138">
        <f>IF(U408="nulová",N408,0)</f>
        <v>0</v>
      </c>
      <c r="BJ408" s="21" t="s">
        <v>81</v>
      </c>
      <c r="BK408" s="138">
        <f>ROUND(L408*K408,2)</f>
        <v>0</v>
      </c>
      <c r="BL408" s="21" t="s">
        <v>234</v>
      </c>
      <c r="BM408" s="21" t="s">
        <v>570</v>
      </c>
    </row>
    <row r="409" spans="2:65" s="11" customFormat="1" ht="25.5" customHeight="1">
      <c r="B409" s="144"/>
      <c r="E409" s="145" t="s">
        <v>5</v>
      </c>
      <c r="F409" s="220" t="s">
        <v>566</v>
      </c>
      <c r="G409" s="221"/>
      <c r="H409" s="221"/>
      <c r="I409" s="221"/>
      <c r="K409" s="146">
        <v>64.748000000000005</v>
      </c>
      <c r="R409" s="147"/>
      <c r="T409" s="148"/>
      <c r="AA409" s="149"/>
      <c r="AT409" s="145" t="s">
        <v>152</v>
      </c>
      <c r="AU409" s="145" t="s">
        <v>95</v>
      </c>
      <c r="AV409" s="11" t="s">
        <v>95</v>
      </c>
      <c r="AW409" s="11" t="s">
        <v>31</v>
      </c>
      <c r="AX409" s="11" t="s">
        <v>81</v>
      </c>
      <c r="AY409" s="145" t="s">
        <v>144</v>
      </c>
    </row>
    <row r="410" spans="2:65" s="1" customFormat="1" ht="25.5" customHeight="1">
      <c r="B410" s="129"/>
      <c r="C410" s="130" t="s">
        <v>571</v>
      </c>
      <c r="D410" s="130" t="s">
        <v>145</v>
      </c>
      <c r="E410" s="131" t="s">
        <v>572</v>
      </c>
      <c r="F410" s="222" t="s">
        <v>573</v>
      </c>
      <c r="G410" s="222"/>
      <c r="H410" s="222"/>
      <c r="I410" s="222"/>
      <c r="J410" s="132" t="s">
        <v>269</v>
      </c>
      <c r="K410" s="133">
        <v>63.494999999999997</v>
      </c>
      <c r="L410" s="217">
        <v>0</v>
      </c>
      <c r="M410" s="217"/>
      <c r="N410" s="217">
        <f>ROUND(L410*K410,2)</f>
        <v>0</v>
      </c>
      <c r="O410" s="217"/>
      <c r="P410" s="217"/>
      <c r="Q410" s="217"/>
      <c r="R410" s="134"/>
      <c r="T410" s="135" t="s">
        <v>5</v>
      </c>
      <c r="U410" s="40" t="s">
        <v>38</v>
      </c>
      <c r="V410" s="136">
        <v>4.4999999999999998E-2</v>
      </c>
      <c r="W410" s="136">
        <f>V410*K410</f>
        <v>2.8572749999999996</v>
      </c>
      <c r="X410" s="136">
        <v>0</v>
      </c>
      <c r="Y410" s="136">
        <f>X410*K410</f>
        <v>0</v>
      </c>
      <c r="Z410" s="136">
        <v>0</v>
      </c>
      <c r="AA410" s="137">
        <f>Z410*K410</f>
        <v>0</v>
      </c>
      <c r="AR410" s="21" t="s">
        <v>234</v>
      </c>
      <c r="AT410" s="21" t="s">
        <v>145</v>
      </c>
      <c r="AU410" s="21" t="s">
        <v>95</v>
      </c>
      <c r="AY410" s="21" t="s">
        <v>144</v>
      </c>
      <c r="BE410" s="138">
        <f>IF(U410="základní",N410,0)</f>
        <v>0</v>
      </c>
      <c r="BF410" s="138">
        <f>IF(U410="snížená",N410,0)</f>
        <v>0</v>
      </c>
      <c r="BG410" s="138">
        <f>IF(U410="zákl. přenesená",N410,0)</f>
        <v>0</v>
      </c>
      <c r="BH410" s="138">
        <f>IF(U410="sníž. přenesená",N410,0)</f>
        <v>0</v>
      </c>
      <c r="BI410" s="138">
        <f>IF(U410="nulová",N410,0)</f>
        <v>0</v>
      </c>
      <c r="BJ410" s="21" t="s">
        <v>81</v>
      </c>
      <c r="BK410" s="138">
        <f>ROUND(L410*K410,2)</f>
        <v>0</v>
      </c>
      <c r="BL410" s="21" t="s">
        <v>234</v>
      </c>
      <c r="BM410" s="21" t="s">
        <v>574</v>
      </c>
    </row>
    <row r="411" spans="2:65" s="10" customFormat="1" ht="16.5" customHeight="1">
      <c r="B411" s="139"/>
      <c r="E411" s="140" t="s">
        <v>5</v>
      </c>
      <c r="F411" s="225" t="s">
        <v>493</v>
      </c>
      <c r="G411" s="226"/>
      <c r="H411" s="226"/>
      <c r="I411" s="226"/>
      <c r="K411" s="140" t="s">
        <v>5</v>
      </c>
      <c r="R411" s="141"/>
      <c r="T411" s="142"/>
      <c r="AA411" s="143"/>
      <c r="AT411" s="140" t="s">
        <v>152</v>
      </c>
      <c r="AU411" s="140" t="s">
        <v>95</v>
      </c>
      <c r="AV411" s="10" t="s">
        <v>81</v>
      </c>
      <c r="AW411" s="10" t="s">
        <v>31</v>
      </c>
      <c r="AX411" s="10" t="s">
        <v>73</v>
      </c>
      <c r="AY411" s="140" t="s">
        <v>144</v>
      </c>
    </row>
    <row r="412" spans="2:65" s="11" customFormat="1" ht="16.5" customHeight="1">
      <c r="B412" s="144"/>
      <c r="E412" s="145" t="s">
        <v>5</v>
      </c>
      <c r="F412" s="223" t="s">
        <v>575</v>
      </c>
      <c r="G412" s="224"/>
      <c r="H412" s="224"/>
      <c r="I412" s="224"/>
      <c r="K412" s="146">
        <v>63.494999999999997</v>
      </c>
      <c r="R412" s="147"/>
      <c r="T412" s="148"/>
      <c r="AA412" s="149"/>
      <c r="AT412" s="145" t="s">
        <v>152</v>
      </c>
      <c r="AU412" s="145" t="s">
        <v>95</v>
      </c>
      <c r="AV412" s="11" t="s">
        <v>95</v>
      </c>
      <c r="AW412" s="11" t="s">
        <v>31</v>
      </c>
      <c r="AX412" s="11" t="s">
        <v>81</v>
      </c>
      <c r="AY412" s="145" t="s">
        <v>144</v>
      </c>
    </row>
    <row r="413" spans="2:65" s="1" customFormat="1" ht="16.5" customHeight="1">
      <c r="B413" s="129"/>
      <c r="C413" s="162" t="s">
        <v>576</v>
      </c>
      <c r="D413" s="162" t="s">
        <v>261</v>
      </c>
      <c r="E413" s="163" t="s">
        <v>577</v>
      </c>
      <c r="F413" s="231" t="s">
        <v>578</v>
      </c>
      <c r="G413" s="231"/>
      <c r="H413" s="231"/>
      <c r="I413" s="231"/>
      <c r="J413" s="164" t="s">
        <v>148</v>
      </c>
      <c r="K413" s="165">
        <v>7.7670000000000003</v>
      </c>
      <c r="L413" s="232">
        <v>0</v>
      </c>
      <c r="M413" s="232"/>
      <c r="N413" s="232">
        <f>ROUND(L413*K413,2)</f>
        <v>0</v>
      </c>
      <c r="O413" s="217"/>
      <c r="P413" s="217"/>
      <c r="Q413" s="217"/>
      <c r="R413" s="134"/>
      <c r="T413" s="135" t="s">
        <v>5</v>
      </c>
      <c r="U413" s="40" t="s">
        <v>38</v>
      </c>
      <c r="V413" s="136">
        <v>0</v>
      </c>
      <c r="W413" s="136">
        <f>V413*K413</f>
        <v>0</v>
      </c>
      <c r="X413" s="136">
        <v>0</v>
      </c>
      <c r="Y413" s="136">
        <f>X413*K413</f>
        <v>0</v>
      </c>
      <c r="Z413" s="136">
        <v>0</v>
      </c>
      <c r="AA413" s="137">
        <f>Z413*K413</f>
        <v>0</v>
      </c>
      <c r="AR413" s="21" t="s">
        <v>355</v>
      </c>
      <c r="AT413" s="21" t="s">
        <v>261</v>
      </c>
      <c r="AU413" s="21" t="s">
        <v>95</v>
      </c>
      <c r="AY413" s="21" t="s">
        <v>144</v>
      </c>
      <c r="BE413" s="138">
        <f>IF(U413="základní",N413,0)</f>
        <v>0</v>
      </c>
      <c r="BF413" s="138">
        <f>IF(U413="snížená",N413,0)</f>
        <v>0</v>
      </c>
      <c r="BG413" s="138">
        <f>IF(U413="zákl. přenesená",N413,0)</f>
        <v>0</v>
      </c>
      <c r="BH413" s="138">
        <f>IF(U413="sníž. přenesená",N413,0)</f>
        <v>0</v>
      </c>
      <c r="BI413" s="138">
        <f>IF(U413="nulová",N413,0)</f>
        <v>0</v>
      </c>
      <c r="BJ413" s="21" t="s">
        <v>81</v>
      </c>
      <c r="BK413" s="138">
        <f>ROUND(L413*K413,2)</f>
        <v>0</v>
      </c>
      <c r="BL413" s="21" t="s">
        <v>234</v>
      </c>
      <c r="BM413" s="21" t="s">
        <v>579</v>
      </c>
    </row>
    <row r="414" spans="2:65" s="11" customFormat="1" ht="16.5" customHeight="1">
      <c r="B414" s="144"/>
      <c r="E414" s="145" t="s">
        <v>5</v>
      </c>
      <c r="F414" s="220" t="s">
        <v>580</v>
      </c>
      <c r="G414" s="221"/>
      <c r="H414" s="221"/>
      <c r="I414" s="221"/>
      <c r="K414" s="146">
        <v>7.6150000000000002</v>
      </c>
      <c r="R414" s="147"/>
      <c r="T414" s="148"/>
      <c r="AA414" s="149"/>
      <c r="AT414" s="145" t="s">
        <v>152</v>
      </c>
      <c r="AU414" s="145" t="s">
        <v>95</v>
      </c>
      <c r="AV414" s="11" t="s">
        <v>95</v>
      </c>
      <c r="AW414" s="11" t="s">
        <v>31</v>
      </c>
      <c r="AX414" s="11" t="s">
        <v>73</v>
      </c>
      <c r="AY414" s="145" t="s">
        <v>144</v>
      </c>
    </row>
    <row r="415" spans="2:65" s="11" customFormat="1" ht="25.5" customHeight="1">
      <c r="B415" s="144"/>
      <c r="E415" s="145" t="s">
        <v>5</v>
      </c>
      <c r="F415" s="223" t="s">
        <v>581</v>
      </c>
      <c r="G415" s="224"/>
      <c r="H415" s="224"/>
      <c r="I415" s="224"/>
      <c r="K415" s="146">
        <v>7.7670000000000003</v>
      </c>
      <c r="R415" s="147"/>
      <c r="T415" s="148"/>
      <c r="AA415" s="149"/>
      <c r="AT415" s="145" t="s">
        <v>152</v>
      </c>
      <c r="AU415" s="145" t="s">
        <v>95</v>
      </c>
      <c r="AV415" s="11" t="s">
        <v>95</v>
      </c>
      <c r="AW415" s="11" t="s">
        <v>31</v>
      </c>
      <c r="AX415" s="11" t="s">
        <v>81</v>
      </c>
      <c r="AY415" s="145" t="s">
        <v>144</v>
      </c>
    </row>
    <row r="416" spans="2:65" s="1" customFormat="1" ht="38.25" customHeight="1">
      <c r="B416" s="129"/>
      <c r="C416" s="130" t="s">
        <v>582</v>
      </c>
      <c r="D416" s="130" t="s">
        <v>145</v>
      </c>
      <c r="E416" s="131" t="s">
        <v>583</v>
      </c>
      <c r="F416" s="222" t="s">
        <v>584</v>
      </c>
      <c r="G416" s="222"/>
      <c r="H416" s="222"/>
      <c r="I416" s="222"/>
      <c r="J416" s="132" t="s">
        <v>190</v>
      </c>
      <c r="K416" s="133">
        <v>277.60000000000002</v>
      </c>
      <c r="L416" s="217">
        <v>0</v>
      </c>
      <c r="M416" s="217"/>
      <c r="N416" s="217">
        <f>ROUND(L416*K416,2)</f>
        <v>0</v>
      </c>
      <c r="O416" s="217"/>
      <c r="P416" s="217"/>
      <c r="Q416" s="217"/>
      <c r="R416" s="134"/>
      <c r="T416" s="135" t="s">
        <v>5</v>
      </c>
      <c r="U416" s="40" t="s">
        <v>38</v>
      </c>
      <c r="V416" s="136">
        <v>2.5000000000000001E-2</v>
      </c>
      <c r="W416" s="136">
        <f>V416*K416</f>
        <v>6.9400000000000013</v>
      </c>
      <c r="X416" s="136">
        <v>0</v>
      </c>
      <c r="Y416" s="136">
        <f>X416*K416</f>
        <v>0</v>
      </c>
      <c r="Z416" s="136">
        <v>0</v>
      </c>
      <c r="AA416" s="137">
        <f>Z416*K416</f>
        <v>0</v>
      </c>
      <c r="AR416" s="21" t="s">
        <v>234</v>
      </c>
      <c r="AT416" s="21" t="s">
        <v>145</v>
      </c>
      <c r="AU416" s="21" t="s">
        <v>95</v>
      </c>
      <c r="AY416" s="21" t="s">
        <v>144</v>
      </c>
      <c r="BE416" s="138">
        <f>IF(U416="základní",N416,0)</f>
        <v>0</v>
      </c>
      <c r="BF416" s="138">
        <f>IF(U416="snížená",N416,0)</f>
        <v>0</v>
      </c>
      <c r="BG416" s="138">
        <f>IF(U416="zákl. přenesená",N416,0)</f>
        <v>0</v>
      </c>
      <c r="BH416" s="138">
        <f>IF(U416="sníž. přenesená",N416,0)</f>
        <v>0</v>
      </c>
      <c r="BI416" s="138">
        <f>IF(U416="nulová",N416,0)</f>
        <v>0</v>
      </c>
      <c r="BJ416" s="21" t="s">
        <v>81</v>
      </c>
      <c r="BK416" s="138">
        <f>ROUND(L416*K416,2)</f>
        <v>0</v>
      </c>
      <c r="BL416" s="21" t="s">
        <v>234</v>
      </c>
      <c r="BM416" s="21" t="s">
        <v>585</v>
      </c>
    </row>
    <row r="417" spans="2:65" s="10" customFormat="1" ht="16.5" customHeight="1">
      <c r="B417" s="139"/>
      <c r="E417" s="140" t="s">
        <v>5</v>
      </c>
      <c r="F417" s="225" t="s">
        <v>347</v>
      </c>
      <c r="G417" s="226"/>
      <c r="H417" s="226"/>
      <c r="I417" s="226"/>
      <c r="K417" s="140" t="s">
        <v>5</v>
      </c>
      <c r="R417" s="141"/>
      <c r="T417" s="142"/>
      <c r="AA417" s="143"/>
      <c r="AT417" s="140" t="s">
        <v>152</v>
      </c>
      <c r="AU417" s="140" t="s">
        <v>95</v>
      </c>
      <c r="AV417" s="10" t="s">
        <v>81</v>
      </c>
      <c r="AW417" s="10" t="s">
        <v>31</v>
      </c>
      <c r="AX417" s="10" t="s">
        <v>73</v>
      </c>
      <c r="AY417" s="140" t="s">
        <v>144</v>
      </c>
    </row>
    <row r="418" spans="2:65" s="11" customFormat="1" ht="16.5" customHeight="1">
      <c r="B418" s="144"/>
      <c r="E418" s="145" t="s">
        <v>5</v>
      </c>
      <c r="F418" s="223" t="s">
        <v>543</v>
      </c>
      <c r="G418" s="224"/>
      <c r="H418" s="224"/>
      <c r="I418" s="224"/>
      <c r="K418" s="146">
        <v>277.60000000000002</v>
      </c>
      <c r="R418" s="147"/>
      <c r="T418" s="148"/>
      <c r="AA418" s="149"/>
      <c r="AT418" s="145" t="s">
        <v>152</v>
      </c>
      <c r="AU418" s="145" t="s">
        <v>95</v>
      </c>
      <c r="AV418" s="11" t="s">
        <v>95</v>
      </c>
      <c r="AW418" s="11" t="s">
        <v>31</v>
      </c>
      <c r="AX418" s="11" t="s">
        <v>81</v>
      </c>
      <c r="AY418" s="145" t="s">
        <v>144</v>
      </c>
    </row>
    <row r="419" spans="2:65" s="1" customFormat="1" ht="16.5" customHeight="1">
      <c r="B419" s="129"/>
      <c r="C419" s="162" t="s">
        <v>586</v>
      </c>
      <c r="D419" s="162" t="s">
        <v>261</v>
      </c>
      <c r="E419" s="163" t="s">
        <v>587</v>
      </c>
      <c r="F419" s="231" t="s">
        <v>588</v>
      </c>
      <c r="G419" s="231"/>
      <c r="H419" s="231"/>
      <c r="I419" s="231"/>
      <c r="J419" s="164" t="s">
        <v>190</v>
      </c>
      <c r="K419" s="165">
        <v>305.36</v>
      </c>
      <c r="L419" s="232">
        <v>0</v>
      </c>
      <c r="M419" s="232"/>
      <c r="N419" s="232">
        <f>ROUND(L419*K419,2)</f>
        <v>0</v>
      </c>
      <c r="O419" s="217"/>
      <c r="P419" s="217"/>
      <c r="Q419" s="217"/>
      <c r="R419" s="134"/>
      <c r="T419" s="135" t="s">
        <v>5</v>
      </c>
      <c r="U419" s="40" t="s">
        <v>38</v>
      </c>
      <c r="V419" s="136">
        <v>0</v>
      </c>
      <c r="W419" s="136">
        <f>V419*K419</f>
        <v>0</v>
      </c>
      <c r="X419" s="136">
        <v>1.1E-4</v>
      </c>
      <c r="Y419" s="136">
        <f>X419*K419</f>
        <v>3.3589600000000004E-2</v>
      </c>
      <c r="Z419" s="136">
        <v>0</v>
      </c>
      <c r="AA419" s="137">
        <f>Z419*K419</f>
        <v>0</v>
      </c>
      <c r="AR419" s="21" t="s">
        <v>355</v>
      </c>
      <c r="AT419" s="21" t="s">
        <v>261</v>
      </c>
      <c r="AU419" s="21" t="s">
        <v>95</v>
      </c>
      <c r="AY419" s="21" t="s">
        <v>144</v>
      </c>
      <c r="BE419" s="138">
        <f>IF(U419="základní",N419,0)</f>
        <v>0</v>
      </c>
      <c r="BF419" s="138">
        <f>IF(U419="snížená",N419,0)</f>
        <v>0</v>
      </c>
      <c r="BG419" s="138">
        <f>IF(U419="zákl. přenesená",N419,0)</f>
        <v>0</v>
      </c>
      <c r="BH419" s="138">
        <f>IF(U419="sníž. přenesená",N419,0)</f>
        <v>0</v>
      </c>
      <c r="BI419" s="138">
        <f>IF(U419="nulová",N419,0)</f>
        <v>0</v>
      </c>
      <c r="BJ419" s="21" t="s">
        <v>81</v>
      </c>
      <c r="BK419" s="138">
        <f>ROUND(L419*K419,2)</f>
        <v>0</v>
      </c>
      <c r="BL419" s="21" t="s">
        <v>234</v>
      </c>
      <c r="BM419" s="21" t="s">
        <v>589</v>
      </c>
    </row>
    <row r="420" spans="2:65" s="11" customFormat="1" ht="25.5" customHeight="1">
      <c r="B420" s="144"/>
      <c r="E420" s="145" t="s">
        <v>5</v>
      </c>
      <c r="F420" s="220" t="s">
        <v>590</v>
      </c>
      <c r="G420" s="221"/>
      <c r="H420" s="221"/>
      <c r="I420" s="221"/>
      <c r="K420" s="146">
        <v>305.36</v>
      </c>
      <c r="R420" s="147"/>
      <c r="T420" s="148"/>
      <c r="AA420" s="149"/>
      <c r="AT420" s="145" t="s">
        <v>152</v>
      </c>
      <c r="AU420" s="145" t="s">
        <v>95</v>
      </c>
      <c r="AV420" s="11" t="s">
        <v>95</v>
      </c>
      <c r="AW420" s="11" t="s">
        <v>31</v>
      </c>
      <c r="AX420" s="11" t="s">
        <v>81</v>
      </c>
      <c r="AY420" s="145" t="s">
        <v>144</v>
      </c>
    </row>
    <row r="421" spans="2:65" s="1" customFormat="1" ht="38.25" customHeight="1">
      <c r="B421" s="129"/>
      <c r="C421" s="130" t="s">
        <v>591</v>
      </c>
      <c r="D421" s="130" t="s">
        <v>145</v>
      </c>
      <c r="E421" s="131" t="s">
        <v>592</v>
      </c>
      <c r="F421" s="222" t="s">
        <v>593</v>
      </c>
      <c r="G421" s="222"/>
      <c r="H421" s="222"/>
      <c r="I421" s="222"/>
      <c r="J421" s="132" t="s">
        <v>190</v>
      </c>
      <c r="K421" s="133">
        <v>71.759</v>
      </c>
      <c r="L421" s="217">
        <v>0</v>
      </c>
      <c r="M421" s="217"/>
      <c r="N421" s="217">
        <f>ROUND(L421*K421,2)</f>
        <v>0</v>
      </c>
      <c r="O421" s="217"/>
      <c r="P421" s="217"/>
      <c r="Q421" s="217"/>
      <c r="R421" s="134"/>
      <c r="T421" s="135" t="s">
        <v>5</v>
      </c>
      <c r="U421" s="40" t="s">
        <v>38</v>
      </c>
      <c r="V421" s="136">
        <v>0.06</v>
      </c>
      <c r="W421" s="136">
        <f>V421*K421</f>
        <v>4.3055399999999997</v>
      </c>
      <c r="X421" s="136">
        <v>1.0499999999999999E-5</v>
      </c>
      <c r="Y421" s="136">
        <f>X421*K421</f>
        <v>7.5346949999999995E-4</v>
      </c>
      <c r="Z421" s="136">
        <v>0</v>
      </c>
      <c r="AA421" s="137">
        <f>Z421*K421</f>
        <v>0</v>
      </c>
      <c r="AR421" s="21" t="s">
        <v>234</v>
      </c>
      <c r="AT421" s="21" t="s">
        <v>145</v>
      </c>
      <c r="AU421" s="21" t="s">
        <v>95</v>
      </c>
      <c r="AY421" s="21" t="s">
        <v>144</v>
      </c>
      <c r="BE421" s="138">
        <f>IF(U421="základní",N421,0)</f>
        <v>0</v>
      </c>
      <c r="BF421" s="138">
        <f>IF(U421="snížená",N421,0)</f>
        <v>0</v>
      </c>
      <c r="BG421" s="138">
        <f>IF(U421="zákl. přenesená",N421,0)</f>
        <v>0</v>
      </c>
      <c r="BH421" s="138">
        <f>IF(U421="sníž. přenesená",N421,0)</f>
        <v>0</v>
      </c>
      <c r="BI421" s="138">
        <f>IF(U421="nulová",N421,0)</f>
        <v>0</v>
      </c>
      <c r="BJ421" s="21" t="s">
        <v>81</v>
      </c>
      <c r="BK421" s="138">
        <f>ROUND(L421*K421,2)</f>
        <v>0</v>
      </c>
      <c r="BL421" s="21" t="s">
        <v>234</v>
      </c>
      <c r="BM421" s="21" t="s">
        <v>594</v>
      </c>
    </row>
    <row r="422" spans="2:65" s="10" customFormat="1" ht="16.5" customHeight="1">
      <c r="B422" s="139"/>
      <c r="E422" s="140" t="s">
        <v>5</v>
      </c>
      <c r="F422" s="225" t="s">
        <v>520</v>
      </c>
      <c r="G422" s="226"/>
      <c r="H422" s="226"/>
      <c r="I422" s="226"/>
      <c r="K422" s="140" t="s">
        <v>5</v>
      </c>
      <c r="R422" s="141"/>
      <c r="T422" s="142"/>
      <c r="AA422" s="143"/>
      <c r="AT422" s="140" t="s">
        <v>152</v>
      </c>
      <c r="AU422" s="140" t="s">
        <v>95</v>
      </c>
      <c r="AV422" s="10" t="s">
        <v>81</v>
      </c>
      <c r="AW422" s="10" t="s">
        <v>31</v>
      </c>
      <c r="AX422" s="10" t="s">
        <v>73</v>
      </c>
      <c r="AY422" s="140" t="s">
        <v>144</v>
      </c>
    </row>
    <row r="423" spans="2:65" s="11" customFormat="1" ht="16.5" customHeight="1">
      <c r="B423" s="144"/>
      <c r="E423" s="145" t="s">
        <v>5</v>
      </c>
      <c r="F423" s="223" t="s">
        <v>595</v>
      </c>
      <c r="G423" s="224"/>
      <c r="H423" s="224"/>
      <c r="I423" s="224"/>
      <c r="K423" s="146">
        <v>71.759</v>
      </c>
      <c r="R423" s="147"/>
      <c r="T423" s="148"/>
      <c r="AA423" s="149"/>
      <c r="AT423" s="145" t="s">
        <v>152</v>
      </c>
      <c r="AU423" s="145" t="s">
        <v>95</v>
      </c>
      <c r="AV423" s="11" t="s">
        <v>95</v>
      </c>
      <c r="AW423" s="11" t="s">
        <v>31</v>
      </c>
      <c r="AX423" s="11" t="s">
        <v>81</v>
      </c>
      <c r="AY423" s="145" t="s">
        <v>144</v>
      </c>
    </row>
    <row r="424" spans="2:65" s="1" customFormat="1" ht="25.5" customHeight="1">
      <c r="B424" s="129"/>
      <c r="C424" s="162" t="s">
        <v>596</v>
      </c>
      <c r="D424" s="162" t="s">
        <v>261</v>
      </c>
      <c r="E424" s="163" t="s">
        <v>597</v>
      </c>
      <c r="F424" s="231" t="s">
        <v>598</v>
      </c>
      <c r="G424" s="231"/>
      <c r="H424" s="231"/>
      <c r="I424" s="231"/>
      <c r="J424" s="164" t="s">
        <v>190</v>
      </c>
      <c r="K424" s="165">
        <v>78.935000000000002</v>
      </c>
      <c r="L424" s="232">
        <v>0</v>
      </c>
      <c r="M424" s="232"/>
      <c r="N424" s="232">
        <f>ROUND(L424*K424,2)</f>
        <v>0</v>
      </c>
      <c r="O424" s="217"/>
      <c r="P424" s="217"/>
      <c r="Q424" s="217"/>
      <c r="R424" s="134"/>
      <c r="T424" s="135" t="s">
        <v>5</v>
      </c>
      <c r="U424" s="40" t="s">
        <v>38</v>
      </c>
      <c r="V424" s="136">
        <v>0</v>
      </c>
      <c r="W424" s="136">
        <f>V424*K424</f>
        <v>0</v>
      </c>
      <c r="X424" s="136">
        <v>1.3999999999999999E-4</v>
      </c>
      <c r="Y424" s="136">
        <f>X424*K424</f>
        <v>1.1050899999999999E-2</v>
      </c>
      <c r="Z424" s="136">
        <v>0</v>
      </c>
      <c r="AA424" s="137">
        <f>Z424*K424</f>
        <v>0</v>
      </c>
      <c r="AR424" s="21" t="s">
        <v>355</v>
      </c>
      <c r="AT424" s="21" t="s">
        <v>261</v>
      </c>
      <c r="AU424" s="21" t="s">
        <v>95</v>
      </c>
      <c r="AY424" s="21" t="s">
        <v>144</v>
      </c>
      <c r="BE424" s="138">
        <f>IF(U424="základní",N424,0)</f>
        <v>0</v>
      </c>
      <c r="BF424" s="138">
        <f>IF(U424="snížená",N424,0)</f>
        <v>0</v>
      </c>
      <c r="BG424" s="138">
        <f>IF(U424="zákl. přenesená",N424,0)</f>
        <v>0</v>
      </c>
      <c r="BH424" s="138">
        <f>IF(U424="sníž. přenesená",N424,0)</f>
        <v>0</v>
      </c>
      <c r="BI424" s="138">
        <f>IF(U424="nulová",N424,0)</f>
        <v>0</v>
      </c>
      <c r="BJ424" s="21" t="s">
        <v>81</v>
      </c>
      <c r="BK424" s="138">
        <f>ROUND(L424*K424,2)</f>
        <v>0</v>
      </c>
      <c r="BL424" s="21" t="s">
        <v>234</v>
      </c>
      <c r="BM424" s="21" t="s">
        <v>599</v>
      </c>
    </row>
    <row r="425" spans="2:65" s="11" customFormat="1" ht="25.5" customHeight="1">
      <c r="B425" s="144"/>
      <c r="E425" s="145" t="s">
        <v>5</v>
      </c>
      <c r="F425" s="220" t="s">
        <v>600</v>
      </c>
      <c r="G425" s="221"/>
      <c r="H425" s="221"/>
      <c r="I425" s="221"/>
      <c r="K425" s="146">
        <v>78.935000000000002</v>
      </c>
      <c r="R425" s="147"/>
      <c r="T425" s="148"/>
      <c r="AA425" s="149"/>
      <c r="AT425" s="145" t="s">
        <v>152</v>
      </c>
      <c r="AU425" s="145" t="s">
        <v>95</v>
      </c>
      <c r="AV425" s="11" t="s">
        <v>95</v>
      </c>
      <c r="AW425" s="11" t="s">
        <v>31</v>
      </c>
      <c r="AX425" s="11" t="s">
        <v>81</v>
      </c>
      <c r="AY425" s="145" t="s">
        <v>144</v>
      </c>
    </row>
    <row r="426" spans="2:65" s="1" customFormat="1" ht="25.5" customHeight="1">
      <c r="B426" s="129"/>
      <c r="C426" s="130" t="s">
        <v>601</v>
      </c>
      <c r="D426" s="130" t="s">
        <v>145</v>
      </c>
      <c r="E426" s="131" t="s">
        <v>602</v>
      </c>
      <c r="F426" s="222" t="s">
        <v>603</v>
      </c>
      <c r="G426" s="222"/>
      <c r="H426" s="222"/>
      <c r="I426" s="222"/>
      <c r="J426" s="132" t="s">
        <v>514</v>
      </c>
      <c r="K426" s="133">
        <v>4030.1709999999998</v>
      </c>
      <c r="L426" s="217">
        <v>0</v>
      </c>
      <c r="M426" s="217"/>
      <c r="N426" s="217">
        <f>ROUND(L426*K426,2)</f>
        <v>0</v>
      </c>
      <c r="O426" s="217"/>
      <c r="P426" s="217"/>
      <c r="Q426" s="217"/>
      <c r="R426" s="134"/>
      <c r="T426" s="135" t="s">
        <v>5</v>
      </c>
      <c r="U426" s="40" t="s">
        <v>38</v>
      </c>
      <c r="V426" s="136">
        <v>0</v>
      </c>
      <c r="W426" s="136">
        <f>V426*K426</f>
        <v>0</v>
      </c>
      <c r="X426" s="136">
        <v>0</v>
      </c>
      <c r="Y426" s="136">
        <f>X426*K426</f>
        <v>0</v>
      </c>
      <c r="Z426" s="136">
        <v>0</v>
      </c>
      <c r="AA426" s="137">
        <f>Z426*K426</f>
        <v>0</v>
      </c>
      <c r="AR426" s="21" t="s">
        <v>234</v>
      </c>
      <c r="AT426" s="21" t="s">
        <v>145</v>
      </c>
      <c r="AU426" s="21" t="s">
        <v>95</v>
      </c>
      <c r="AY426" s="21" t="s">
        <v>144</v>
      </c>
      <c r="BE426" s="138">
        <f>IF(U426="základní",N426,0)</f>
        <v>0</v>
      </c>
      <c r="BF426" s="138">
        <f>IF(U426="snížená",N426,0)</f>
        <v>0</v>
      </c>
      <c r="BG426" s="138">
        <f>IF(U426="zákl. přenesená",N426,0)</f>
        <v>0</v>
      </c>
      <c r="BH426" s="138">
        <f>IF(U426="sníž. přenesená",N426,0)</f>
        <v>0</v>
      </c>
      <c r="BI426" s="138">
        <f>IF(U426="nulová",N426,0)</f>
        <v>0</v>
      </c>
      <c r="BJ426" s="21" t="s">
        <v>81</v>
      </c>
      <c r="BK426" s="138">
        <f>ROUND(L426*K426,2)</f>
        <v>0</v>
      </c>
      <c r="BL426" s="21" t="s">
        <v>234</v>
      </c>
      <c r="BM426" s="21" t="s">
        <v>604</v>
      </c>
    </row>
    <row r="427" spans="2:65" s="9" customFormat="1" ht="29.85" customHeight="1">
      <c r="B427" s="119"/>
      <c r="D427" s="128" t="s">
        <v>117</v>
      </c>
      <c r="E427" s="128"/>
      <c r="F427" s="128"/>
      <c r="G427" s="128"/>
      <c r="H427" s="128"/>
      <c r="I427" s="128"/>
      <c r="J427" s="128"/>
      <c r="K427" s="128"/>
      <c r="L427" s="128"/>
      <c r="M427" s="128"/>
      <c r="N427" s="218">
        <f>BK427</f>
        <v>0</v>
      </c>
      <c r="O427" s="219"/>
      <c r="P427" s="219"/>
      <c r="Q427" s="219"/>
      <c r="R427" s="121"/>
      <c r="T427" s="122"/>
      <c r="W427" s="123">
        <f>SUM(W428:W429)</f>
        <v>2.8940000000000001</v>
      </c>
      <c r="Y427" s="123">
        <f>SUM(Y428:Y429)</f>
        <v>9.8500000000000011E-3</v>
      </c>
      <c r="AA427" s="124">
        <f>SUM(AA428:AA429)</f>
        <v>0</v>
      </c>
      <c r="AR427" s="125" t="s">
        <v>95</v>
      </c>
      <c r="AT427" s="126" t="s">
        <v>72</v>
      </c>
      <c r="AU427" s="126" t="s">
        <v>81</v>
      </c>
      <c r="AY427" s="125" t="s">
        <v>144</v>
      </c>
      <c r="BK427" s="127">
        <f>SUM(BK428:BK429)</f>
        <v>0</v>
      </c>
    </row>
    <row r="428" spans="2:65" s="1" customFormat="1" ht="25.5" customHeight="1">
      <c r="B428" s="129"/>
      <c r="C428" s="130" t="s">
        <v>605</v>
      </c>
      <c r="D428" s="130" t="s">
        <v>145</v>
      </c>
      <c r="E428" s="131" t="s">
        <v>606</v>
      </c>
      <c r="F428" s="222" t="s">
        <v>607</v>
      </c>
      <c r="G428" s="222"/>
      <c r="H428" s="222"/>
      <c r="I428" s="222"/>
      <c r="J428" s="132" t="s">
        <v>608</v>
      </c>
      <c r="K428" s="133">
        <v>2</v>
      </c>
      <c r="L428" s="217">
        <v>0</v>
      </c>
      <c r="M428" s="217"/>
      <c r="N428" s="217">
        <f>ROUND(L428*K428,2)</f>
        <v>0</v>
      </c>
      <c r="O428" s="217"/>
      <c r="P428" s="217"/>
      <c r="Q428" s="217"/>
      <c r="R428" s="134"/>
      <c r="T428" s="135" t="s">
        <v>5</v>
      </c>
      <c r="U428" s="40" t="s">
        <v>38</v>
      </c>
      <c r="V428" s="136">
        <v>0.113</v>
      </c>
      <c r="W428" s="136">
        <f>V428*K428</f>
        <v>0.22600000000000001</v>
      </c>
      <c r="X428" s="136">
        <v>1.9250000000000001E-3</v>
      </c>
      <c r="Y428" s="136">
        <f>X428*K428</f>
        <v>3.8500000000000001E-3</v>
      </c>
      <c r="Z428" s="136">
        <v>0</v>
      </c>
      <c r="AA428" s="137">
        <f>Z428*K428</f>
        <v>0</v>
      </c>
      <c r="AR428" s="21" t="s">
        <v>234</v>
      </c>
      <c r="AT428" s="21" t="s">
        <v>145</v>
      </c>
      <c r="AU428" s="21" t="s">
        <v>95</v>
      </c>
      <c r="AY428" s="21" t="s">
        <v>144</v>
      </c>
      <c r="BE428" s="138">
        <f>IF(U428="základní",N428,0)</f>
        <v>0</v>
      </c>
      <c r="BF428" s="138">
        <f>IF(U428="snížená",N428,0)</f>
        <v>0</v>
      </c>
      <c r="BG428" s="138">
        <f>IF(U428="zákl. přenesená",N428,0)</f>
        <v>0</v>
      </c>
      <c r="BH428" s="138">
        <f>IF(U428="sníž. přenesená",N428,0)</f>
        <v>0</v>
      </c>
      <c r="BI428" s="138">
        <f>IF(U428="nulová",N428,0)</f>
        <v>0</v>
      </c>
      <c r="BJ428" s="21" t="s">
        <v>81</v>
      </c>
      <c r="BK428" s="138">
        <f>ROUND(L428*K428,2)</f>
        <v>0</v>
      </c>
      <c r="BL428" s="21" t="s">
        <v>234</v>
      </c>
      <c r="BM428" s="21" t="s">
        <v>609</v>
      </c>
    </row>
    <row r="429" spans="2:65" s="1" customFormat="1" ht="25.5" customHeight="1">
      <c r="B429" s="129"/>
      <c r="C429" s="130" t="s">
        <v>610</v>
      </c>
      <c r="D429" s="130" t="s">
        <v>145</v>
      </c>
      <c r="E429" s="131" t="s">
        <v>611</v>
      </c>
      <c r="F429" s="222" t="s">
        <v>612</v>
      </c>
      <c r="G429" s="222"/>
      <c r="H429" s="222"/>
      <c r="I429" s="222"/>
      <c r="J429" s="132" t="s">
        <v>608</v>
      </c>
      <c r="K429" s="133">
        <v>4</v>
      </c>
      <c r="L429" s="217">
        <v>0</v>
      </c>
      <c r="M429" s="217"/>
      <c r="N429" s="217">
        <f>ROUND(L429*K429,2)</f>
        <v>0</v>
      </c>
      <c r="O429" s="217"/>
      <c r="P429" s="217"/>
      <c r="Q429" s="217"/>
      <c r="R429" s="134"/>
      <c r="T429" s="135" t="s">
        <v>5</v>
      </c>
      <c r="U429" s="40" t="s">
        <v>38</v>
      </c>
      <c r="V429" s="136">
        <v>0.66700000000000004</v>
      </c>
      <c r="W429" s="136">
        <f>V429*K429</f>
        <v>2.6680000000000001</v>
      </c>
      <c r="X429" s="136">
        <v>1.5E-3</v>
      </c>
      <c r="Y429" s="136">
        <f>X429*K429</f>
        <v>6.0000000000000001E-3</v>
      </c>
      <c r="Z429" s="136">
        <v>0</v>
      </c>
      <c r="AA429" s="137">
        <f>Z429*K429</f>
        <v>0</v>
      </c>
      <c r="AR429" s="21" t="s">
        <v>234</v>
      </c>
      <c r="AT429" s="21" t="s">
        <v>145</v>
      </c>
      <c r="AU429" s="21" t="s">
        <v>95</v>
      </c>
      <c r="AY429" s="21" t="s">
        <v>144</v>
      </c>
      <c r="BE429" s="138">
        <f>IF(U429="základní",N429,0)</f>
        <v>0</v>
      </c>
      <c r="BF429" s="138">
        <f>IF(U429="snížená",N429,0)</f>
        <v>0</v>
      </c>
      <c r="BG429" s="138">
        <f>IF(U429="zákl. přenesená",N429,0)</f>
        <v>0</v>
      </c>
      <c r="BH429" s="138">
        <f>IF(U429="sníž. přenesená",N429,0)</f>
        <v>0</v>
      </c>
      <c r="BI429" s="138">
        <f>IF(U429="nulová",N429,0)</f>
        <v>0</v>
      </c>
      <c r="BJ429" s="21" t="s">
        <v>81</v>
      </c>
      <c r="BK429" s="138">
        <f>ROUND(L429*K429,2)</f>
        <v>0</v>
      </c>
      <c r="BL429" s="21" t="s">
        <v>234</v>
      </c>
      <c r="BM429" s="21" t="s">
        <v>613</v>
      </c>
    </row>
    <row r="430" spans="2:65" s="9" customFormat="1" ht="29.85" customHeight="1">
      <c r="B430" s="119"/>
      <c r="D430" s="128" t="s">
        <v>118</v>
      </c>
      <c r="E430" s="128"/>
      <c r="F430" s="128"/>
      <c r="G430" s="128"/>
      <c r="H430" s="128"/>
      <c r="I430" s="128"/>
      <c r="J430" s="128"/>
      <c r="K430" s="128"/>
      <c r="L430" s="128"/>
      <c r="M430" s="128"/>
      <c r="N430" s="218">
        <f>BK430</f>
        <v>0</v>
      </c>
      <c r="O430" s="219"/>
      <c r="P430" s="219"/>
      <c r="Q430" s="219"/>
      <c r="R430" s="121"/>
      <c r="T430" s="122"/>
      <c r="W430" s="123">
        <f>SUM(W431:W447)</f>
        <v>35.381273999999991</v>
      </c>
      <c r="Y430" s="123">
        <f>SUM(Y431:Y447)</f>
        <v>0.69313646616500002</v>
      </c>
      <c r="AA430" s="124">
        <f>SUM(AA431:AA447)</f>
        <v>1.1429100000000001</v>
      </c>
      <c r="AR430" s="125" t="s">
        <v>95</v>
      </c>
      <c r="AT430" s="126" t="s">
        <v>72</v>
      </c>
      <c r="AU430" s="126" t="s">
        <v>81</v>
      </c>
      <c r="AY430" s="125" t="s">
        <v>144</v>
      </c>
      <c r="BK430" s="127">
        <f>SUM(BK431:BK447)</f>
        <v>0</v>
      </c>
    </row>
    <row r="431" spans="2:65" s="1" customFormat="1" ht="38.25" customHeight="1">
      <c r="B431" s="129"/>
      <c r="C431" s="130" t="s">
        <v>614</v>
      </c>
      <c r="D431" s="130" t="s">
        <v>145</v>
      </c>
      <c r="E431" s="131" t="s">
        <v>615</v>
      </c>
      <c r="F431" s="222" t="s">
        <v>616</v>
      </c>
      <c r="G431" s="222"/>
      <c r="H431" s="222"/>
      <c r="I431" s="222"/>
      <c r="J431" s="132" t="s">
        <v>190</v>
      </c>
      <c r="K431" s="133">
        <v>79.381</v>
      </c>
      <c r="L431" s="217">
        <v>0</v>
      </c>
      <c r="M431" s="217"/>
      <c r="N431" s="217">
        <f>ROUND(L431*K431,2)</f>
        <v>0</v>
      </c>
      <c r="O431" s="217"/>
      <c r="P431" s="217"/>
      <c r="Q431" s="217"/>
      <c r="R431" s="134"/>
      <c r="T431" s="135" t="s">
        <v>5</v>
      </c>
      <c r="U431" s="40" t="s">
        <v>38</v>
      </c>
      <c r="V431" s="136">
        <v>0.35399999999999998</v>
      </c>
      <c r="W431" s="136">
        <f>V431*K431</f>
        <v>28.100873999999997</v>
      </c>
      <c r="X431" s="136">
        <v>8.0040000000000007E-3</v>
      </c>
      <c r="Y431" s="136">
        <f>X431*K431</f>
        <v>0.63536552400000001</v>
      </c>
      <c r="Z431" s="136">
        <v>0</v>
      </c>
      <c r="AA431" s="137">
        <f>Z431*K431</f>
        <v>0</v>
      </c>
      <c r="AR431" s="21" t="s">
        <v>234</v>
      </c>
      <c r="AT431" s="21" t="s">
        <v>145</v>
      </c>
      <c r="AU431" s="21" t="s">
        <v>95</v>
      </c>
      <c r="AY431" s="21" t="s">
        <v>144</v>
      </c>
      <c r="BE431" s="138">
        <f>IF(U431="základní",N431,0)</f>
        <v>0</v>
      </c>
      <c r="BF431" s="138">
        <f>IF(U431="snížená",N431,0)</f>
        <v>0</v>
      </c>
      <c r="BG431" s="138">
        <f>IF(U431="zákl. přenesená",N431,0)</f>
        <v>0</v>
      </c>
      <c r="BH431" s="138">
        <f>IF(U431="sníž. přenesená",N431,0)</f>
        <v>0</v>
      </c>
      <c r="BI431" s="138">
        <f>IF(U431="nulová",N431,0)</f>
        <v>0</v>
      </c>
      <c r="BJ431" s="21" t="s">
        <v>81</v>
      </c>
      <c r="BK431" s="138">
        <f>ROUND(L431*K431,2)</f>
        <v>0</v>
      </c>
      <c r="BL431" s="21" t="s">
        <v>234</v>
      </c>
      <c r="BM431" s="21" t="s">
        <v>617</v>
      </c>
    </row>
    <row r="432" spans="2:65" s="10" customFormat="1" ht="16.5" customHeight="1">
      <c r="B432" s="139"/>
      <c r="E432" s="140" t="s">
        <v>5</v>
      </c>
      <c r="F432" s="225" t="s">
        <v>618</v>
      </c>
      <c r="G432" s="226"/>
      <c r="H432" s="226"/>
      <c r="I432" s="226"/>
      <c r="K432" s="140" t="s">
        <v>5</v>
      </c>
      <c r="R432" s="141"/>
      <c r="T432" s="142"/>
      <c r="AA432" s="143"/>
      <c r="AT432" s="140" t="s">
        <v>152</v>
      </c>
      <c r="AU432" s="140" t="s">
        <v>95</v>
      </c>
      <c r="AV432" s="10" t="s">
        <v>81</v>
      </c>
      <c r="AW432" s="10" t="s">
        <v>31</v>
      </c>
      <c r="AX432" s="10" t="s">
        <v>73</v>
      </c>
      <c r="AY432" s="140" t="s">
        <v>144</v>
      </c>
    </row>
    <row r="433" spans="2:65" s="11" customFormat="1" ht="16.5" customHeight="1">
      <c r="B433" s="144"/>
      <c r="E433" s="145" t="s">
        <v>5</v>
      </c>
      <c r="F433" s="223" t="s">
        <v>495</v>
      </c>
      <c r="G433" s="224"/>
      <c r="H433" s="224"/>
      <c r="I433" s="224"/>
      <c r="K433" s="146">
        <v>63.478000000000002</v>
      </c>
      <c r="R433" s="147"/>
      <c r="T433" s="148"/>
      <c r="AA433" s="149"/>
      <c r="AT433" s="145" t="s">
        <v>152</v>
      </c>
      <c r="AU433" s="145" t="s">
        <v>95</v>
      </c>
      <c r="AV433" s="11" t="s">
        <v>95</v>
      </c>
      <c r="AW433" s="11" t="s">
        <v>31</v>
      </c>
      <c r="AX433" s="11" t="s">
        <v>73</v>
      </c>
      <c r="AY433" s="145" t="s">
        <v>144</v>
      </c>
    </row>
    <row r="434" spans="2:65" s="11" customFormat="1" ht="16.5" customHeight="1">
      <c r="B434" s="144"/>
      <c r="E434" s="145" t="s">
        <v>5</v>
      </c>
      <c r="F434" s="223" t="s">
        <v>496</v>
      </c>
      <c r="G434" s="224"/>
      <c r="H434" s="224"/>
      <c r="I434" s="224"/>
      <c r="K434" s="146">
        <v>15.903</v>
      </c>
      <c r="R434" s="147"/>
      <c r="T434" s="148"/>
      <c r="AA434" s="149"/>
      <c r="AT434" s="145" t="s">
        <v>152</v>
      </c>
      <c r="AU434" s="145" t="s">
        <v>95</v>
      </c>
      <c r="AV434" s="11" t="s">
        <v>95</v>
      </c>
      <c r="AW434" s="11" t="s">
        <v>31</v>
      </c>
      <c r="AX434" s="11" t="s">
        <v>73</v>
      </c>
      <c r="AY434" s="145" t="s">
        <v>144</v>
      </c>
    </row>
    <row r="435" spans="2:65" s="12" customFormat="1" ht="16.5" customHeight="1">
      <c r="B435" s="150"/>
      <c r="E435" s="151" t="s">
        <v>5</v>
      </c>
      <c r="F435" s="227" t="s">
        <v>155</v>
      </c>
      <c r="G435" s="228"/>
      <c r="H435" s="228"/>
      <c r="I435" s="228"/>
      <c r="K435" s="152">
        <v>79.381</v>
      </c>
      <c r="R435" s="153"/>
      <c r="T435" s="154"/>
      <c r="AA435" s="155"/>
      <c r="AT435" s="151" t="s">
        <v>152</v>
      </c>
      <c r="AU435" s="151" t="s">
        <v>95</v>
      </c>
      <c r="AV435" s="12" t="s">
        <v>149</v>
      </c>
      <c r="AW435" s="12" t="s">
        <v>31</v>
      </c>
      <c r="AX435" s="12" t="s">
        <v>81</v>
      </c>
      <c r="AY435" s="151" t="s">
        <v>144</v>
      </c>
    </row>
    <row r="436" spans="2:65" s="1" customFormat="1" ht="16.5" customHeight="1">
      <c r="B436" s="129"/>
      <c r="C436" s="130" t="s">
        <v>619</v>
      </c>
      <c r="D436" s="130" t="s">
        <v>145</v>
      </c>
      <c r="E436" s="131" t="s">
        <v>620</v>
      </c>
      <c r="F436" s="222" t="s">
        <v>621</v>
      </c>
      <c r="G436" s="222"/>
      <c r="H436" s="222"/>
      <c r="I436" s="222"/>
      <c r="J436" s="132" t="s">
        <v>190</v>
      </c>
      <c r="K436" s="133">
        <v>76.194000000000003</v>
      </c>
      <c r="L436" s="217">
        <v>0</v>
      </c>
      <c r="M436" s="217"/>
      <c r="N436" s="217">
        <f>ROUND(L436*K436,2)</f>
        <v>0</v>
      </c>
      <c r="O436" s="217"/>
      <c r="P436" s="217"/>
      <c r="Q436" s="217"/>
      <c r="R436" s="134"/>
      <c r="T436" s="135" t="s">
        <v>5</v>
      </c>
      <c r="U436" s="40" t="s">
        <v>38</v>
      </c>
      <c r="V436" s="136">
        <v>0.09</v>
      </c>
      <c r="W436" s="136">
        <f>V436*K436</f>
        <v>6.8574599999999997</v>
      </c>
      <c r="X436" s="136">
        <v>0</v>
      </c>
      <c r="Y436" s="136">
        <f>X436*K436</f>
        <v>0</v>
      </c>
      <c r="Z436" s="136">
        <v>1.4999999999999999E-2</v>
      </c>
      <c r="AA436" s="137">
        <f>Z436*K436</f>
        <v>1.1429100000000001</v>
      </c>
      <c r="AR436" s="21" t="s">
        <v>234</v>
      </c>
      <c r="AT436" s="21" t="s">
        <v>145</v>
      </c>
      <c r="AU436" s="21" t="s">
        <v>95</v>
      </c>
      <c r="AY436" s="21" t="s">
        <v>144</v>
      </c>
      <c r="BE436" s="138">
        <f>IF(U436="základní",N436,0)</f>
        <v>0</v>
      </c>
      <c r="BF436" s="138">
        <f>IF(U436="snížená",N436,0)</f>
        <v>0</v>
      </c>
      <c r="BG436" s="138">
        <f>IF(U436="zákl. přenesená",N436,0)</f>
        <v>0</v>
      </c>
      <c r="BH436" s="138">
        <f>IF(U436="sníž. přenesená",N436,0)</f>
        <v>0</v>
      </c>
      <c r="BI436" s="138">
        <f>IF(U436="nulová",N436,0)</f>
        <v>0</v>
      </c>
      <c r="BJ436" s="21" t="s">
        <v>81</v>
      </c>
      <c r="BK436" s="138">
        <f>ROUND(L436*K436,2)</f>
        <v>0</v>
      </c>
      <c r="BL436" s="21" t="s">
        <v>234</v>
      </c>
      <c r="BM436" s="21" t="s">
        <v>622</v>
      </c>
    </row>
    <row r="437" spans="2:65" s="10" customFormat="1" ht="16.5" customHeight="1">
      <c r="B437" s="139"/>
      <c r="E437" s="140" t="s">
        <v>5</v>
      </c>
      <c r="F437" s="225" t="s">
        <v>623</v>
      </c>
      <c r="G437" s="226"/>
      <c r="H437" s="226"/>
      <c r="I437" s="226"/>
      <c r="K437" s="140" t="s">
        <v>5</v>
      </c>
      <c r="R437" s="141"/>
      <c r="T437" s="142"/>
      <c r="AA437" s="143"/>
      <c r="AT437" s="140" t="s">
        <v>152</v>
      </c>
      <c r="AU437" s="140" t="s">
        <v>95</v>
      </c>
      <c r="AV437" s="10" t="s">
        <v>81</v>
      </c>
      <c r="AW437" s="10" t="s">
        <v>31</v>
      </c>
      <c r="AX437" s="10" t="s">
        <v>73</v>
      </c>
      <c r="AY437" s="140" t="s">
        <v>144</v>
      </c>
    </row>
    <row r="438" spans="2:65" s="11" customFormat="1" ht="16.5" customHeight="1">
      <c r="B438" s="144"/>
      <c r="E438" s="145" t="s">
        <v>5</v>
      </c>
      <c r="F438" s="223" t="s">
        <v>506</v>
      </c>
      <c r="G438" s="224"/>
      <c r="H438" s="224"/>
      <c r="I438" s="224"/>
      <c r="K438" s="146">
        <v>76.194000000000003</v>
      </c>
      <c r="R438" s="147"/>
      <c r="T438" s="148"/>
      <c r="AA438" s="149"/>
      <c r="AT438" s="145" t="s">
        <v>152</v>
      </c>
      <c r="AU438" s="145" t="s">
        <v>95</v>
      </c>
      <c r="AV438" s="11" t="s">
        <v>95</v>
      </c>
      <c r="AW438" s="11" t="s">
        <v>31</v>
      </c>
      <c r="AX438" s="11" t="s">
        <v>81</v>
      </c>
      <c r="AY438" s="145" t="s">
        <v>144</v>
      </c>
    </row>
    <row r="439" spans="2:65" s="1" customFormat="1" ht="25.5" customHeight="1">
      <c r="B439" s="129"/>
      <c r="C439" s="130" t="s">
        <v>624</v>
      </c>
      <c r="D439" s="130" t="s">
        <v>145</v>
      </c>
      <c r="E439" s="131" t="s">
        <v>625</v>
      </c>
      <c r="F439" s="222" t="s">
        <v>626</v>
      </c>
      <c r="G439" s="222"/>
      <c r="H439" s="222"/>
      <c r="I439" s="222"/>
      <c r="J439" s="132" t="s">
        <v>148</v>
      </c>
      <c r="K439" s="133">
        <v>0.95299999999999996</v>
      </c>
      <c r="L439" s="217">
        <v>0</v>
      </c>
      <c r="M439" s="217"/>
      <c r="N439" s="217">
        <f>ROUND(L439*K439,2)</f>
        <v>0</v>
      </c>
      <c r="O439" s="217"/>
      <c r="P439" s="217"/>
      <c r="Q439" s="217"/>
      <c r="R439" s="134"/>
      <c r="T439" s="135" t="s">
        <v>5</v>
      </c>
      <c r="U439" s="40" t="s">
        <v>38</v>
      </c>
      <c r="V439" s="136">
        <v>0</v>
      </c>
      <c r="W439" s="136">
        <f>V439*K439</f>
        <v>0</v>
      </c>
      <c r="X439" s="136">
        <v>2.3367804999999998E-2</v>
      </c>
      <c r="Y439" s="136">
        <f>X439*K439</f>
        <v>2.2269518164999998E-2</v>
      </c>
      <c r="Z439" s="136">
        <v>0</v>
      </c>
      <c r="AA439" s="137">
        <f>Z439*K439</f>
        <v>0</v>
      </c>
      <c r="AR439" s="21" t="s">
        <v>234</v>
      </c>
      <c r="AT439" s="21" t="s">
        <v>145</v>
      </c>
      <c r="AU439" s="21" t="s">
        <v>95</v>
      </c>
      <c r="AY439" s="21" t="s">
        <v>144</v>
      </c>
      <c r="BE439" s="138">
        <f>IF(U439="základní",N439,0)</f>
        <v>0</v>
      </c>
      <c r="BF439" s="138">
        <f>IF(U439="snížená",N439,0)</f>
        <v>0</v>
      </c>
      <c r="BG439" s="138">
        <f>IF(U439="zákl. přenesená",N439,0)</f>
        <v>0</v>
      </c>
      <c r="BH439" s="138">
        <f>IF(U439="sníž. přenesená",N439,0)</f>
        <v>0</v>
      </c>
      <c r="BI439" s="138">
        <f>IF(U439="nulová",N439,0)</f>
        <v>0</v>
      </c>
      <c r="BJ439" s="21" t="s">
        <v>81</v>
      </c>
      <c r="BK439" s="138">
        <f>ROUND(L439*K439,2)</f>
        <v>0</v>
      </c>
      <c r="BL439" s="21" t="s">
        <v>234</v>
      </c>
      <c r="BM439" s="21" t="s">
        <v>627</v>
      </c>
    </row>
    <row r="440" spans="2:65" s="11" customFormat="1" ht="16.5" customHeight="1">
      <c r="B440" s="144"/>
      <c r="E440" s="145" t="s">
        <v>5</v>
      </c>
      <c r="F440" s="220" t="s">
        <v>628</v>
      </c>
      <c r="G440" s="221"/>
      <c r="H440" s="221"/>
      <c r="I440" s="221"/>
      <c r="K440" s="146">
        <v>0.95299999999999996</v>
      </c>
      <c r="R440" s="147"/>
      <c r="T440" s="148"/>
      <c r="AA440" s="149"/>
      <c r="AT440" s="145" t="s">
        <v>152</v>
      </c>
      <c r="AU440" s="145" t="s">
        <v>95</v>
      </c>
      <c r="AV440" s="11" t="s">
        <v>95</v>
      </c>
      <c r="AW440" s="11" t="s">
        <v>31</v>
      </c>
      <c r="AX440" s="11" t="s">
        <v>81</v>
      </c>
      <c r="AY440" s="145" t="s">
        <v>144</v>
      </c>
    </row>
    <row r="441" spans="2:65" s="1" customFormat="1" ht="38.25" customHeight="1">
      <c r="B441" s="129"/>
      <c r="C441" s="130" t="s">
        <v>629</v>
      </c>
      <c r="D441" s="130" t="s">
        <v>145</v>
      </c>
      <c r="E441" s="131" t="s">
        <v>630</v>
      </c>
      <c r="F441" s="222" t="s">
        <v>631</v>
      </c>
      <c r="G441" s="222"/>
      <c r="H441" s="222"/>
      <c r="I441" s="222"/>
      <c r="J441" s="132" t="s">
        <v>190</v>
      </c>
      <c r="K441" s="133">
        <v>1.33</v>
      </c>
      <c r="L441" s="217">
        <v>0</v>
      </c>
      <c r="M441" s="217"/>
      <c r="N441" s="217">
        <f>ROUND(L441*K441,2)</f>
        <v>0</v>
      </c>
      <c r="O441" s="217"/>
      <c r="P441" s="217"/>
      <c r="Q441" s="217"/>
      <c r="R441" s="134"/>
      <c r="T441" s="135" t="s">
        <v>5</v>
      </c>
      <c r="U441" s="40" t="s">
        <v>38</v>
      </c>
      <c r="V441" s="136">
        <v>0.318</v>
      </c>
      <c r="W441" s="136">
        <f>V441*K441</f>
        <v>0.42294000000000004</v>
      </c>
      <c r="X441" s="136">
        <v>2.6692799999999999E-2</v>
      </c>
      <c r="Y441" s="136">
        <f>X441*K441</f>
        <v>3.5501424000000004E-2</v>
      </c>
      <c r="Z441" s="136">
        <v>0</v>
      </c>
      <c r="AA441" s="137">
        <f>Z441*K441</f>
        <v>0</v>
      </c>
      <c r="AR441" s="21" t="s">
        <v>234</v>
      </c>
      <c r="AT441" s="21" t="s">
        <v>145</v>
      </c>
      <c r="AU441" s="21" t="s">
        <v>95</v>
      </c>
      <c r="AY441" s="21" t="s">
        <v>144</v>
      </c>
      <c r="BE441" s="138">
        <f>IF(U441="základní",N441,0)</f>
        <v>0</v>
      </c>
      <c r="BF441" s="138">
        <f>IF(U441="snížená",N441,0)</f>
        <v>0</v>
      </c>
      <c r="BG441" s="138">
        <f>IF(U441="zákl. přenesená",N441,0)</f>
        <v>0</v>
      </c>
      <c r="BH441" s="138">
        <f>IF(U441="sníž. přenesená",N441,0)</f>
        <v>0</v>
      </c>
      <c r="BI441" s="138">
        <f>IF(U441="nulová",N441,0)</f>
        <v>0</v>
      </c>
      <c r="BJ441" s="21" t="s">
        <v>81</v>
      </c>
      <c r="BK441" s="138">
        <f>ROUND(L441*K441,2)</f>
        <v>0</v>
      </c>
      <c r="BL441" s="21" t="s">
        <v>234</v>
      </c>
      <c r="BM441" s="21" t="s">
        <v>632</v>
      </c>
    </row>
    <row r="442" spans="2:65" s="10" customFormat="1" ht="16.5" customHeight="1">
      <c r="B442" s="139"/>
      <c r="E442" s="140" t="s">
        <v>5</v>
      </c>
      <c r="F442" s="225" t="s">
        <v>633</v>
      </c>
      <c r="G442" s="226"/>
      <c r="H442" s="226"/>
      <c r="I442" s="226"/>
      <c r="K442" s="140" t="s">
        <v>5</v>
      </c>
      <c r="R442" s="141"/>
      <c r="T442" s="142"/>
      <c r="AA442" s="143"/>
      <c r="AT442" s="140" t="s">
        <v>152</v>
      </c>
      <c r="AU442" s="140" t="s">
        <v>95</v>
      </c>
      <c r="AV442" s="10" t="s">
        <v>81</v>
      </c>
      <c r="AW442" s="10" t="s">
        <v>31</v>
      </c>
      <c r="AX442" s="10" t="s">
        <v>73</v>
      </c>
      <c r="AY442" s="140" t="s">
        <v>144</v>
      </c>
    </row>
    <row r="443" spans="2:65" s="11" customFormat="1" ht="16.5" customHeight="1">
      <c r="B443" s="144"/>
      <c r="E443" s="145" t="s">
        <v>5</v>
      </c>
      <c r="F443" s="223" t="s">
        <v>634</v>
      </c>
      <c r="G443" s="224"/>
      <c r="H443" s="224"/>
      <c r="I443" s="224"/>
      <c r="K443" s="146">
        <v>1.33</v>
      </c>
      <c r="R443" s="147"/>
      <c r="T443" s="148"/>
      <c r="AA443" s="149"/>
      <c r="AT443" s="145" t="s">
        <v>152</v>
      </c>
      <c r="AU443" s="145" t="s">
        <v>95</v>
      </c>
      <c r="AV443" s="11" t="s">
        <v>95</v>
      </c>
      <c r="AW443" s="11" t="s">
        <v>31</v>
      </c>
      <c r="AX443" s="11" t="s">
        <v>81</v>
      </c>
      <c r="AY443" s="145" t="s">
        <v>144</v>
      </c>
    </row>
    <row r="444" spans="2:65" s="1" customFormat="1" ht="16.5" customHeight="1">
      <c r="B444" s="129"/>
      <c r="C444" s="130" t="s">
        <v>635</v>
      </c>
      <c r="D444" s="130" t="s">
        <v>145</v>
      </c>
      <c r="E444" s="131" t="s">
        <v>636</v>
      </c>
      <c r="F444" s="222" t="s">
        <v>637</v>
      </c>
      <c r="G444" s="222"/>
      <c r="H444" s="222"/>
      <c r="I444" s="222"/>
      <c r="J444" s="132" t="s">
        <v>190</v>
      </c>
      <c r="K444" s="133">
        <v>14.153</v>
      </c>
      <c r="L444" s="217">
        <v>0</v>
      </c>
      <c r="M444" s="217"/>
      <c r="N444" s="217">
        <f>ROUND(L444*K444,2)</f>
        <v>0</v>
      </c>
      <c r="O444" s="217"/>
      <c r="P444" s="217"/>
      <c r="Q444" s="217"/>
      <c r="R444" s="134"/>
      <c r="T444" s="135" t="s">
        <v>5</v>
      </c>
      <c r="U444" s="40" t="s">
        <v>38</v>
      </c>
      <c r="V444" s="136">
        <v>0</v>
      </c>
      <c r="W444" s="136">
        <f>V444*K444</f>
        <v>0</v>
      </c>
      <c r="X444" s="136">
        <v>0</v>
      </c>
      <c r="Y444" s="136">
        <f>X444*K444</f>
        <v>0</v>
      </c>
      <c r="Z444" s="136">
        <v>0</v>
      </c>
      <c r="AA444" s="137">
        <f>Z444*K444</f>
        <v>0</v>
      </c>
      <c r="AR444" s="21" t="s">
        <v>234</v>
      </c>
      <c r="AT444" s="21" t="s">
        <v>145</v>
      </c>
      <c r="AU444" s="21" t="s">
        <v>95</v>
      </c>
      <c r="AY444" s="21" t="s">
        <v>144</v>
      </c>
      <c r="BE444" s="138">
        <f>IF(U444="základní",N444,0)</f>
        <v>0</v>
      </c>
      <c r="BF444" s="138">
        <f>IF(U444="snížená",N444,0)</f>
        <v>0</v>
      </c>
      <c r="BG444" s="138">
        <f>IF(U444="zákl. přenesená",N444,0)</f>
        <v>0</v>
      </c>
      <c r="BH444" s="138">
        <f>IF(U444="sníž. přenesená",N444,0)</f>
        <v>0</v>
      </c>
      <c r="BI444" s="138">
        <f>IF(U444="nulová",N444,0)</f>
        <v>0</v>
      </c>
      <c r="BJ444" s="21" t="s">
        <v>81</v>
      </c>
      <c r="BK444" s="138">
        <f>ROUND(L444*K444,2)</f>
        <v>0</v>
      </c>
      <c r="BL444" s="21" t="s">
        <v>234</v>
      </c>
      <c r="BM444" s="21" t="s">
        <v>638</v>
      </c>
    </row>
    <row r="445" spans="2:65" s="10" customFormat="1" ht="16.5" customHeight="1">
      <c r="B445" s="139"/>
      <c r="E445" s="140" t="s">
        <v>5</v>
      </c>
      <c r="F445" s="225" t="s">
        <v>639</v>
      </c>
      <c r="G445" s="226"/>
      <c r="H445" s="226"/>
      <c r="I445" s="226"/>
      <c r="K445" s="140" t="s">
        <v>5</v>
      </c>
      <c r="R445" s="141"/>
      <c r="T445" s="142"/>
      <c r="AA445" s="143"/>
      <c r="AT445" s="140" t="s">
        <v>152</v>
      </c>
      <c r="AU445" s="140" t="s">
        <v>95</v>
      </c>
      <c r="AV445" s="10" t="s">
        <v>81</v>
      </c>
      <c r="AW445" s="10" t="s">
        <v>31</v>
      </c>
      <c r="AX445" s="10" t="s">
        <v>73</v>
      </c>
      <c r="AY445" s="140" t="s">
        <v>144</v>
      </c>
    </row>
    <row r="446" spans="2:65" s="11" customFormat="1" ht="16.5" customHeight="1">
      <c r="B446" s="144"/>
      <c r="E446" s="145" t="s">
        <v>5</v>
      </c>
      <c r="F446" s="223" t="s">
        <v>640</v>
      </c>
      <c r="G446" s="224"/>
      <c r="H446" s="224"/>
      <c r="I446" s="224"/>
      <c r="K446" s="146">
        <v>14.153</v>
      </c>
      <c r="R446" s="147"/>
      <c r="T446" s="148"/>
      <c r="AA446" s="149"/>
      <c r="AT446" s="145" t="s">
        <v>152</v>
      </c>
      <c r="AU446" s="145" t="s">
        <v>95</v>
      </c>
      <c r="AV446" s="11" t="s">
        <v>95</v>
      </c>
      <c r="AW446" s="11" t="s">
        <v>31</v>
      </c>
      <c r="AX446" s="11" t="s">
        <v>81</v>
      </c>
      <c r="AY446" s="145" t="s">
        <v>144</v>
      </c>
    </row>
    <row r="447" spans="2:65" s="1" customFormat="1" ht="25.5" customHeight="1">
      <c r="B447" s="129"/>
      <c r="C447" s="130" t="s">
        <v>641</v>
      </c>
      <c r="D447" s="130" t="s">
        <v>145</v>
      </c>
      <c r="E447" s="131" t="s">
        <v>642</v>
      </c>
      <c r="F447" s="222" t="s">
        <v>643</v>
      </c>
      <c r="G447" s="222"/>
      <c r="H447" s="222"/>
      <c r="I447" s="222"/>
      <c r="J447" s="132" t="s">
        <v>514</v>
      </c>
      <c r="K447" s="133">
        <v>487.61700000000002</v>
      </c>
      <c r="L447" s="217">
        <v>0</v>
      </c>
      <c r="M447" s="217"/>
      <c r="N447" s="217">
        <f>ROUND(L447*K447,2)</f>
        <v>0</v>
      </c>
      <c r="O447" s="217"/>
      <c r="P447" s="217"/>
      <c r="Q447" s="217"/>
      <c r="R447" s="134"/>
      <c r="T447" s="135" t="s">
        <v>5</v>
      </c>
      <c r="U447" s="40" t="s">
        <v>38</v>
      </c>
      <c r="V447" s="136">
        <v>0</v>
      </c>
      <c r="W447" s="136">
        <f>V447*K447</f>
        <v>0</v>
      </c>
      <c r="X447" s="136">
        <v>0</v>
      </c>
      <c r="Y447" s="136">
        <f>X447*K447</f>
        <v>0</v>
      </c>
      <c r="Z447" s="136">
        <v>0</v>
      </c>
      <c r="AA447" s="137">
        <f>Z447*K447</f>
        <v>0</v>
      </c>
      <c r="AR447" s="21" t="s">
        <v>234</v>
      </c>
      <c r="AT447" s="21" t="s">
        <v>145</v>
      </c>
      <c r="AU447" s="21" t="s">
        <v>95</v>
      </c>
      <c r="AY447" s="21" t="s">
        <v>144</v>
      </c>
      <c r="BE447" s="138">
        <f>IF(U447="základní",N447,0)</f>
        <v>0</v>
      </c>
      <c r="BF447" s="138">
        <f>IF(U447="snížená",N447,0)</f>
        <v>0</v>
      </c>
      <c r="BG447" s="138">
        <f>IF(U447="zákl. přenesená",N447,0)</f>
        <v>0</v>
      </c>
      <c r="BH447" s="138">
        <f>IF(U447="sníž. přenesená",N447,0)</f>
        <v>0</v>
      </c>
      <c r="BI447" s="138">
        <f>IF(U447="nulová",N447,0)</f>
        <v>0</v>
      </c>
      <c r="BJ447" s="21" t="s">
        <v>81</v>
      </c>
      <c r="BK447" s="138">
        <f>ROUND(L447*K447,2)</f>
        <v>0</v>
      </c>
      <c r="BL447" s="21" t="s">
        <v>234</v>
      </c>
      <c r="BM447" s="21" t="s">
        <v>644</v>
      </c>
    </row>
    <row r="448" spans="2:65" s="9" customFormat="1" ht="29.85" customHeight="1">
      <c r="B448" s="119"/>
      <c r="D448" s="128" t="s">
        <v>119</v>
      </c>
      <c r="E448" s="128"/>
      <c r="F448" s="128"/>
      <c r="G448" s="128"/>
      <c r="H448" s="128"/>
      <c r="I448" s="128"/>
      <c r="J448" s="128"/>
      <c r="K448" s="128"/>
      <c r="L448" s="128"/>
      <c r="M448" s="128"/>
      <c r="N448" s="218">
        <f>BK448</f>
        <v>0</v>
      </c>
      <c r="O448" s="219"/>
      <c r="P448" s="219"/>
      <c r="Q448" s="219"/>
      <c r="R448" s="121"/>
      <c r="T448" s="122"/>
      <c r="W448" s="123">
        <f>SUM(W449:W458)</f>
        <v>357.93946999999997</v>
      </c>
      <c r="Y448" s="123">
        <f>SUM(Y449:Y458)</f>
        <v>3.6932571082889996</v>
      </c>
      <c r="AA448" s="124">
        <f>SUM(AA449:AA458)</f>
        <v>0</v>
      </c>
      <c r="AR448" s="125" t="s">
        <v>95</v>
      </c>
      <c r="AT448" s="126" t="s">
        <v>72</v>
      </c>
      <c r="AU448" s="126" t="s">
        <v>81</v>
      </c>
      <c r="AY448" s="125" t="s">
        <v>144</v>
      </c>
      <c r="BK448" s="127">
        <f>SUM(BK449:BK458)</f>
        <v>0</v>
      </c>
    </row>
    <row r="449" spans="2:65" s="1" customFormat="1" ht="16.5" customHeight="1">
      <c r="B449" s="129"/>
      <c r="C449" s="130" t="s">
        <v>645</v>
      </c>
      <c r="D449" s="130" t="s">
        <v>145</v>
      </c>
      <c r="E449" s="131" t="s">
        <v>646</v>
      </c>
      <c r="F449" s="222" t="s">
        <v>647</v>
      </c>
      <c r="G449" s="222"/>
      <c r="H449" s="222"/>
      <c r="I449" s="222"/>
      <c r="J449" s="132" t="s">
        <v>190</v>
      </c>
      <c r="K449" s="133">
        <v>6.8</v>
      </c>
      <c r="L449" s="217">
        <v>0</v>
      </c>
      <c r="M449" s="217"/>
      <c r="N449" s="217">
        <f>ROUND(L449*K449,2)</f>
        <v>0</v>
      </c>
      <c r="O449" s="217"/>
      <c r="P449" s="217"/>
      <c r="Q449" s="217"/>
      <c r="R449" s="134"/>
      <c r="T449" s="135" t="s">
        <v>5</v>
      </c>
      <c r="U449" s="40" t="s">
        <v>38</v>
      </c>
      <c r="V449" s="136">
        <v>0</v>
      </c>
      <c r="W449" s="136">
        <f>V449*K449</f>
        <v>0</v>
      </c>
      <c r="X449" s="136">
        <v>0</v>
      </c>
      <c r="Y449" s="136">
        <f>X449*K449</f>
        <v>0</v>
      </c>
      <c r="Z449" s="136">
        <v>0</v>
      </c>
      <c r="AA449" s="137">
        <f>Z449*K449</f>
        <v>0</v>
      </c>
      <c r="AR449" s="21" t="s">
        <v>234</v>
      </c>
      <c r="AT449" s="21" t="s">
        <v>145</v>
      </c>
      <c r="AU449" s="21" t="s">
        <v>95</v>
      </c>
      <c r="AY449" s="21" t="s">
        <v>144</v>
      </c>
      <c r="BE449" s="138">
        <f>IF(U449="základní",N449,0)</f>
        <v>0</v>
      </c>
      <c r="BF449" s="138">
        <f>IF(U449="snížená",N449,0)</f>
        <v>0</v>
      </c>
      <c r="BG449" s="138">
        <f>IF(U449="zákl. přenesená",N449,0)</f>
        <v>0</v>
      </c>
      <c r="BH449" s="138">
        <f>IF(U449="sníž. přenesená",N449,0)</f>
        <v>0</v>
      </c>
      <c r="BI449" s="138">
        <f>IF(U449="nulová",N449,0)</f>
        <v>0</v>
      </c>
      <c r="BJ449" s="21" t="s">
        <v>81</v>
      </c>
      <c r="BK449" s="138">
        <f>ROUND(L449*K449,2)</f>
        <v>0</v>
      </c>
      <c r="BL449" s="21" t="s">
        <v>234</v>
      </c>
      <c r="BM449" s="21" t="s">
        <v>648</v>
      </c>
    </row>
    <row r="450" spans="2:65" s="11" customFormat="1" ht="16.5" customHeight="1">
      <c r="B450" s="144"/>
      <c r="E450" s="145" t="s">
        <v>5</v>
      </c>
      <c r="F450" s="220" t="s">
        <v>649</v>
      </c>
      <c r="G450" s="221"/>
      <c r="H450" s="221"/>
      <c r="I450" s="221"/>
      <c r="K450" s="146">
        <v>6.8</v>
      </c>
      <c r="R450" s="147"/>
      <c r="T450" s="148"/>
      <c r="AA450" s="149"/>
      <c r="AT450" s="145" t="s">
        <v>152</v>
      </c>
      <c r="AU450" s="145" t="s">
        <v>95</v>
      </c>
      <c r="AV450" s="11" t="s">
        <v>95</v>
      </c>
      <c r="AW450" s="11" t="s">
        <v>31</v>
      </c>
      <c r="AX450" s="11" t="s">
        <v>81</v>
      </c>
      <c r="AY450" s="145" t="s">
        <v>144</v>
      </c>
    </row>
    <row r="451" spans="2:65" s="1" customFormat="1" ht="38.25" customHeight="1">
      <c r="B451" s="129"/>
      <c r="C451" s="130" t="s">
        <v>650</v>
      </c>
      <c r="D451" s="130" t="s">
        <v>145</v>
      </c>
      <c r="E451" s="131" t="s">
        <v>651</v>
      </c>
      <c r="F451" s="222" t="s">
        <v>652</v>
      </c>
      <c r="G451" s="222"/>
      <c r="H451" s="222"/>
      <c r="I451" s="222"/>
      <c r="J451" s="132" t="s">
        <v>190</v>
      </c>
      <c r="K451" s="133">
        <v>266.12599999999998</v>
      </c>
      <c r="L451" s="217">
        <v>0</v>
      </c>
      <c r="M451" s="217"/>
      <c r="N451" s="217">
        <f>ROUND(L451*K451,2)</f>
        <v>0</v>
      </c>
      <c r="O451" s="217"/>
      <c r="P451" s="217"/>
      <c r="Q451" s="217"/>
      <c r="R451" s="134"/>
      <c r="T451" s="135" t="s">
        <v>5</v>
      </c>
      <c r="U451" s="40" t="s">
        <v>38</v>
      </c>
      <c r="V451" s="136">
        <v>1.345</v>
      </c>
      <c r="W451" s="136">
        <f>V451*K451</f>
        <v>357.93946999999997</v>
      </c>
      <c r="X451" s="136">
        <v>1.38778515E-2</v>
      </c>
      <c r="Y451" s="136">
        <f>X451*K451</f>
        <v>3.6932571082889996</v>
      </c>
      <c r="Z451" s="136">
        <v>0</v>
      </c>
      <c r="AA451" s="137">
        <f>Z451*K451</f>
        <v>0</v>
      </c>
      <c r="AR451" s="21" t="s">
        <v>234</v>
      </c>
      <c r="AT451" s="21" t="s">
        <v>145</v>
      </c>
      <c r="AU451" s="21" t="s">
        <v>95</v>
      </c>
      <c r="AY451" s="21" t="s">
        <v>144</v>
      </c>
      <c r="BE451" s="138">
        <f>IF(U451="základní",N451,0)</f>
        <v>0</v>
      </c>
      <c r="BF451" s="138">
        <f>IF(U451="snížená",N451,0)</f>
        <v>0</v>
      </c>
      <c r="BG451" s="138">
        <f>IF(U451="zákl. přenesená",N451,0)</f>
        <v>0</v>
      </c>
      <c r="BH451" s="138">
        <f>IF(U451="sníž. přenesená",N451,0)</f>
        <v>0</v>
      </c>
      <c r="BI451" s="138">
        <f>IF(U451="nulová",N451,0)</f>
        <v>0</v>
      </c>
      <c r="BJ451" s="21" t="s">
        <v>81</v>
      </c>
      <c r="BK451" s="138">
        <f>ROUND(L451*K451,2)</f>
        <v>0</v>
      </c>
      <c r="BL451" s="21" t="s">
        <v>234</v>
      </c>
      <c r="BM451" s="21" t="s">
        <v>653</v>
      </c>
    </row>
    <row r="452" spans="2:65" s="10" customFormat="1" ht="16.5" customHeight="1">
      <c r="B452" s="139"/>
      <c r="E452" s="140" t="s">
        <v>5</v>
      </c>
      <c r="F452" s="225" t="s">
        <v>520</v>
      </c>
      <c r="G452" s="226"/>
      <c r="H452" s="226"/>
      <c r="I452" s="226"/>
      <c r="K452" s="140" t="s">
        <v>5</v>
      </c>
      <c r="R452" s="141"/>
      <c r="T452" s="142"/>
      <c r="AA452" s="143"/>
      <c r="AT452" s="140" t="s">
        <v>152</v>
      </c>
      <c r="AU452" s="140" t="s">
        <v>95</v>
      </c>
      <c r="AV452" s="10" t="s">
        <v>81</v>
      </c>
      <c r="AW452" s="10" t="s">
        <v>31</v>
      </c>
      <c r="AX452" s="10" t="s">
        <v>73</v>
      </c>
      <c r="AY452" s="140" t="s">
        <v>144</v>
      </c>
    </row>
    <row r="453" spans="2:65" s="11" customFormat="1" ht="16.5" customHeight="1">
      <c r="B453" s="144"/>
      <c r="E453" s="145" t="s">
        <v>5</v>
      </c>
      <c r="F453" s="223" t="s">
        <v>521</v>
      </c>
      <c r="G453" s="224"/>
      <c r="H453" s="224"/>
      <c r="I453" s="224"/>
      <c r="K453" s="146">
        <v>240.19</v>
      </c>
      <c r="R453" s="147"/>
      <c r="T453" s="148"/>
      <c r="AA453" s="149"/>
      <c r="AT453" s="145" t="s">
        <v>152</v>
      </c>
      <c r="AU453" s="145" t="s">
        <v>95</v>
      </c>
      <c r="AV453" s="11" t="s">
        <v>95</v>
      </c>
      <c r="AW453" s="11" t="s">
        <v>31</v>
      </c>
      <c r="AX453" s="11" t="s">
        <v>73</v>
      </c>
      <c r="AY453" s="145" t="s">
        <v>144</v>
      </c>
    </row>
    <row r="454" spans="2:65" s="11" customFormat="1" ht="16.5" customHeight="1">
      <c r="B454" s="144"/>
      <c r="E454" s="145" t="s">
        <v>5</v>
      </c>
      <c r="F454" s="223" t="s">
        <v>522</v>
      </c>
      <c r="G454" s="224"/>
      <c r="H454" s="224"/>
      <c r="I454" s="224"/>
      <c r="K454" s="146">
        <v>11.022</v>
      </c>
      <c r="R454" s="147"/>
      <c r="T454" s="148"/>
      <c r="AA454" s="149"/>
      <c r="AT454" s="145" t="s">
        <v>152</v>
      </c>
      <c r="AU454" s="145" t="s">
        <v>95</v>
      </c>
      <c r="AV454" s="11" t="s">
        <v>95</v>
      </c>
      <c r="AW454" s="11" t="s">
        <v>31</v>
      </c>
      <c r="AX454" s="11" t="s">
        <v>73</v>
      </c>
      <c r="AY454" s="145" t="s">
        <v>144</v>
      </c>
    </row>
    <row r="455" spans="2:65" s="11" customFormat="1" ht="16.5" customHeight="1">
      <c r="B455" s="144"/>
      <c r="E455" s="145" t="s">
        <v>5</v>
      </c>
      <c r="F455" s="223" t="s">
        <v>523</v>
      </c>
      <c r="G455" s="224"/>
      <c r="H455" s="224"/>
      <c r="I455" s="224"/>
      <c r="K455" s="146">
        <v>4.6150000000000002</v>
      </c>
      <c r="R455" s="147"/>
      <c r="T455" s="148"/>
      <c r="AA455" s="149"/>
      <c r="AT455" s="145" t="s">
        <v>152</v>
      </c>
      <c r="AU455" s="145" t="s">
        <v>95</v>
      </c>
      <c r="AV455" s="11" t="s">
        <v>95</v>
      </c>
      <c r="AW455" s="11" t="s">
        <v>31</v>
      </c>
      <c r="AX455" s="11" t="s">
        <v>73</v>
      </c>
      <c r="AY455" s="145" t="s">
        <v>144</v>
      </c>
    </row>
    <row r="456" spans="2:65" s="11" customFormat="1" ht="16.5" customHeight="1">
      <c r="B456" s="144"/>
      <c r="E456" s="145" t="s">
        <v>5</v>
      </c>
      <c r="F456" s="223" t="s">
        <v>524</v>
      </c>
      <c r="G456" s="224"/>
      <c r="H456" s="224"/>
      <c r="I456" s="224"/>
      <c r="K456" s="146">
        <v>10.298999999999999</v>
      </c>
      <c r="R456" s="147"/>
      <c r="T456" s="148"/>
      <c r="AA456" s="149"/>
      <c r="AT456" s="145" t="s">
        <v>152</v>
      </c>
      <c r="AU456" s="145" t="s">
        <v>95</v>
      </c>
      <c r="AV456" s="11" t="s">
        <v>95</v>
      </c>
      <c r="AW456" s="11" t="s">
        <v>31</v>
      </c>
      <c r="AX456" s="11" t="s">
        <v>73</v>
      </c>
      <c r="AY456" s="145" t="s">
        <v>144</v>
      </c>
    </row>
    <row r="457" spans="2:65" s="12" customFormat="1" ht="16.5" customHeight="1">
      <c r="B457" s="150"/>
      <c r="E457" s="151" t="s">
        <v>5</v>
      </c>
      <c r="F457" s="227" t="s">
        <v>155</v>
      </c>
      <c r="G457" s="228"/>
      <c r="H457" s="228"/>
      <c r="I457" s="228"/>
      <c r="K457" s="152">
        <v>266.12599999999998</v>
      </c>
      <c r="R457" s="153"/>
      <c r="T457" s="154"/>
      <c r="AA457" s="155"/>
      <c r="AT457" s="151" t="s">
        <v>152</v>
      </c>
      <c r="AU457" s="151" t="s">
        <v>95</v>
      </c>
      <c r="AV457" s="12" t="s">
        <v>149</v>
      </c>
      <c r="AW457" s="12" t="s">
        <v>31</v>
      </c>
      <c r="AX457" s="12" t="s">
        <v>81</v>
      </c>
      <c r="AY457" s="151" t="s">
        <v>144</v>
      </c>
    </row>
    <row r="458" spans="2:65" s="1" customFormat="1" ht="25.5" customHeight="1">
      <c r="B458" s="129"/>
      <c r="C458" s="130" t="s">
        <v>654</v>
      </c>
      <c r="D458" s="130" t="s">
        <v>145</v>
      </c>
      <c r="E458" s="131" t="s">
        <v>655</v>
      </c>
      <c r="F458" s="222" t="s">
        <v>656</v>
      </c>
      <c r="G458" s="222"/>
      <c r="H458" s="222"/>
      <c r="I458" s="222"/>
      <c r="J458" s="132" t="s">
        <v>514</v>
      </c>
      <c r="K458" s="133">
        <v>2031.36</v>
      </c>
      <c r="L458" s="217">
        <v>0</v>
      </c>
      <c r="M458" s="217"/>
      <c r="N458" s="217">
        <f>ROUND(L458*K458,2)</f>
        <v>0</v>
      </c>
      <c r="O458" s="217"/>
      <c r="P458" s="217"/>
      <c r="Q458" s="217"/>
      <c r="R458" s="134"/>
      <c r="T458" s="135" t="s">
        <v>5</v>
      </c>
      <c r="U458" s="40" t="s">
        <v>38</v>
      </c>
      <c r="V458" s="136">
        <v>0</v>
      </c>
      <c r="W458" s="136">
        <f>V458*K458</f>
        <v>0</v>
      </c>
      <c r="X458" s="136">
        <v>0</v>
      </c>
      <c r="Y458" s="136">
        <f>X458*K458</f>
        <v>0</v>
      </c>
      <c r="Z458" s="136">
        <v>0</v>
      </c>
      <c r="AA458" s="137">
        <f>Z458*K458</f>
        <v>0</v>
      </c>
      <c r="AR458" s="21" t="s">
        <v>234</v>
      </c>
      <c r="AT458" s="21" t="s">
        <v>145</v>
      </c>
      <c r="AU458" s="21" t="s">
        <v>95</v>
      </c>
      <c r="AY458" s="21" t="s">
        <v>144</v>
      </c>
      <c r="BE458" s="138">
        <f>IF(U458="základní",N458,0)</f>
        <v>0</v>
      </c>
      <c r="BF458" s="138">
        <f>IF(U458="snížená",N458,0)</f>
        <v>0</v>
      </c>
      <c r="BG458" s="138">
        <f>IF(U458="zákl. přenesená",N458,0)</f>
        <v>0</v>
      </c>
      <c r="BH458" s="138">
        <f>IF(U458="sníž. přenesená",N458,0)</f>
        <v>0</v>
      </c>
      <c r="BI458" s="138">
        <f>IF(U458="nulová",N458,0)</f>
        <v>0</v>
      </c>
      <c r="BJ458" s="21" t="s">
        <v>81</v>
      </c>
      <c r="BK458" s="138">
        <f>ROUND(L458*K458,2)</f>
        <v>0</v>
      </c>
      <c r="BL458" s="21" t="s">
        <v>234</v>
      </c>
      <c r="BM458" s="21" t="s">
        <v>657</v>
      </c>
    </row>
    <row r="459" spans="2:65" s="9" customFormat="1" ht="29.85" customHeight="1">
      <c r="B459" s="119"/>
      <c r="D459" s="128" t="s">
        <v>120</v>
      </c>
      <c r="E459" s="128"/>
      <c r="F459" s="128"/>
      <c r="G459" s="128"/>
      <c r="H459" s="128"/>
      <c r="I459" s="128"/>
      <c r="J459" s="128"/>
      <c r="K459" s="128"/>
      <c r="L459" s="128"/>
      <c r="M459" s="128"/>
      <c r="N459" s="218">
        <f>BK459</f>
        <v>0</v>
      </c>
      <c r="O459" s="219"/>
      <c r="P459" s="219"/>
      <c r="Q459" s="219"/>
      <c r="R459" s="121"/>
      <c r="T459" s="122"/>
      <c r="W459" s="123">
        <f>SUM(W460:W490)</f>
        <v>105.05628999999999</v>
      </c>
      <c r="Y459" s="123">
        <f>SUM(Y460:Y490)</f>
        <v>0.67116692872000006</v>
      </c>
      <c r="AA459" s="124">
        <f>SUM(AA460:AA490)</f>
        <v>0.21089999999999998</v>
      </c>
      <c r="AR459" s="125" t="s">
        <v>95</v>
      </c>
      <c r="AT459" s="126" t="s">
        <v>72</v>
      </c>
      <c r="AU459" s="126" t="s">
        <v>81</v>
      </c>
      <c r="AY459" s="125" t="s">
        <v>144</v>
      </c>
      <c r="BK459" s="127">
        <f>SUM(BK460:BK490)</f>
        <v>0</v>
      </c>
    </row>
    <row r="460" spans="2:65" s="1" customFormat="1" ht="25.5" customHeight="1">
      <c r="B460" s="129"/>
      <c r="C460" s="130" t="s">
        <v>658</v>
      </c>
      <c r="D460" s="130" t="s">
        <v>145</v>
      </c>
      <c r="E460" s="131" t="s">
        <v>659</v>
      </c>
      <c r="F460" s="222" t="s">
        <v>660</v>
      </c>
      <c r="G460" s="222"/>
      <c r="H460" s="222"/>
      <c r="I460" s="222"/>
      <c r="J460" s="132" t="s">
        <v>269</v>
      </c>
      <c r="K460" s="133">
        <v>20</v>
      </c>
      <c r="L460" s="217">
        <v>0</v>
      </c>
      <c r="M460" s="217"/>
      <c r="N460" s="217">
        <f>ROUND(L460*K460,2)</f>
        <v>0</v>
      </c>
      <c r="O460" s="217"/>
      <c r="P460" s="217"/>
      <c r="Q460" s="217"/>
      <c r="R460" s="134"/>
      <c r="T460" s="135" t="s">
        <v>5</v>
      </c>
      <c r="U460" s="40" t="s">
        <v>38</v>
      </c>
      <c r="V460" s="136">
        <v>0.43</v>
      </c>
      <c r="W460" s="136">
        <f>V460*K460</f>
        <v>8.6</v>
      </c>
      <c r="X460" s="136">
        <v>0</v>
      </c>
      <c r="Y460" s="136">
        <f>X460*K460</f>
        <v>0</v>
      </c>
      <c r="Z460" s="136">
        <v>1.91E-3</v>
      </c>
      <c r="AA460" s="137">
        <f>Z460*K460</f>
        <v>3.8199999999999998E-2</v>
      </c>
      <c r="AR460" s="21" t="s">
        <v>234</v>
      </c>
      <c r="AT460" s="21" t="s">
        <v>145</v>
      </c>
      <c r="AU460" s="21" t="s">
        <v>95</v>
      </c>
      <c r="AY460" s="21" t="s">
        <v>144</v>
      </c>
      <c r="BE460" s="138">
        <f>IF(U460="základní",N460,0)</f>
        <v>0</v>
      </c>
      <c r="BF460" s="138">
        <f>IF(U460="snížená",N460,0)</f>
        <v>0</v>
      </c>
      <c r="BG460" s="138">
        <f>IF(U460="zákl. přenesená",N460,0)</f>
        <v>0</v>
      </c>
      <c r="BH460" s="138">
        <f>IF(U460="sníž. přenesená",N460,0)</f>
        <v>0</v>
      </c>
      <c r="BI460" s="138">
        <f>IF(U460="nulová",N460,0)</f>
        <v>0</v>
      </c>
      <c r="BJ460" s="21" t="s">
        <v>81</v>
      </c>
      <c r="BK460" s="138">
        <f>ROUND(L460*K460,2)</f>
        <v>0</v>
      </c>
      <c r="BL460" s="21" t="s">
        <v>234</v>
      </c>
      <c r="BM460" s="21" t="s">
        <v>661</v>
      </c>
    </row>
    <row r="461" spans="2:65" s="10" customFormat="1" ht="16.5" customHeight="1">
      <c r="B461" s="139"/>
      <c r="E461" s="140" t="s">
        <v>5</v>
      </c>
      <c r="F461" s="225" t="s">
        <v>662</v>
      </c>
      <c r="G461" s="226"/>
      <c r="H461" s="226"/>
      <c r="I461" s="226"/>
      <c r="K461" s="140" t="s">
        <v>5</v>
      </c>
      <c r="R461" s="141"/>
      <c r="T461" s="142"/>
      <c r="AA461" s="143"/>
      <c r="AT461" s="140" t="s">
        <v>152</v>
      </c>
      <c r="AU461" s="140" t="s">
        <v>95</v>
      </c>
      <c r="AV461" s="10" t="s">
        <v>81</v>
      </c>
      <c r="AW461" s="10" t="s">
        <v>31</v>
      </c>
      <c r="AX461" s="10" t="s">
        <v>73</v>
      </c>
      <c r="AY461" s="140" t="s">
        <v>144</v>
      </c>
    </row>
    <row r="462" spans="2:65" s="11" customFormat="1" ht="16.5" customHeight="1">
      <c r="B462" s="144"/>
      <c r="E462" s="145" t="s">
        <v>5</v>
      </c>
      <c r="F462" s="223" t="s">
        <v>663</v>
      </c>
      <c r="G462" s="224"/>
      <c r="H462" s="224"/>
      <c r="I462" s="224"/>
      <c r="K462" s="146">
        <v>20</v>
      </c>
      <c r="R462" s="147"/>
      <c r="T462" s="148"/>
      <c r="AA462" s="149"/>
      <c r="AT462" s="145" t="s">
        <v>152</v>
      </c>
      <c r="AU462" s="145" t="s">
        <v>95</v>
      </c>
      <c r="AV462" s="11" t="s">
        <v>95</v>
      </c>
      <c r="AW462" s="11" t="s">
        <v>31</v>
      </c>
      <c r="AX462" s="11" t="s">
        <v>81</v>
      </c>
      <c r="AY462" s="145" t="s">
        <v>144</v>
      </c>
    </row>
    <row r="463" spans="2:65" s="1" customFormat="1" ht="16.5" customHeight="1">
      <c r="B463" s="129"/>
      <c r="C463" s="130" t="s">
        <v>664</v>
      </c>
      <c r="D463" s="130" t="s">
        <v>145</v>
      </c>
      <c r="E463" s="131" t="s">
        <v>665</v>
      </c>
      <c r="F463" s="222" t="s">
        <v>666</v>
      </c>
      <c r="G463" s="222"/>
      <c r="H463" s="222"/>
      <c r="I463" s="222"/>
      <c r="J463" s="132" t="s">
        <v>269</v>
      </c>
      <c r="K463" s="133">
        <v>18</v>
      </c>
      <c r="L463" s="217">
        <v>0</v>
      </c>
      <c r="M463" s="217"/>
      <c r="N463" s="217">
        <f>ROUND(L463*K463,2)</f>
        <v>0</v>
      </c>
      <c r="O463" s="217"/>
      <c r="P463" s="217"/>
      <c r="Q463" s="217"/>
      <c r="R463" s="134"/>
      <c r="T463" s="135" t="s">
        <v>5</v>
      </c>
      <c r="U463" s="40" t="s">
        <v>38</v>
      </c>
      <c r="V463" s="136">
        <v>0.17899999999999999</v>
      </c>
      <c r="W463" s="136">
        <f>V463*K463</f>
        <v>3.222</v>
      </c>
      <c r="X463" s="136">
        <v>0</v>
      </c>
      <c r="Y463" s="136">
        <f>X463*K463</f>
        <v>0</v>
      </c>
      <c r="Z463" s="136">
        <v>1.75E-3</v>
      </c>
      <c r="AA463" s="137">
        <f>Z463*K463</f>
        <v>3.15E-2</v>
      </c>
      <c r="AR463" s="21" t="s">
        <v>234</v>
      </c>
      <c r="AT463" s="21" t="s">
        <v>145</v>
      </c>
      <c r="AU463" s="21" t="s">
        <v>95</v>
      </c>
      <c r="AY463" s="21" t="s">
        <v>144</v>
      </c>
      <c r="BE463" s="138">
        <f>IF(U463="základní",N463,0)</f>
        <v>0</v>
      </c>
      <c r="BF463" s="138">
        <f>IF(U463="snížená",N463,0)</f>
        <v>0</v>
      </c>
      <c r="BG463" s="138">
        <f>IF(U463="zákl. přenesená",N463,0)</f>
        <v>0</v>
      </c>
      <c r="BH463" s="138">
        <f>IF(U463="sníž. přenesená",N463,0)</f>
        <v>0</v>
      </c>
      <c r="BI463" s="138">
        <f>IF(U463="nulová",N463,0)</f>
        <v>0</v>
      </c>
      <c r="BJ463" s="21" t="s">
        <v>81</v>
      </c>
      <c r="BK463" s="138">
        <f>ROUND(L463*K463,2)</f>
        <v>0</v>
      </c>
      <c r="BL463" s="21" t="s">
        <v>234</v>
      </c>
      <c r="BM463" s="21" t="s">
        <v>667</v>
      </c>
    </row>
    <row r="464" spans="2:65" s="11" customFormat="1" ht="16.5" customHeight="1">
      <c r="B464" s="144"/>
      <c r="E464" s="145" t="s">
        <v>5</v>
      </c>
      <c r="F464" s="220" t="s">
        <v>668</v>
      </c>
      <c r="G464" s="221"/>
      <c r="H464" s="221"/>
      <c r="I464" s="221"/>
      <c r="K464" s="146">
        <v>18</v>
      </c>
      <c r="R464" s="147"/>
      <c r="T464" s="148"/>
      <c r="AA464" s="149"/>
      <c r="AT464" s="145" t="s">
        <v>152</v>
      </c>
      <c r="AU464" s="145" t="s">
        <v>95</v>
      </c>
      <c r="AV464" s="11" t="s">
        <v>95</v>
      </c>
      <c r="AW464" s="11" t="s">
        <v>31</v>
      </c>
      <c r="AX464" s="11" t="s">
        <v>81</v>
      </c>
      <c r="AY464" s="145" t="s">
        <v>144</v>
      </c>
    </row>
    <row r="465" spans="2:65" s="1" customFormat="1" ht="16.5" customHeight="1">
      <c r="B465" s="129"/>
      <c r="C465" s="130" t="s">
        <v>669</v>
      </c>
      <c r="D465" s="130" t="s">
        <v>145</v>
      </c>
      <c r="E465" s="131" t="s">
        <v>670</v>
      </c>
      <c r="F465" s="222" t="s">
        <v>671</v>
      </c>
      <c r="G465" s="222"/>
      <c r="H465" s="222"/>
      <c r="I465" s="222"/>
      <c r="J465" s="132" t="s">
        <v>269</v>
      </c>
      <c r="K465" s="133">
        <v>43.7</v>
      </c>
      <c r="L465" s="217">
        <v>0</v>
      </c>
      <c r="M465" s="217"/>
      <c r="N465" s="217">
        <f>ROUND(L465*K465,2)</f>
        <v>0</v>
      </c>
      <c r="O465" s="217"/>
      <c r="P465" s="217"/>
      <c r="Q465" s="217"/>
      <c r="R465" s="134"/>
      <c r="T465" s="135" t="s">
        <v>5</v>
      </c>
      <c r="U465" s="40" t="s">
        <v>38</v>
      </c>
      <c r="V465" s="136">
        <v>0.189</v>
      </c>
      <c r="W465" s="136">
        <f>V465*K465</f>
        <v>8.2593000000000014</v>
      </c>
      <c r="X465" s="136">
        <v>0</v>
      </c>
      <c r="Y465" s="136">
        <f>X465*K465</f>
        <v>0</v>
      </c>
      <c r="Z465" s="136">
        <v>2.5999999999999999E-3</v>
      </c>
      <c r="AA465" s="137">
        <f>Z465*K465</f>
        <v>0.11362</v>
      </c>
      <c r="AR465" s="21" t="s">
        <v>234</v>
      </c>
      <c r="AT465" s="21" t="s">
        <v>145</v>
      </c>
      <c r="AU465" s="21" t="s">
        <v>95</v>
      </c>
      <c r="AY465" s="21" t="s">
        <v>144</v>
      </c>
      <c r="BE465" s="138">
        <f>IF(U465="základní",N465,0)</f>
        <v>0</v>
      </c>
      <c r="BF465" s="138">
        <f>IF(U465="snížená",N465,0)</f>
        <v>0</v>
      </c>
      <c r="BG465" s="138">
        <f>IF(U465="zákl. přenesená",N465,0)</f>
        <v>0</v>
      </c>
      <c r="BH465" s="138">
        <f>IF(U465="sníž. přenesená",N465,0)</f>
        <v>0</v>
      </c>
      <c r="BI465" s="138">
        <f>IF(U465="nulová",N465,0)</f>
        <v>0</v>
      </c>
      <c r="BJ465" s="21" t="s">
        <v>81</v>
      </c>
      <c r="BK465" s="138">
        <f>ROUND(L465*K465,2)</f>
        <v>0</v>
      </c>
      <c r="BL465" s="21" t="s">
        <v>234</v>
      </c>
      <c r="BM465" s="21" t="s">
        <v>672</v>
      </c>
    </row>
    <row r="466" spans="2:65" s="1" customFormat="1" ht="16.5" customHeight="1">
      <c r="B466" s="129"/>
      <c r="C466" s="130" t="s">
        <v>673</v>
      </c>
      <c r="D466" s="130" t="s">
        <v>145</v>
      </c>
      <c r="E466" s="131" t="s">
        <v>674</v>
      </c>
      <c r="F466" s="222" t="s">
        <v>675</v>
      </c>
      <c r="G466" s="222"/>
      <c r="H466" s="222"/>
      <c r="I466" s="222"/>
      <c r="J466" s="132" t="s">
        <v>269</v>
      </c>
      <c r="K466" s="133">
        <v>7</v>
      </c>
      <c r="L466" s="217">
        <v>0</v>
      </c>
      <c r="M466" s="217"/>
      <c r="N466" s="217">
        <f>ROUND(L466*K466,2)</f>
        <v>0</v>
      </c>
      <c r="O466" s="217"/>
      <c r="P466" s="217"/>
      <c r="Q466" s="217"/>
      <c r="R466" s="134"/>
      <c r="T466" s="135" t="s">
        <v>5</v>
      </c>
      <c r="U466" s="40" t="s">
        <v>38</v>
      </c>
      <c r="V466" s="136">
        <v>0.14699999999999999</v>
      </c>
      <c r="W466" s="136">
        <f>V466*K466</f>
        <v>1.0289999999999999</v>
      </c>
      <c r="X466" s="136">
        <v>0</v>
      </c>
      <c r="Y466" s="136">
        <f>X466*K466</f>
        <v>0</v>
      </c>
      <c r="Z466" s="136">
        <v>3.9399999999999999E-3</v>
      </c>
      <c r="AA466" s="137">
        <f>Z466*K466</f>
        <v>2.758E-2</v>
      </c>
      <c r="AR466" s="21" t="s">
        <v>234</v>
      </c>
      <c r="AT466" s="21" t="s">
        <v>145</v>
      </c>
      <c r="AU466" s="21" t="s">
        <v>95</v>
      </c>
      <c r="AY466" s="21" t="s">
        <v>144</v>
      </c>
      <c r="BE466" s="138">
        <f>IF(U466="základní",N466,0)</f>
        <v>0</v>
      </c>
      <c r="BF466" s="138">
        <f>IF(U466="snížená",N466,0)</f>
        <v>0</v>
      </c>
      <c r="BG466" s="138">
        <f>IF(U466="zákl. přenesená",N466,0)</f>
        <v>0</v>
      </c>
      <c r="BH466" s="138">
        <f>IF(U466="sníž. přenesená",N466,0)</f>
        <v>0</v>
      </c>
      <c r="BI466" s="138">
        <f>IF(U466="nulová",N466,0)</f>
        <v>0</v>
      </c>
      <c r="BJ466" s="21" t="s">
        <v>81</v>
      </c>
      <c r="BK466" s="138">
        <f>ROUND(L466*K466,2)</f>
        <v>0</v>
      </c>
      <c r="BL466" s="21" t="s">
        <v>234</v>
      </c>
      <c r="BM466" s="21" t="s">
        <v>676</v>
      </c>
    </row>
    <row r="467" spans="2:65" s="11" customFormat="1" ht="16.5" customHeight="1">
      <c r="B467" s="144"/>
      <c r="E467" s="145" t="s">
        <v>5</v>
      </c>
      <c r="F467" s="220" t="s">
        <v>677</v>
      </c>
      <c r="G467" s="221"/>
      <c r="H467" s="221"/>
      <c r="I467" s="221"/>
      <c r="K467" s="146">
        <v>7</v>
      </c>
      <c r="R467" s="147"/>
      <c r="T467" s="148"/>
      <c r="AA467" s="149"/>
      <c r="AT467" s="145" t="s">
        <v>152</v>
      </c>
      <c r="AU467" s="145" t="s">
        <v>95</v>
      </c>
      <c r="AV467" s="11" t="s">
        <v>95</v>
      </c>
      <c r="AW467" s="11" t="s">
        <v>31</v>
      </c>
      <c r="AX467" s="11" t="s">
        <v>81</v>
      </c>
      <c r="AY467" s="145" t="s">
        <v>144</v>
      </c>
    </row>
    <row r="468" spans="2:65" s="1" customFormat="1" ht="38.25" customHeight="1">
      <c r="B468" s="129"/>
      <c r="C468" s="130" t="s">
        <v>678</v>
      </c>
      <c r="D468" s="130" t="s">
        <v>145</v>
      </c>
      <c r="E468" s="131" t="s">
        <v>679</v>
      </c>
      <c r="F468" s="222" t="s">
        <v>680</v>
      </c>
      <c r="G468" s="222"/>
      <c r="H468" s="222"/>
      <c r="I468" s="222"/>
      <c r="J468" s="132" t="s">
        <v>269</v>
      </c>
      <c r="K468" s="133">
        <v>25.15</v>
      </c>
      <c r="L468" s="217">
        <v>0</v>
      </c>
      <c r="M468" s="217"/>
      <c r="N468" s="217">
        <f>ROUND(L468*K468,2)</f>
        <v>0</v>
      </c>
      <c r="O468" s="217"/>
      <c r="P468" s="217"/>
      <c r="Q468" s="217"/>
      <c r="R468" s="134"/>
      <c r="T468" s="135" t="s">
        <v>5</v>
      </c>
      <c r="U468" s="40" t="s">
        <v>38</v>
      </c>
      <c r="V468" s="136">
        <v>0.91500000000000004</v>
      </c>
      <c r="W468" s="136">
        <f>V468*K468</f>
        <v>23.012249999999998</v>
      </c>
      <c r="X468" s="136">
        <v>4.4844799999999999E-3</v>
      </c>
      <c r="Y468" s="136">
        <f>X468*K468</f>
        <v>0.11278467199999999</v>
      </c>
      <c r="Z468" s="136">
        <v>0</v>
      </c>
      <c r="AA468" s="137">
        <f>Z468*K468</f>
        <v>0</v>
      </c>
      <c r="AR468" s="21" t="s">
        <v>234</v>
      </c>
      <c r="AT468" s="21" t="s">
        <v>145</v>
      </c>
      <c r="AU468" s="21" t="s">
        <v>95</v>
      </c>
      <c r="AY468" s="21" t="s">
        <v>144</v>
      </c>
      <c r="BE468" s="138">
        <f>IF(U468="základní",N468,0)</f>
        <v>0</v>
      </c>
      <c r="BF468" s="138">
        <f>IF(U468="snížená",N468,0)</f>
        <v>0</v>
      </c>
      <c r="BG468" s="138">
        <f>IF(U468="zákl. přenesená",N468,0)</f>
        <v>0</v>
      </c>
      <c r="BH468" s="138">
        <f>IF(U468="sníž. přenesená",N468,0)</f>
        <v>0</v>
      </c>
      <c r="BI468" s="138">
        <f>IF(U468="nulová",N468,0)</f>
        <v>0</v>
      </c>
      <c r="BJ468" s="21" t="s">
        <v>81</v>
      </c>
      <c r="BK468" s="138">
        <f>ROUND(L468*K468,2)</f>
        <v>0</v>
      </c>
      <c r="BL468" s="21" t="s">
        <v>234</v>
      </c>
      <c r="BM468" s="21" t="s">
        <v>681</v>
      </c>
    </row>
    <row r="469" spans="2:65" s="10" customFormat="1" ht="16.5" customHeight="1">
      <c r="B469" s="139"/>
      <c r="E469" s="140" t="s">
        <v>5</v>
      </c>
      <c r="F469" s="225" t="s">
        <v>682</v>
      </c>
      <c r="G469" s="226"/>
      <c r="H469" s="226"/>
      <c r="I469" s="226"/>
      <c r="K469" s="140" t="s">
        <v>5</v>
      </c>
      <c r="R469" s="141"/>
      <c r="T469" s="142"/>
      <c r="AA469" s="143"/>
      <c r="AT469" s="140" t="s">
        <v>152</v>
      </c>
      <c r="AU469" s="140" t="s">
        <v>95</v>
      </c>
      <c r="AV469" s="10" t="s">
        <v>81</v>
      </c>
      <c r="AW469" s="10" t="s">
        <v>31</v>
      </c>
      <c r="AX469" s="10" t="s">
        <v>73</v>
      </c>
      <c r="AY469" s="140" t="s">
        <v>144</v>
      </c>
    </row>
    <row r="470" spans="2:65" s="10" customFormat="1" ht="16.5" customHeight="1">
      <c r="B470" s="139"/>
      <c r="E470" s="140" t="s">
        <v>5</v>
      </c>
      <c r="F470" s="229" t="s">
        <v>683</v>
      </c>
      <c r="G470" s="230"/>
      <c r="H470" s="230"/>
      <c r="I470" s="230"/>
      <c r="K470" s="140" t="s">
        <v>5</v>
      </c>
      <c r="R470" s="141"/>
      <c r="T470" s="142"/>
      <c r="AA470" s="143"/>
      <c r="AT470" s="140" t="s">
        <v>152</v>
      </c>
      <c r="AU470" s="140" t="s">
        <v>95</v>
      </c>
      <c r="AV470" s="10" t="s">
        <v>81</v>
      </c>
      <c r="AW470" s="10" t="s">
        <v>31</v>
      </c>
      <c r="AX470" s="10" t="s">
        <v>73</v>
      </c>
      <c r="AY470" s="140" t="s">
        <v>144</v>
      </c>
    </row>
    <row r="471" spans="2:65" s="11" customFormat="1" ht="16.5" customHeight="1">
      <c r="B471" s="144"/>
      <c r="E471" s="145" t="s">
        <v>5</v>
      </c>
      <c r="F471" s="223" t="s">
        <v>684</v>
      </c>
      <c r="G471" s="224"/>
      <c r="H471" s="224"/>
      <c r="I471" s="224"/>
      <c r="K471" s="146">
        <v>25.15</v>
      </c>
      <c r="R471" s="147"/>
      <c r="T471" s="148"/>
      <c r="AA471" s="149"/>
      <c r="AT471" s="145" t="s">
        <v>152</v>
      </c>
      <c r="AU471" s="145" t="s">
        <v>95</v>
      </c>
      <c r="AV471" s="11" t="s">
        <v>95</v>
      </c>
      <c r="AW471" s="11" t="s">
        <v>31</v>
      </c>
      <c r="AX471" s="11" t="s">
        <v>81</v>
      </c>
      <c r="AY471" s="145" t="s">
        <v>144</v>
      </c>
    </row>
    <row r="472" spans="2:65" s="1" customFormat="1" ht="38.25" customHeight="1">
      <c r="B472" s="129"/>
      <c r="C472" s="130" t="s">
        <v>685</v>
      </c>
      <c r="D472" s="130" t="s">
        <v>145</v>
      </c>
      <c r="E472" s="131" t="s">
        <v>686</v>
      </c>
      <c r="F472" s="222" t="s">
        <v>687</v>
      </c>
      <c r="G472" s="222"/>
      <c r="H472" s="222"/>
      <c r="I472" s="222"/>
      <c r="J472" s="132" t="s">
        <v>269</v>
      </c>
      <c r="K472" s="133">
        <v>39.895000000000003</v>
      </c>
      <c r="L472" s="217">
        <v>0</v>
      </c>
      <c r="M472" s="217"/>
      <c r="N472" s="217">
        <f>ROUND(L472*K472,2)</f>
        <v>0</v>
      </c>
      <c r="O472" s="217"/>
      <c r="P472" s="217"/>
      <c r="Q472" s="217"/>
      <c r="R472" s="134"/>
      <c r="T472" s="135" t="s">
        <v>5</v>
      </c>
      <c r="U472" s="40" t="s">
        <v>38</v>
      </c>
      <c r="V472" s="136">
        <v>0.33100000000000002</v>
      </c>
      <c r="W472" s="136">
        <f>V472*K472</f>
        <v>13.205245000000001</v>
      </c>
      <c r="X472" s="136">
        <v>1.9766559999999998E-3</v>
      </c>
      <c r="Y472" s="136">
        <f>X472*K472</f>
        <v>7.8858691120000005E-2</v>
      </c>
      <c r="Z472" s="136">
        <v>0</v>
      </c>
      <c r="AA472" s="137">
        <f>Z472*K472</f>
        <v>0</v>
      </c>
      <c r="AR472" s="21" t="s">
        <v>234</v>
      </c>
      <c r="AT472" s="21" t="s">
        <v>145</v>
      </c>
      <c r="AU472" s="21" t="s">
        <v>95</v>
      </c>
      <c r="AY472" s="21" t="s">
        <v>144</v>
      </c>
      <c r="BE472" s="138">
        <f>IF(U472="základní",N472,0)</f>
        <v>0</v>
      </c>
      <c r="BF472" s="138">
        <f>IF(U472="snížená",N472,0)</f>
        <v>0</v>
      </c>
      <c r="BG472" s="138">
        <f>IF(U472="zákl. přenesená",N472,0)</f>
        <v>0</v>
      </c>
      <c r="BH472" s="138">
        <f>IF(U472="sníž. přenesená",N472,0)</f>
        <v>0</v>
      </c>
      <c r="BI472" s="138">
        <f>IF(U472="nulová",N472,0)</f>
        <v>0</v>
      </c>
      <c r="BJ472" s="21" t="s">
        <v>81</v>
      </c>
      <c r="BK472" s="138">
        <f>ROUND(L472*K472,2)</f>
        <v>0</v>
      </c>
      <c r="BL472" s="21" t="s">
        <v>234</v>
      </c>
      <c r="BM472" s="21" t="s">
        <v>688</v>
      </c>
    </row>
    <row r="473" spans="2:65" s="11" customFormat="1" ht="16.5" customHeight="1">
      <c r="B473" s="144"/>
      <c r="E473" s="145" t="s">
        <v>5</v>
      </c>
      <c r="F473" s="220" t="s">
        <v>689</v>
      </c>
      <c r="G473" s="221"/>
      <c r="H473" s="221"/>
      <c r="I473" s="221"/>
      <c r="K473" s="146">
        <v>39.895000000000003</v>
      </c>
      <c r="R473" s="147"/>
      <c r="T473" s="148"/>
      <c r="AA473" s="149"/>
      <c r="AT473" s="145" t="s">
        <v>152</v>
      </c>
      <c r="AU473" s="145" t="s">
        <v>95</v>
      </c>
      <c r="AV473" s="11" t="s">
        <v>95</v>
      </c>
      <c r="AW473" s="11" t="s">
        <v>31</v>
      </c>
      <c r="AX473" s="11" t="s">
        <v>81</v>
      </c>
      <c r="AY473" s="145" t="s">
        <v>144</v>
      </c>
    </row>
    <row r="474" spans="2:65" s="1" customFormat="1" ht="38.25" customHeight="1">
      <c r="B474" s="129"/>
      <c r="C474" s="130" t="s">
        <v>690</v>
      </c>
      <c r="D474" s="130" t="s">
        <v>145</v>
      </c>
      <c r="E474" s="131" t="s">
        <v>691</v>
      </c>
      <c r="F474" s="222" t="s">
        <v>692</v>
      </c>
      <c r="G474" s="222"/>
      <c r="H474" s="222"/>
      <c r="I474" s="222"/>
      <c r="J474" s="132" t="s">
        <v>269</v>
      </c>
      <c r="K474" s="133">
        <v>1.645</v>
      </c>
      <c r="L474" s="217">
        <v>0</v>
      </c>
      <c r="M474" s="217"/>
      <c r="N474" s="217">
        <f>ROUND(L474*K474,2)</f>
        <v>0</v>
      </c>
      <c r="O474" s="217"/>
      <c r="P474" s="217"/>
      <c r="Q474" s="217"/>
      <c r="R474" s="134"/>
      <c r="T474" s="135" t="s">
        <v>5</v>
      </c>
      <c r="U474" s="40" t="s">
        <v>38</v>
      </c>
      <c r="V474" s="136">
        <v>0.46300000000000002</v>
      </c>
      <c r="W474" s="136">
        <f>V474*K474</f>
        <v>0.76163500000000006</v>
      </c>
      <c r="X474" s="136">
        <v>5.1160160000000001E-3</v>
      </c>
      <c r="Y474" s="136">
        <f>X474*K474</f>
        <v>8.4158463199999999E-3</v>
      </c>
      <c r="Z474" s="136">
        <v>0</v>
      </c>
      <c r="AA474" s="137">
        <f>Z474*K474</f>
        <v>0</v>
      </c>
      <c r="AR474" s="21" t="s">
        <v>234</v>
      </c>
      <c r="AT474" s="21" t="s">
        <v>145</v>
      </c>
      <c r="AU474" s="21" t="s">
        <v>95</v>
      </c>
      <c r="AY474" s="21" t="s">
        <v>144</v>
      </c>
      <c r="BE474" s="138">
        <f>IF(U474="základní",N474,0)</f>
        <v>0</v>
      </c>
      <c r="BF474" s="138">
        <f>IF(U474="snížená",N474,0)</f>
        <v>0</v>
      </c>
      <c r="BG474" s="138">
        <f>IF(U474="zákl. přenesená",N474,0)</f>
        <v>0</v>
      </c>
      <c r="BH474" s="138">
        <f>IF(U474="sníž. přenesená",N474,0)</f>
        <v>0</v>
      </c>
      <c r="BI474" s="138">
        <f>IF(U474="nulová",N474,0)</f>
        <v>0</v>
      </c>
      <c r="BJ474" s="21" t="s">
        <v>81</v>
      </c>
      <c r="BK474" s="138">
        <f>ROUND(L474*K474,2)</f>
        <v>0</v>
      </c>
      <c r="BL474" s="21" t="s">
        <v>234</v>
      </c>
      <c r="BM474" s="21" t="s">
        <v>693</v>
      </c>
    </row>
    <row r="475" spans="2:65" s="11" customFormat="1" ht="16.5" customHeight="1">
      <c r="B475" s="144"/>
      <c r="E475" s="145" t="s">
        <v>5</v>
      </c>
      <c r="F475" s="220" t="s">
        <v>694</v>
      </c>
      <c r="G475" s="221"/>
      <c r="H475" s="221"/>
      <c r="I475" s="221"/>
      <c r="K475" s="146">
        <v>1.645</v>
      </c>
      <c r="R475" s="147"/>
      <c r="T475" s="148"/>
      <c r="AA475" s="149"/>
      <c r="AT475" s="145" t="s">
        <v>152</v>
      </c>
      <c r="AU475" s="145" t="s">
        <v>95</v>
      </c>
      <c r="AV475" s="11" t="s">
        <v>95</v>
      </c>
      <c r="AW475" s="11" t="s">
        <v>31</v>
      </c>
      <c r="AX475" s="11" t="s">
        <v>81</v>
      </c>
      <c r="AY475" s="145" t="s">
        <v>144</v>
      </c>
    </row>
    <row r="476" spans="2:65" s="1" customFormat="1" ht="38.25" customHeight="1">
      <c r="B476" s="129"/>
      <c r="C476" s="130" t="s">
        <v>695</v>
      </c>
      <c r="D476" s="130" t="s">
        <v>145</v>
      </c>
      <c r="E476" s="131" t="s">
        <v>696</v>
      </c>
      <c r="F476" s="222" t="s">
        <v>697</v>
      </c>
      <c r="G476" s="222"/>
      <c r="H476" s="222"/>
      <c r="I476" s="222"/>
      <c r="J476" s="132" t="s">
        <v>269</v>
      </c>
      <c r="K476" s="133">
        <v>1.2</v>
      </c>
      <c r="L476" s="217">
        <v>0</v>
      </c>
      <c r="M476" s="217"/>
      <c r="N476" s="217">
        <f>ROUND(L476*K476,2)</f>
        <v>0</v>
      </c>
      <c r="O476" s="217"/>
      <c r="P476" s="217"/>
      <c r="Q476" s="217"/>
      <c r="R476" s="134"/>
      <c r="T476" s="135" t="s">
        <v>5</v>
      </c>
      <c r="U476" s="40" t="s">
        <v>38</v>
      </c>
      <c r="V476" s="136">
        <v>0.56299999999999994</v>
      </c>
      <c r="W476" s="136">
        <f>V476*K476</f>
        <v>0.67559999999999987</v>
      </c>
      <c r="X476" s="136">
        <v>6.272016E-3</v>
      </c>
      <c r="Y476" s="136">
        <f>X476*K476</f>
        <v>7.5264191999999995E-3</v>
      </c>
      <c r="Z476" s="136">
        <v>0</v>
      </c>
      <c r="AA476" s="137">
        <f>Z476*K476</f>
        <v>0</v>
      </c>
      <c r="AR476" s="21" t="s">
        <v>234</v>
      </c>
      <c r="AT476" s="21" t="s">
        <v>145</v>
      </c>
      <c r="AU476" s="21" t="s">
        <v>95</v>
      </c>
      <c r="AY476" s="21" t="s">
        <v>144</v>
      </c>
      <c r="BE476" s="138">
        <f>IF(U476="základní",N476,0)</f>
        <v>0</v>
      </c>
      <c r="BF476" s="138">
        <f>IF(U476="snížená",N476,0)</f>
        <v>0</v>
      </c>
      <c r="BG476" s="138">
        <f>IF(U476="zákl. přenesená",N476,0)</f>
        <v>0</v>
      </c>
      <c r="BH476" s="138">
        <f>IF(U476="sníž. přenesená",N476,0)</f>
        <v>0</v>
      </c>
      <c r="BI476" s="138">
        <f>IF(U476="nulová",N476,0)</f>
        <v>0</v>
      </c>
      <c r="BJ476" s="21" t="s">
        <v>81</v>
      </c>
      <c r="BK476" s="138">
        <f>ROUND(L476*K476,2)</f>
        <v>0</v>
      </c>
      <c r="BL476" s="21" t="s">
        <v>234</v>
      </c>
      <c r="BM476" s="21" t="s">
        <v>698</v>
      </c>
    </row>
    <row r="477" spans="2:65" s="11" customFormat="1" ht="16.5" customHeight="1">
      <c r="B477" s="144"/>
      <c r="E477" s="145" t="s">
        <v>5</v>
      </c>
      <c r="F477" s="220" t="s">
        <v>699</v>
      </c>
      <c r="G477" s="221"/>
      <c r="H477" s="221"/>
      <c r="I477" s="221"/>
      <c r="K477" s="146">
        <v>1.2</v>
      </c>
      <c r="R477" s="147"/>
      <c r="T477" s="148"/>
      <c r="AA477" s="149"/>
      <c r="AT477" s="145" t="s">
        <v>152</v>
      </c>
      <c r="AU477" s="145" t="s">
        <v>95</v>
      </c>
      <c r="AV477" s="11" t="s">
        <v>95</v>
      </c>
      <c r="AW477" s="11" t="s">
        <v>31</v>
      </c>
      <c r="AX477" s="11" t="s">
        <v>81</v>
      </c>
      <c r="AY477" s="145" t="s">
        <v>144</v>
      </c>
    </row>
    <row r="478" spans="2:65" s="1" customFormat="1" ht="25.5" customHeight="1">
      <c r="B478" s="129"/>
      <c r="C478" s="130" t="s">
        <v>700</v>
      </c>
      <c r="D478" s="130" t="s">
        <v>145</v>
      </c>
      <c r="E478" s="131" t="s">
        <v>701</v>
      </c>
      <c r="F478" s="222" t="s">
        <v>702</v>
      </c>
      <c r="G478" s="222"/>
      <c r="H478" s="222"/>
      <c r="I478" s="222"/>
      <c r="J478" s="132" t="s">
        <v>269</v>
      </c>
      <c r="K478" s="133">
        <v>106.28</v>
      </c>
      <c r="L478" s="217">
        <v>0</v>
      </c>
      <c r="M478" s="217"/>
      <c r="N478" s="217">
        <f>ROUND(L478*K478,2)</f>
        <v>0</v>
      </c>
      <c r="O478" s="217"/>
      <c r="P478" s="217"/>
      <c r="Q478" s="217"/>
      <c r="R478" s="134"/>
      <c r="T478" s="135" t="s">
        <v>5</v>
      </c>
      <c r="U478" s="40" t="s">
        <v>38</v>
      </c>
      <c r="V478" s="136">
        <v>0.23200000000000001</v>
      </c>
      <c r="W478" s="136">
        <f>V478*K478</f>
        <v>24.656960000000002</v>
      </c>
      <c r="X478" s="136">
        <v>2.5703359999999999E-3</v>
      </c>
      <c r="Y478" s="136">
        <f>X478*K478</f>
        <v>0.27317531008000001</v>
      </c>
      <c r="Z478" s="136">
        <v>0</v>
      </c>
      <c r="AA478" s="137">
        <f>Z478*K478</f>
        <v>0</v>
      </c>
      <c r="AR478" s="21" t="s">
        <v>234</v>
      </c>
      <c r="AT478" s="21" t="s">
        <v>145</v>
      </c>
      <c r="AU478" s="21" t="s">
        <v>95</v>
      </c>
      <c r="AY478" s="21" t="s">
        <v>144</v>
      </c>
      <c r="BE478" s="138">
        <f>IF(U478="základní",N478,0)</f>
        <v>0</v>
      </c>
      <c r="BF478" s="138">
        <f>IF(U478="snížená",N478,0)</f>
        <v>0</v>
      </c>
      <c r="BG478" s="138">
        <f>IF(U478="zákl. přenesená",N478,0)</f>
        <v>0</v>
      </c>
      <c r="BH478" s="138">
        <f>IF(U478="sníž. přenesená",N478,0)</f>
        <v>0</v>
      </c>
      <c r="BI478" s="138">
        <f>IF(U478="nulová",N478,0)</f>
        <v>0</v>
      </c>
      <c r="BJ478" s="21" t="s">
        <v>81</v>
      </c>
      <c r="BK478" s="138">
        <f>ROUND(L478*K478,2)</f>
        <v>0</v>
      </c>
      <c r="BL478" s="21" t="s">
        <v>234</v>
      </c>
      <c r="BM478" s="21" t="s">
        <v>703</v>
      </c>
    </row>
    <row r="479" spans="2:65" s="10" customFormat="1" ht="25.5" customHeight="1">
      <c r="B479" s="139"/>
      <c r="E479" s="140" t="s">
        <v>5</v>
      </c>
      <c r="F479" s="225" t="s">
        <v>704</v>
      </c>
      <c r="G479" s="226"/>
      <c r="H479" s="226"/>
      <c r="I479" s="226"/>
      <c r="K479" s="140" t="s">
        <v>5</v>
      </c>
      <c r="R479" s="141"/>
      <c r="T479" s="142"/>
      <c r="AA479" s="143"/>
      <c r="AT479" s="140" t="s">
        <v>152</v>
      </c>
      <c r="AU479" s="140" t="s">
        <v>95</v>
      </c>
      <c r="AV479" s="10" t="s">
        <v>81</v>
      </c>
      <c r="AW479" s="10" t="s">
        <v>31</v>
      </c>
      <c r="AX479" s="10" t="s">
        <v>73</v>
      </c>
      <c r="AY479" s="140" t="s">
        <v>144</v>
      </c>
    </row>
    <row r="480" spans="2:65" s="11" customFormat="1" ht="16.5" customHeight="1">
      <c r="B480" s="144"/>
      <c r="E480" s="145" t="s">
        <v>5</v>
      </c>
      <c r="F480" s="223" t="s">
        <v>705</v>
      </c>
      <c r="G480" s="224"/>
      <c r="H480" s="224"/>
      <c r="I480" s="224"/>
      <c r="K480" s="146">
        <v>106.28</v>
      </c>
      <c r="R480" s="147"/>
      <c r="T480" s="148"/>
      <c r="AA480" s="149"/>
      <c r="AT480" s="145" t="s">
        <v>152</v>
      </c>
      <c r="AU480" s="145" t="s">
        <v>95</v>
      </c>
      <c r="AV480" s="11" t="s">
        <v>95</v>
      </c>
      <c r="AW480" s="11" t="s">
        <v>31</v>
      </c>
      <c r="AX480" s="11" t="s">
        <v>81</v>
      </c>
      <c r="AY480" s="145" t="s">
        <v>144</v>
      </c>
    </row>
    <row r="481" spans="2:65" s="1" customFormat="1" ht="38.25" customHeight="1">
      <c r="B481" s="129"/>
      <c r="C481" s="130" t="s">
        <v>706</v>
      </c>
      <c r="D481" s="130" t="s">
        <v>145</v>
      </c>
      <c r="E481" s="131" t="s">
        <v>707</v>
      </c>
      <c r="F481" s="222" t="s">
        <v>708</v>
      </c>
      <c r="G481" s="222"/>
      <c r="H481" s="222"/>
      <c r="I481" s="222"/>
      <c r="J481" s="132" t="s">
        <v>269</v>
      </c>
      <c r="K481" s="133">
        <v>18</v>
      </c>
      <c r="L481" s="217">
        <v>0</v>
      </c>
      <c r="M481" s="217"/>
      <c r="N481" s="217">
        <f>ROUND(L481*K481,2)</f>
        <v>0</v>
      </c>
      <c r="O481" s="217"/>
      <c r="P481" s="217"/>
      <c r="Q481" s="217"/>
      <c r="R481" s="134"/>
      <c r="T481" s="135" t="s">
        <v>5</v>
      </c>
      <c r="U481" s="40" t="s">
        <v>38</v>
      </c>
      <c r="V481" s="136">
        <v>0.27800000000000002</v>
      </c>
      <c r="W481" s="136">
        <f>V481*K481</f>
        <v>5.0040000000000004</v>
      </c>
      <c r="X481" s="136">
        <v>2.9379599999999999E-3</v>
      </c>
      <c r="Y481" s="136">
        <f>X481*K481</f>
        <v>5.2883279999999998E-2</v>
      </c>
      <c r="Z481" s="136">
        <v>0</v>
      </c>
      <c r="AA481" s="137">
        <f>Z481*K481</f>
        <v>0</v>
      </c>
      <c r="AR481" s="21" t="s">
        <v>234</v>
      </c>
      <c r="AT481" s="21" t="s">
        <v>145</v>
      </c>
      <c r="AU481" s="21" t="s">
        <v>95</v>
      </c>
      <c r="AY481" s="21" t="s">
        <v>144</v>
      </c>
      <c r="BE481" s="138">
        <f>IF(U481="základní",N481,0)</f>
        <v>0</v>
      </c>
      <c r="BF481" s="138">
        <f>IF(U481="snížená",N481,0)</f>
        <v>0</v>
      </c>
      <c r="BG481" s="138">
        <f>IF(U481="zákl. přenesená",N481,0)</f>
        <v>0</v>
      </c>
      <c r="BH481" s="138">
        <f>IF(U481="sníž. přenesená",N481,0)</f>
        <v>0</v>
      </c>
      <c r="BI481" s="138">
        <f>IF(U481="nulová",N481,0)</f>
        <v>0</v>
      </c>
      <c r="BJ481" s="21" t="s">
        <v>81</v>
      </c>
      <c r="BK481" s="138">
        <f>ROUND(L481*K481,2)</f>
        <v>0</v>
      </c>
      <c r="BL481" s="21" t="s">
        <v>234</v>
      </c>
      <c r="BM481" s="21" t="s">
        <v>709</v>
      </c>
    </row>
    <row r="482" spans="2:65" s="10" customFormat="1" ht="16.5" customHeight="1">
      <c r="B482" s="139"/>
      <c r="E482" s="140" t="s">
        <v>5</v>
      </c>
      <c r="F482" s="225" t="s">
        <v>710</v>
      </c>
      <c r="G482" s="226"/>
      <c r="H482" s="226"/>
      <c r="I482" s="226"/>
      <c r="K482" s="140" t="s">
        <v>5</v>
      </c>
      <c r="R482" s="141"/>
      <c r="T482" s="142"/>
      <c r="AA482" s="143"/>
      <c r="AT482" s="140" t="s">
        <v>152</v>
      </c>
      <c r="AU482" s="140" t="s">
        <v>95</v>
      </c>
      <c r="AV482" s="10" t="s">
        <v>81</v>
      </c>
      <c r="AW482" s="10" t="s">
        <v>31</v>
      </c>
      <c r="AX482" s="10" t="s">
        <v>73</v>
      </c>
      <c r="AY482" s="140" t="s">
        <v>144</v>
      </c>
    </row>
    <row r="483" spans="2:65" s="11" customFormat="1" ht="16.5" customHeight="1">
      <c r="B483" s="144"/>
      <c r="E483" s="145" t="s">
        <v>5</v>
      </c>
      <c r="F483" s="223" t="s">
        <v>260</v>
      </c>
      <c r="G483" s="224"/>
      <c r="H483" s="224"/>
      <c r="I483" s="224"/>
      <c r="K483" s="146">
        <v>18</v>
      </c>
      <c r="R483" s="147"/>
      <c r="T483" s="148"/>
      <c r="AA483" s="149"/>
      <c r="AT483" s="145" t="s">
        <v>152</v>
      </c>
      <c r="AU483" s="145" t="s">
        <v>95</v>
      </c>
      <c r="AV483" s="11" t="s">
        <v>95</v>
      </c>
      <c r="AW483" s="11" t="s">
        <v>31</v>
      </c>
      <c r="AX483" s="11" t="s">
        <v>81</v>
      </c>
      <c r="AY483" s="145" t="s">
        <v>144</v>
      </c>
    </row>
    <row r="484" spans="2:65" s="1" customFormat="1" ht="25.5" customHeight="1">
      <c r="B484" s="129"/>
      <c r="C484" s="130" t="s">
        <v>711</v>
      </c>
      <c r="D484" s="130" t="s">
        <v>145</v>
      </c>
      <c r="E484" s="131" t="s">
        <v>712</v>
      </c>
      <c r="F484" s="222" t="s">
        <v>713</v>
      </c>
      <c r="G484" s="222"/>
      <c r="H484" s="222"/>
      <c r="I484" s="222"/>
      <c r="J484" s="132" t="s">
        <v>269</v>
      </c>
      <c r="K484" s="133">
        <v>43.6</v>
      </c>
      <c r="L484" s="217">
        <v>0</v>
      </c>
      <c r="M484" s="217"/>
      <c r="N484" s="217">
        <f>ROUND(L484*K484,2)</f>
        <v>0</v>
      </c>
      <c r="O484" s="217"/>
      <c r="P484" s="217"/>
      <c r="Q484" s="217"/>
      <c r="R484" s="134"/>
      <c r="T484" s="135" t="s">
        <v>5</v>
      </c>
      <c r="U484" s="40" t="s">
        <v>38</v>
      </c>
      <c r="V484" s="136">
        <v>0.22800000000000001</v>
      </c>
      <c r="W484" s="136">
        <f>V484*K484</f>
        <v>9.9408000000000012</v>
      </c>
      <c r="X484" s="136">
        <v>2.1348500000000002E-3</v>
      </c>
      <c r="Y484" s="136">
        <f>X484*K484</f>
        <v>9.3079460000000017E-2</v>
      </c>
      <c r="Z484" s="136">
        <v>0</v>
      </c>
      <c r="AA484" s="137">
        <f>Z484*K484</f>
        <v>0</v>
      </c>
      <c r="AR484" s="21" t="s">
        <v>234</v>
      </c>
      <c r="AT484" s="21" t="s">
        <v>145</v>
      </c>
      <c r="AU484" s="21" t="s">
        <v>95</v>
      </c>
      <c r="AY484" s="21" t="s">
        <v>144</v>
      </c>
      <c r="BE484" s="138">
        <f>IF(U484="základní",N484,0)</f>
        <v>0</v>
      </c>
      <c r="BF484" s="138">
        <f>IF(U484="snížená",N484,0)</f>
        <v>0</v>
      </c>
      <c r="BG484" s="138">
        <f>IF(U484="zákl. přenesená",N484,0)</f>
        <v>0</v>
      </c>
      <c r="BH484" s="138">
        <f>IF(U484="sníž. přenesená",N484,0)</f>
        <v>0</v>
      </c>
      <c r="BI484" s="138">
        <f>IF(U484="nulová",N484,0)</f>
        <v>0</v>
      </c>
      <c r="BJ484" s="21" t="s">
        <v>81</v>
      </c>
      <c r="BK484" s="138">
        <f>ROUND(L484*K484,2)</f>
        <v>0</v>
      </c>
      <c r="BL484" s="21" t="s">
        <v>234</v>
      </c>
      <c r="BM484" s="21" t="s">
        <v>714</v>
      </c>
    </row>
    <row r="485" spans="2:65" s="11" customFormat="1" ht="16.5" customHeight="1">
      <c r="B485" s="144"/>
      <c r="E485" s="145" t="s">
        <v>5</v>
      </c>
      <c r="F485" s="220" t="s">
        <v>715</v>
      </c>
      <c r="G485" s="221"/>
      <c r="H485" s="221"/>
      <c r="I485" s="221"/>
      <c r="K485" s="146">
        <v>43.6</v>
      </c>
      <c r="R485" s="147"/>
      <c r="T485" s="148"/>
      <c r="AA485" s="149"/>
      <c r="AT485" s="145" t="s">
        <v>152</v>
      </c>
      <c r="AU485" s="145" t="s">
        <v>95</v>
      </c>
      <c r="AV485" s="11" t="s">
        <v>95</v>
      </c>
      <c r="AW485" s="11" t="s">
        <v>31</v>
      </c>
      <c r="AX485" s="11" t="s">
        <v>81</v>
      </c>
      <c r="AY485" s="145" t="s">
        <v>144</v>
      </c>
    </row>
    <row r="486" spans="2:65" s="1" customFormat="1" ht="38.25" customHeight="1">
      <c r="B486" s="129"/>
      <c r="C486" s="130" t="s">
        <v>716</v>
      </c>
      <c r="D486" s="130" t="s">
        <v>145</v>
      </c>
      <c r="E486" s="131" t="s">
        <v>717</v>
      </c>
      <c r="F486" s="222" t="s">
        <v>718</v>
      </c>
      <c r="G486" s="222"/>
      <c r="H486" s="222"/>
      <c r="I486" s="222"/>
      <c r="J486" s="132" t="s">
        <v>608</v>
      </c>
      <c r="K486" s="133">
        <v>4</v>
      </c>
      <c r="L486" s="217">
        <v>0</v>
      </c>
      <c r="M486" s="217"/>
      <c r="N486" s="217">
        <f>ROUND(L486*K486,2)</f>
        <v>0</v>
      </c>
      <c r="O486" s="217"/>
      <c r="P486" s="217"/>
      <c r="Q486" s="217"/>
      <c r="R486" s="134"/>
      <c r="T486" s="135" t="s">
        <v>5</v>
      </c>
      <c r="U486" s="40" t="s">
        <v>38</v>
      </c>
      <c r="V486" s="136">
        <v>0.4</v>
      </c>
      <c r="W486" s="136">
        <f>V486*K486</f>
        <v>1.6</v>
      </c>
      <c r="X486" s="136">
        <v>6.4000000000000005E-4</v>
      </c>
      <c r="Y486" s="136">
        <f>X486*K486</f>
        <v>2.5600000000000002E-3</v>
      </c>
      <c r="Z486" s="136">
        <v>0</v>
      </c>
      <c r="AA486" s="137">
        <f>Z486*K486</f>
        <v>0</v>
      </c>
      <c r="AR486" s="21" t="s">
        <v>234</v>
      </c>
      <c r="AT486" s="21" t="s">
        <v>145</v>
      </c>
      <c r="AU486" s="21" t="s">
        <v>95</v>
      </c>
      <c r="AY486" s="21" t="s">
        <v>144</v>
      </c>
      <c r="BE486" s="138">
        <f>IF(U486="základní",N486,0)</f>
        <v>0</v>
      </c>
      <c r="BF486" s="138">
        <f>IF(U486="snížená",N486,0)</f>
        <v>0</v>
      </c>
      <c r="BG486" s="138">
        <f>IF(U486="zákl. přenesená",N486,0)</f>
        <v>0</v>
      </c>
      <c r="BH486" s="138">
        <f>IF(U486="sníž. přenesená",N486,0)</f>
        <v>0</v>
      </c>
      <c r="BI486" s="138">
        <f>IF(U486="nulová",N486,0)</f>
        <v>0</v>
      </c>
      <c r="BJ486" s="21" t="s">
        <v>81</v>
      </c>
      <c r="BK486" s="138">
        <f>ROUND(L486*K486,2)</f>
        <v>0</v>
      </c>
      <c r="BL486" s="21" t="s">
        <v>234</v>
      </c>
      <c r="BM486" s="21" t="s">
        <v>719</v>
      </c>
    </row>
    <row r="487" spans="2:65" s="11" customFormat="1" ht="16.5" customHeight="1">
      <c r="B487" s="144"/>
      <c r="E487" s="145" t="s">
        <v>5</v>
      </c>
      <c r="F487" s="220" t="s">
        <v>720</v>
      </c>
      <c r="G487" s="221"/>
      <c r="H487" s="221"/>
      <c r="I487" s="221"/>
      <c r="K487" s="146">
        <v>4</v>
      </c>
      <c r="R487" s="147"/>
      <c r="T487" s="148"/>
      <c r="AA487" s="149"/>
      <c r="AT487" s="145" t="s">
        <v>152</v>
      </c>
      <c r="AU487" s="145" t="s">
        <v>95</v>
      </c>
      <c r="AV487" s="11" t="s">
        <v>95</v>
      </c>
      <c r="AW487" s="11" t="s">
        <v>31</v>
      </c>
      <c r="AX487" s="11" t="s">
        <v>81</v>
      </c>
      <c r="AY487" s="145" t="s">
        <v>144</v>
      </c>
    </row>
    <row r="488" spans="2:65" s="1" customFormat="1" ht="38.25" customHeight="1">
      <c r="B488" s="129"/>
      <c r="C488" s="130" t="s">
        <v>721</v>
      </c>
      <c r="D488" s="130" t="s">
        <v>145</v>
      </c>
      <c r="E488" s="131" t="s">
        <v>722</v>
      </c>
      <c r="F488" s="222" t="s">
        <v>723</v>
      </c>
      <c r="G488" s="222"/>
      <c r="H488" s="222"/>
      <c r="I488" s="222"/>
      <c r="J488" s="132" t="s">
        <v>269</v>
      </c>
      <c r="K488" s="133">
        <v>14.5</v>
      </c>
      <c r="L488" s="217">
        <v>0</v>
      </c>
      <c r="M488" s="217"/>
      <c r="N488" s="217">
        <f>ROUND(L488*K488,2)</f>
        <v>0</v>
      </c>
      <c r="O488" s="217"/>
      <c r="P488" s="217"/>
      <c r="Q488" s="217"/>
      <c r="R488" s="134"/>
      <c r="T488" s="135" t="s">
        <v>5</v>
      </c>
      <c r="U488" s="40" t="s">
        <v>38</v>
      </c>
      <c r="V488" s="136">
        <v>0.35099999999999998</v>
      </c>
      <c r="W488" s="136">
        <f>V488*K488</f>
        <v>5.0894999999999992</v>
      </c>
      <c r="X488" s="136">
        <v>2.8885E-3</v>
      </c>
      <c r="Y488" s="136">
        <f>X488*K488</f>
        <v>4.1883249999999997E-2</v>
      </c>
      <c r="Z488" s="136">
        <v>0</v>
      </c>
      <c r="AA488" s="137">
        <f>Z488*K488</f>
        <v>0</v>
      </c>
      <c r="AR488" s="21" t="s">
        <v>234</v>
      </c>
      <c r="AT488" s="21" t="s">
        <v>145</v>
      </c>
      <c r="AU488" s="21" t="s">
        <v>95</v>
      </c>
      <c r="AY488" s="21" t="s">
        <v>144</v>
      </c>
      <c r="BE488" s="138">
        <f>IF(U488="základní",N488,0)</f>
        <v>0</v>
      </c>
      <c r="BF488" s="138">
        <f>IF(U488="snížená",N488,0)</f>
        <v>0</v>
      </c>
      <c r="BG488" s="138">
        <f>IF(U488="zákl. přenesená",N488,0)</f>
        <v>0</v>
      </c>
      <c r="BH488" s="138">
        <f>IF(U488="sníž. přenesená",N488,0)</f>
        <v>0</v>
      </c>
      <c r="BI488" s="138">
        <f>IF(U488="nulová",N488,0)</f>
        <v>0</v>
      </c>
      <c r="BJ488" s="21" t="s">
        <v>81</v>
      </c>
      <c r="BK488" s="138">
        <f>ROUND(L488*K488,2)</f>
        <v>0</v>
      </c>
      <c r="BL488" s="21" t="s">
        <v>234</v>
      </c>
      <c r="BM488" s="21" t="s">
        <v>724</v>
      </c>
    </row>
    <row r="489" spans="2:65" s="11" customFormat="1" ht="16.5" customHeight="1">
      <c r="B489" s="144"/>
      <c r="E489" s="145" t="s">
        <v>5</v>
      </c>
      <c r="F489" s="220" t="s">
        <v>725</v>
      </c>
      <c r="G489" s="221"/>
      <c r="H489" s="221"/>
      <c r="I489" s="221"/>
      <c r="K489" s="146">
        <v>14.5</v>
      </c>
      <c r="R489" s="147"/>
      <c r="T489" s="148"/>
      <c r="AA489" s="149"/>
      <c r="AT489" s="145" t="s">
        <v>152</v>
      </c>
      <c r="AU489" s="145" t="s">
        <v>95</v>
      </c>
      <c r="AV489" s="11" t="s">
        <v>95</v>
      </c>
      <c r="AW489" s="11" t="s">
        <v>31</v>
      </c>
      <c r="AX489" s="11" t="s">
        <v>81</v>
      </c>
      <c r="AY489" s="145" t="s">
        <v>144</v>
      </c>
    </row>
    <row r="490" spans="2:65" s="1" customFormat="1" ht="25.5" customHeight="1">
      <c r="B490" s="129"/>
      <c r="C490" s="130" t="s">
        <v>726</v>
      </c>
      <c r="D490" s="130" t="s">
        <v>145</v>
      </c>
      <c r="E490" s="131" t="s">
        <v>727</v>
      </c>
      <c r="F490" s="222" t="s">
        <v>728</v>
      </c>
      <c r="G490" s="222"/>
      <c r="H490" s="222"/>
      <c r="I490" s="222"/>
      <c r="J490" s="132" t="s">
        <v>514</v>
      </c>
      <c r="K490" s="133">
        <v>1810.336</v>
      </c>
      <c r="L490" s="217">
        <v>0</v>
      </c>
      <c r="M490" s="217"/>
      <c r="N490" s="217">
        <f>ROUND(L490*K490,2)</f>
        <v>0</v>
      </c>
      <c r="O490" s="217"/>
      <c r="P490" s="217"/>
      <c r="Q490" s="217"/>
      <c r="R490" s="134"/>
      <c r="T490" s="135" t="s">
        <v>5</v>
      </c>
      <c r="U490" s="40" t="s">
        <v>38</v>
      </c>
      <c r="V490" s="136">
        <v>0</v>
      </c>
      <c r="W490" s="136">
        <f>V490*K490</f>
        <v>0</v>
      </c>
      <c r="X490" s="136">
        <v>0</v>
      </c>
      <c r="Y490" s="136">
        <f>X490*K490</f>
        <v>0</v>
      </c>
      <c r="Z490" s="136">
        <v>0</v>
      </c>
      <c r="AA490" s="137">
        <f>Z490*K490</f>
        <v>0</v>
      </c>
      <c r="AR490" s="21" t="s">
        <v>234</v>
      </c>
      <c r="AT490" s="21" t="s">
        <v>145</v>
      </c>
      <c r="AU490" s="21" t="s">
        <v>95</v>
      </c>
      <c r="AY490" s="21" t="s">
        <v>144</v>
      </c>
      <c r="BE490" s="138">
        <f>IF(U490="základní",N490,0)</f>
        <v>0</v>
      </c>
      <c r="BF490" s="138">
        <f>IF(U490="snížená",N490,0)</f>
        <v>0</v>
      </c>
      <c r="BG490" s="138">
        <f>IF(U490="zákl. přenesená",N490,0)</f>
        <v>0</v>
      </c>
      <c r="BH490" s="138">
        <f>IF(U490="sníž. přenesená",N490,0)</f>
        <v>0</v>
      </c>
      <c r="BI490" s="138">
        <f>IF(U490="nulová",N490,0)</f>
        <v>0</v>
      </c>
      <c r="BJ490" s="21" t="s">
        <v>81</v>
      </c>
      <c r="BK490" s="138">
        <f>ROUND(L490*K490,2)</f>
        <v>0</v>
      </c>
      <c r="BL490" s="21" t="s">
        <v>234</v>
      </c>
      <c r="BM490" s="21" t="s">
        <v>729</v>
      </c>
    </row>
    <row r="491" spans="2:65" s="9" customFormat="1" ht="29.85" customHeight="1">
      <c r="B491" s="119"/>
      <c r="D491" s="128" t="s">
        <v>121</v>
      </c>
      <c r="E491" s="128"/>
      <c r="F491" s="128"/>
      <c r="G491" s="128"/>
      <c r="H491" s="128"/>
      <c r="I491" s="128"/>
      <c r="J491" s="128"/>
      <c r="K491" s="128"/>
      <c r="L491" s="128"/>
      <c r="M491" s="128"/>
      <c r="N491" s="218">
        <f>BK491</f>
        <v>0</v>
      </c>
      <c r="O491" s="219"/>
      <c r="P491" s="219"/>
      <c r="Q491" s="219"/>
      <c r="R491" s="121"/>
      <c r="T491" s="122"/>
      <c r="W491" s="123">
        <f>SUM(W492:W513)</f>
        <v>0</v>
      </c>
      <c r="Y491" s="123">
        <f>SUM(Y492:Y513)</f>
        <v>0</v>
      </c>
      <c r="AA491" s="124">
        <f>SUM(AA492:AA513)</f>
        <v>0</v>
      </c>
      <c r="AR491" s="125" t="s">
        <v>95</v>
      </c>
      <c r="AT491" s="126" t="s">
        <v>72</v>
      </c>
      <c r="AU491" s="126" t="s">
        <v>81</v>
      </c>
      <c r="AY491" s="125" t="s">
        <v>144</v>
      </c>
      <c r="BK491" s="127">
        <f>SUM(BK492:BK513)</f>
        <v>0</v>
      </c>
    </row>
    <row r="492" spans="2:65" s="1" customFormat="1" ht="38.25" customHeight="1">
      <c r="B492" s="129"/>
      <c r="C492" s="130" t="s">
        <v>730</v>
      </c>
      <c r="D492" s="130" t="s">
        <v>145</v>
      </c>
      <c r="E492" s="131" t="s">
        <v>731</v>
      </c>
      <c r="F492" s="222" t="s">
        <v>732</v>
      </c>
      <c r="G492" s="222"/>
      <c r="H492" s="222"/>
      <c r="I492" s="222"/>
      <c r="J492" s="132" t="s">
        <v>733</v>
      </c>
      <c r="K492" s="133">
        <v>1</v>
      </c>
      <c r="L492" s="217">
        <v>0</v>
      </c>
      <c r="M492" s="217"/>
      <c r="N492" s="217">
        <f t="shared" ref="N492:N508" si="0">ROUND(L492*K492,2)</f>
        <v>0</v>
      </c>
      <c r="O492" s="217"/>
      <c r="P492" s="217"/>
      <c r="Q492" s="217"/>
      <c r="R492" s="134"/>
      <c r="T492" s="135" t="s">
        <v>5</v>
      </c>
      <c r="U492" s="40" t="s">
        <v>38</v>
      </c>
      <c r="V492" s="136">
        <v>0</v>
      </c>
      <c r="W492" s="136">
        <f t="shared" ref="W492:W508" si="1">V492*K492</f>
        <v>0</v>
      </c>
      <c r="X492" s="136">
        <v>0</v>
      </c>
      <c r="Y492" s="136">
        <f t="shared" ref="Y492:Y508" si="2">X492*K492</f>
        <v>0</v>
      </c>
      <c r="Z492" s="136">
        <v>0</v>
      </c>
      <c r="AA492" s="137">
        <f t="shared" ref="AA492:AA508" si="3">Z492*K492</f>
        <v>0</v>
      </c>
      <c r="AR492" s="21" t="s">
        <v>234</v>
      </c>
      <c r="AT492" s="21" t="s">
        <v>145</v>
      </c>
      <c r="AU492" s="21" t="s">
        <v>95</v>
      </c>
      <c r="AY492" s="21" t="s">
        <v>144</v>
      </c>
      <c r="BE492" s="138">
        <f t="shared" ref="BE492:BE508" si="4">IF(U492="základní",N492,0)</f>
        <v>0</v>
      </c>
      <c r="BF492" s="138">
        <f t="shared" ref="BF492:BF508" si="5">IF(U492="snížená",N492,0)</f>
        <v>0</v>
      </c>
      <c r="BG492" s="138">
        <f t="shared" ref="BG492:BG508" si="6">IF(U492="zákl. přenesená",N492,0)</f>
        <v>0</v>
      </c>
      <c r="BH492" s="138">
        <f t="shared" ref="BH492:BH508" si="7">IF(U492="sníž. přenesená",N492,0)</f>
        <v>0</v>
      </c>
      <c r="BI492" s="138">
        <f t="shared" ref="BI492:BI508" si="8">IF(U492="nulová",N492,0)</f>
        <v>0</v>
      </c>
      <c r="BJ492" s="21" t="s">
        <v>81</v>
      </c>
      <c r="BK492" s="138">
        <f t="shared" ref="BK492:BK508" si="9">ROUND(L492*K492,2)</f>
        <v>0</v>
      </c>
      <c r="BL492" s="21" t="s">
        <v>234</v>
      </c>
      <c r="BM492" s="21" t="s">
        <v>734</v>
      </c>
    </row>
    <row r="493" spans="2:65" s="1" customFormat="1" ht="25.5" customHeight="1">
      <c r="B493" s="129"/>
      <c r="C493" s="130" t="s">
        <v>735</v>
      </c>
      <c r="D493" s="130" t="s">
        <v>145</v>
      </c>
      <c r="E493" s="131" t="s">
        <v>736</v>
      </c>
      <c r="F493" s="222" t="s">
        <v>737</v>
      </c>
      <c r="G493" s="222"/>
      <c r="H493" s="222"/>
      <c r="I493" s="222"/>
      <c r="J493" s="132" t="s">
        <v>733</v>
      </c>
      <c r="K493" s="133">
        <v>2</v>
      </c>
      <c r="L493" s="217">
        <v>0</v>
      </c>
      <c r="M493" s="217"/>
      <c r="N493" s="217">
        <f t="shared" si="0"/>
        <v>0</v>
      </c>
      <c r="O493" s="217"/>
      <c r="P493" s="217"/>
      <c r="Q493" s="217"/>
      <c r="R493" s="134"/>
      <c r="T493" s="135" t="s">
        <v>5</v>
      </c>
      <c r="U493" s="40" t="s">
        <v>38</v>
      </c>
      <c r="V493" s="136">
        <v>0</v>
      </c>
      <c r="W493" s="136">
        <f t="shared" si="1"/>
        <v>0</v>
      </c>
      <c r="X493" s="136">
        <v>0</v>
      </c>
      <c r="Y493" s="136">
        <f t="shared" si="2"/>
        <v>0</v>
      </c>
      <c r="Z493" s="136">
        <v>0</v>
      </c>
      <c r="AA493" s="137">
        <f t="shared" si="3"/>
        <v>0</v>
      </c>
      <c r="AR493" s="21" t="s">
        <v>234</v>
      </c>
      <c r="AT493" s="21" t="s">
        <v>145</v>
      </c>
      <c r="AU493" s="21" t="s">
        <v>95</v>
      </c>
      <c r="AY493" s="21" t="s">
        <v>144</v>
      </c>
      <c r="BE493" s="138">
        <f t="shared" si="4"/>
        <v>0</v>
      </c>
      <c r="BF493" s="138">
        <f t="shared" si="5"/>
        <v>0</v>
      </c>
      <c r="BG493" s="138">
        <f t="shared" si="6"/>
        <v>0</v>
      </c>
      <c r="BH493" s="138">
        <f t="shared" si="7"/>
        <v>0</v>
      </c>
      <c r="BI493" s="138">
        <f t="shared" si="8"/>
        <v>0</v>
      </c>
      <c r="BJ493" s="21" t="s">
        <v>81</v>
      </c>
      <c r="BK493" s="138">
        <f t="shared" si="9"/>
        <v>0</v>
      </c>
      <c r="BL493" s="21" t="s">
        <v>234</v>
      </c>
      <c r="BM493" s="21" t="s">
        <v>738</v>
      </c>
    </row>
    <row r="494" spans="2:65" s="1" customFormat="1" ht="38.25" customHeight="1">
      <c r="B494" s="129"/>
      <c r="C494" s="130" t="s">
        <v>739</v>
      </c>
      <c r="D494" s="130" t="s">
        <v>145</v>
      </c>
      <c r="E494" s="131" t="s">
        <v>740</v>
      </c>
      <c r="F494" s="222" t="s">
        <v>741</v>
      </c>
      <c r="G494" s="222"/>
      <c r="H494" s="222"/>
      <c r="I494" s="222"/>
      <c r="J494" s="132" t="s">
        <v>733</v>
      </c>
      <c r="K494" s="133">
        <v>1</v>
      </c>
      <c r="L494" s="217">
        <v>0</v>
      </c>
      <c r="M494" s="217"/>
      <c r="N494" s="217">
        <f t="shared" si="0"/>
        <v>0</v>
      </c>
      <c r="O494" s="217"/>
      <c r="P494" s="217"/>
      <c r="Q494" s="217"/>
      <c r="R494" s="134"/>
      <c r="T494" s="135" t="s">
        <v>5</v>
      </c>
      <c r="U494" s="40" t="s">
        <v>38</v>
      </c>
      <c r="V494" s="136">
        <v>0</v>
      </c>
      <c r="W494" s="136">
        <f t="shared" si="1"/>
        <v>0</v>
      </c>
      <c r="X494" s="136">
        <v>0</v>
      </c>
      <c r="Y494" s="136">
        <f t="shared" si="2"/>
        <v>0</v>
      </c>
      <c r="Z494" s="136">
        <v>0</v>
      </c>
      <c r="AA494" s="137">
        <f t="shared" si="3"/>
        <v>0</v>
      </c>
      <c r="AR494" s="21" t="s">
        <v>234</v>
      </c>
      <c r="AT494" s="21" t="s">
        <v>145</v>
      </c>
      <c r="AU494" s="21" t="s">
        <v>95</v>
      </c>
      <c r="AY494" s="21" t="s">
        <v>144</v>
      </c>
      <c r="BE494" s="138">
        <f t="shared" si="4"/>
        <v>0</v>
      </c>
      <c r="BF494" s="138">
        <f t="shared" si="5"/>
        <v>0</v>
      </c>
      <c r="BG494" s="138">
        <f t="shared" si="6"/>
        <v>0</v>
      </c>
      <c r="BH494" s="138">
        <f t="shared" si="7"/>
        <v>0</v>
      </c>
      <c r="BI494" s="138">
        <f t="shared" si="8"/>
        <v>0</v>
      </c>
      <c r="BJ494" s="21" t="s">
        <v>81</v>
      </c>
      <c r="BK494" s="138">
        <f t="shared" si="9"/>
        <v>0</v>
      </c>
      <c r="BL494" s="21" t="s">
        <v>234</v>
      </c>
      <c r="BM494" s="21" t="s">
        <v>742</v>
      </c>
    </row>
    <row r="495" spans="2:65" s="1" customFormat="1" ht="38.25" customHeight="1">
      <c r="B495" s="129"/>
      <c r="C495" s="130" t="s">
        <v>743</v>
      </c>
      <c r="D495" s="130" t="s">
        <v>145</v>
      </c>
      <c r="E495" s="131" t="s">
        <v>744</v>
      </c>
      <c r="F495" s="222" t="s">
        <v>745</v>
      </c>
      <c r="G495" s="222"/>
      <c r="H495" s="222"/>
      <c r="I495" s="222"/>
      <c r="J495" s="132" t="s">
        <v>733</v>
      </c>
      <c r="K495" s="133">
        <v>1</v>
      </c>
      <c r="L495" s="217">
        <v>0</v>
      </c>
      <c r="M495" s="217"/>
      <c r="N495" s="217">
        <f t="shared" si="0"/>
        <v>0</v>
      </c>
      <c r="O495" s="217"/>
      <c r="P495" s="217"/>
      <c r="Q495" s="217"/>
      <c r="R495" s="134"/>
      <c r="T495" s="135" t="s">
        <v>5</v>
      </c>
      <c r="U495" s="40" t="s">
        <v>38</v>
      </c>
      <c r="V495" s="136">
        <v>0</v>
      </c>
      <c r="W495" s="136">
        <f t="shared" si="1"/>
        <v>0</v>
      </c>
      <c r="X495" s="136">
        <v>0</v>
      </c>
      <c r="Y495" s="136">
        <f t="shared" si="2"/>
        <v>0</v>
      </c>
      <c r="Z495" s="136">
        <v>0</v>
      </c>
      <c r="AA495" s="137">
        <f t="shared" si="3"/>
        <v>0</v>
      </c>
      <c r="AR495" s="21" t="s">
        <v>234</v>
      </c>
      <c r="AT495" s="21" t="s">
        <v>145</v>
      </c>
      <c r="AU495" s="21" t="s">
        <v>95</v>
      </c>
      <c r="AY495" s="21" t="s">
        <v>144</v>
      </c>
      <c r="BE495" s="138">
        <f t="shared" si="4"/>
        <v>0</v>
      </c>
      <c r="BF495" s="138">
        <f t="shared" si="5"/>
        <v>0</v>
      </c>
      <c r="BG495" s="138">
        <f t="shared" si="6"/>
        <v>0</v>
      </c>
      <c r="BH495" s="138">
        <f t="shared" si="7"/>
        <v>0</v>
      </c>
      <c r="BI495" s="138">
        <f t="shared" si="8"/>
        <v>0</v>
      </c>
      <c r="BJ495" s="21" t="s">
        <v>81</v>
      </c>
      <c r="BK495" s="138">
        <f t="shared" si="9"/>
        <v>0</v>
      </c>
      <c r="BL495" s="21" t="s">
        <v>234</v>
      </c>
      <c r="BM495" s="21" t="s">
        <v>746</v>
      </c>
    </row>
    <row r="496" spans="2:65" s="1" customFormat="1" ht="25.5" customHeight="1">
      <c r="B496" s="129"/>
      <c r="C496" s="130" t="s">
        <v>747</v>
      </c>
      <c r="D496" s="130" t="s">
        <v>145</v>
      </c>
      <c r="E496" s="131" t="s">
        <v>748</v>
      </c>
      <c r="F496" s="222" t="s">
        <v>749</v>
      </c>
      <c r="G496" s="222"/>
      <c r="H496" s="222"/>
      <c r="I496" s="222"/>
      <c r="J496" s="132" t="s">
        <v>733</v>
      </c>
      <c r="K496" s="133">
        <v>2</v>
      </c>
      <c r="L496" s="217">
        <v>0</v>
      </c>
      <c r="M496" s="217"/>
      <c r="N496" s="217">
        <f t="shared" si="0"/>
        <v>0</v>
      </c>
      <c r="O496" s="217"/>
      <c r="P496" s="217"/>
      <c r="Q496" s="217"/>
      <c r="R496" s="134"/>
      <c r="T496" s="135" t="s">
        <v>5</v>
      </c>
      <c r="U496" s="40" t="s">
        <v>38</v>
      </c>
      <c r="V496" s="136">
        <v>0</v>
      </c>
      <c r="W496" s="136">
        <f t="shared" si="1"/>
        <v>0</v>
      </c>
      <c r="X496" s="136">
        <v>0</v>
      </c>
      <c r="Y496" s="136">
        <f t="shared" si="2"/>
        <v>0</v>
      </c>
      <c r="Z496" s="136">
        <v>0</v>
      </c>
      <c r="AA496" s="137">
        <f t="shared" si="3"/>
        <v>0</v>
      </c>
      <c r="AR496" s="21" t="s">
        <v>234</v>
      </c>
      <c r="AT496" s="21" t="s">
        <v>145</v>
      </c>
      <c r="AU496" s="21" t="s">
        <v>95</v>
      </c>
      <c r="AY496" s="21" t="s">
        <v>144</v>
      </c>
      <c r="BE496" s="138">
        <f t="shared" si="4"/>
        <v>0</v>
      </c>
      <c r="BF496" s="138">
        <f t="shared" si="5"/>
        <v>0</v>
      </c>
      <c r="BG496" s="138">
        <f t="shared" si="6"/>
        <v>0</v>
      </c>
      <c r="BH496" s="138">
        <f t="shared" si="7"/>
        <v>0</v>
      </c>
      <c r="BI496" s="138">
        <f t="shared" si="8"/>
        <v>0</v>
      </c>
      <c r="BJ496" s="21" t="s">
        <v>81</v>
      </c>
      <c r="BK496" s="138">
        <f t="shared" si="9"/>
        <v>0</v>
      </c>
      <c r="BL496" s="21" t="s">
        <v>234</v>
      </c>
      <c r="BM496" s="21" t="s">
        <v>750</v>
      </c>
    </row>
    <row r="497" spans="2:65" s="1" customFormat="1" ht="38.25" customHeight="1">
      <c r="B497" s="129"/>
      <c r="C497" s="130" t="s">
        <v>751</v>
      </c>
      <c r="D497" s="130" t="s">
        <v>145</v>
      </c>
      <c r="E497" s="131" t="s">
        <v>752</v>
      </c>
      <c r="F497" s="222" t="s">
        <v>753</v>
      </c>
      <c r="G497" s="222"/>
      <c r="H497" s="222"/>
      <c r="I497" s="222"/>
      <c r="J497" s="132" t="s">
        <v>733</v>
      </c>
      <c r="K497" s="133">
        <v>1</v>
      </c>
      <c r="L497" s="217">
        <v>0</v>
      </c>
      <c r="M497" s="217"/>
      <c r="N497" s="217">
        <f t="shared" si="0"/>
        <v>0</v>
      </c>
      <c r="O497" s="217"/>
      <c r="P497" s="217"/>
      <c r="Q497" s="217"/>
      <c r="R497" s="134"/>
      <c r="T497" s="135" t="s">
        <v>5</v>
      </c>
      <c r="U497" s="40" t="s">
        <v>38</v>
      </c>
      <c r="V497" s="136">
        <v>0</v>
      </c>
      <c r="W497" s="136">
        <f t="shared" si="1"/>
        <v>0</v>
      </c>
      <c r="X497" s="136">
        <v>0</v>
      </c>
      <c r="Y497" s="136">
        <f t="shared" si="2"/>
        <v>0</v>
      </c>
      <c r="Z497" s="136">
        <v>0</v>
      </c>
      <c r="AA497" s="137">
        <f t="shared" si="3"/>
        <v>0</v>
      </c>
      <c r="AR497" s="21" t="s">
        <v>234</v>
      </c>
      <c r="AT497" s="21" t="s">
        <v>145</v>
      </c>
      <c r="AU497" s="21" t="s">
        <v>95</v>
      </c>
      <c r="AY497" s="21" t="s">
        <v>144</v>
      </c>
      <c r="BE497" s="138">
        <f t="shared" si="4"/>
        <v>0</v>
      </c>
      <c r="BF497" s="138">
        <f t="shared" si="5"/>
        <v>0</v>
      </c>
      <c r="BG497" s="138">
        <f t="shared" si="6"/>
        <v>0</v>
      </c>
      <c r="BH497" s="138">
        <f t="shared" si="7"/>
        <v>0</v>
      </c>
      <c r="BI497" s="138">
        <f t="shared" si="8"/>
        <v>0</v>
      </c>
      <c r="BJ497" s="21" t="s">
        <v>81</v>
      </c>
      <c r="BK497" s="138">
        <f t="shared" si="9"/>
        <v>0</v>
      </c>
      <c r="BL497" s="21" t="s">
        <v>234</v>
      </c>
      <c r="BM497" s="21" t="s">
        <v>754</v>
      </c>
    </row>
    <row r="498" spans="2:65" s="1" customFormat="1" ht="38.25" customHeight="1">
      <c r="B498" s="129"/>
      <c r="C498" s="130" t="s">
        <v>755</v>
      </c>
      <c r="D498" s="130" t="s">
        <v>145</v>
      </c>
      <c r="E498" s="131" t="s">
        <v>756</v>
      </c>
      <c r="F498" s="222" t="s">
        <v>757</v>
      </c>
      <c r="G498" s="222"/>
      <c r="H498" s="222"/>
      <c r="I498" s="222"/>
      <c r="J498" s="132" t="s">
        <v>733</v>
      </c>
      <c r="K498" s="133">
        <v>5</v>
      </c>
      <c r="L498" s="217">
        <v>0</v>
      </c>
      <c r="M498" s="217"/>
      <c r="N498" s="217">
        <f t="shared" si="0"/>
        <v>0</v>
      </c>
      <c r="O498" s="217"/>
      <c r="P498" s="217"/>
      <c r="Q498" s="217"/>
      <c r="R498" s="134"/>
      <c r="T498" s="135" t="s">
        <v>5</v>
      </c>
      <c r="U498" s="40" t="s">
        <v>38</v>
      </c>
      <c r="V498" s="136">
        <v>0</v>
      </c>
      <c r="W498" s="136">
        <f t="shared" si="1"/>
        <v>0</v>
      </c>
      <c r="X498" s="136">
        <v>0</v>
      </c>
      <c r="Y498" s="136">
        <f t="shared" si="2"/>
        <v>0</v>
      </c>
      <c r="Z498" s="136">
        <v>0</v>
      </c>
      <c r="AA498" s="137">
        <f t="shared" si="3"/>
        <v>0</v>
      </c>
      <c r="AR498" s="21" t="s">
        <v>234</v>
      </c>
      <c r="AT498" s="21" t="s">
        <v>145</v>
      </c>
      <c r="AU498" s="21" t="s">
        <v>95</v>
      </c>
      <c r="AY498" s="21" t="s">
        <v>144</v>
      </c>
      <c r="BE498" s="138">
        <f t="shared" si="4"/>
        <v>0</v>
      </c>
      <c r="BF498" s="138">
        <f t="shared" si="5"/>
        <v>0</v>
      </c>
      <c r="BG498" s="138">
        <f t="shared" si="6"/>
        <v>0</v>
      </c>
      <c r="BH498" s="138">
        <f t="shared" si="7"/>
        <v>0</v>
      </c>
      <c r="BI498" s="138">
        <f t="shared" si="8"/>
        <v>0</v>
      </c>
      <c r="BJ498" s="21" t="s">
        <v>81</v>
      </c>
      <c r="BK498" s="138">
        <f t="shared" si="9"/>
        <v>0</v>
      </c>
      <c r="BL498" s="21" t="s">
        <v>234</v>
      </c>
      <c r="BM498" s="21" t="s">
        <v>758</v>
      </c>
    </row>
    <row r="499" spans="2:65" s="1" customFormat="1" ht="25.5" customHeight="1">
      <c r="B499" s="129"/>
      <c r="C499" s="130" t="s">
        <v>759</v>
      </c>
      <c r="D499" s="130" t="s">
        <v>145</v>
      </c>
      <c r="E499" s="131" t="s">
        <v>760</v>
      </c>
      <c r="F499" s="222" t="s">
        <v>761</v>
      </c>
      <c r="G499" s="222"/>
      <c r="H499" s="222"/>
      <c r="I499" s="222"/>
      <c r="J499" s="132" t="s">
        <v>733</v>
      </c>
      <c r="K499" s="133">
        <v>1</v>
      </c>
      <c r="L499" s="217">
        <v>0</v>
      </c>
      <c r="M499" s="217"/>
      <c r="N499" s="217">
        <f t="shared" si="0"/>
        <v>0</v>
      </c>
      <c r="O499" s="217"/>
      <c r="P499" s="217"/>
      <c r="Q499" s="217"/>
      <c r="R499" s="134"/>
      <c r="T499" s="135" t="s">
        <v>5</v>
      </c>
      <c r="U499" s="40" t="s">
        <v>38</v>
      </c>
      <c r="V499" s="136">
        <v>0</v>
      </c>
      <c r="W499" s="136">
        <f t="shared" si="1"/>
        <v>0</v>
      </c>
      <c r="X499" s="136">
        <v>0</v>
      </c>
      <c r="Y499" s="136">
        <f t="shared" si="2"/>
        <v>0</v>
      </c>
      <c r="Z499" s="136">
        <v>0</v>
      </c>
      <c r="AA499" s="137">
        <f t="shared" si="3"/>
        <v>0</v>
      </c>
      <c r="AR499" s="21" t="s">
        <v>234</v>
      </c>
      <c r="AT499" s="21" t="s">
        <v>145</v>
      </c>
      <c r="AU499" s="21" t="s">
        <v>95</v>
      </c>
      <c r="AY499" s="21" t="s">
        <v>144</v>
      </c>
      <c r="BE499" s="138">
        <f t="shared" si="4"/>
        <v>0</v>
      </c>
      <c r="BF499" s="138">
        <f t="shared" si="5"/>
        <v>0</v>
      </c>
      <c r="BG499" s="138">
        <f t="shared" si="6"/>
        <v>0</v>
      </c>
      <c r="BH499" s="138">
        <f t="shared" si="7"/>
        <v>0</v>
      </c>
      <c r="BI499" s="138">
        <f t="shared" si="8"/>
        <v>0</v>
      </c>
      <c r="BJ499" s="21" t="s">
        <v>81</v>
      </c>
      <c r="BK499" s="138">
        <f t="shared" si="9"/>
        <v>0</v>
      </c>
      <c r="BL499" s="21" t="s">
        <v>234</v>
      </c>
      <c r="BM499" s="21" t="s">
        <v>762</v>
      </c>
    </row>
    <row r="500" spans="2:65" s="1" customFormat="1" ht="38.25" customHeight="1">
      <c r="B500" s="129"/>
      <c r="C500" s="130" t="s">
        <v>763</v>
      </c>
      <c r="D500" s="130" t="s">
        <v>145</v>
      </c>
      <c r="E500" s="131" t="s">
        <v>764</v>
      </c>
      <c r="F500" s="222" t="s">
        <v>765</v>
      </c>
      <c r="G500" s="222"/>
      <c r="H500" s="222"/>
      <c r="I500" s="222"/>
      <c r="J500" s="132" t="s">
        <v>733</v>
      </c>
      <c r="K500" s="133">
        <v>1</v>
      </c>
      <c r="L500" s="217">
        <v>0</v>
      </c>
      <c r="M500" s="217"/>
      <c r="N500" s="217">
        <f t="shared" si="0"/>
        <v>0</v>
      </c>
      <c r="O500" s="217"/>
      <c r="P500" s="217"/>
      <c r="Q500" s="217"/>
      <c r="R500" s="134"/>
      <c r="T500" s="135" t="s">
        <v>5</v>
      </c>
      <c r="U500" s="40" t="s">
        <v>38</v>
      </c>
      <c r="V500" s="136">
        <v>0</v>
      </c>
      <c r="W500" s="136">
        <f t="shared" si="1"/>
        <v>0</v>
      </c>
      <c r="X500" s="136">
        <v>0</v>
      </c>
      <c r="Y500" s="136">
        <f t="shared" si="2"/>
        <v>0</v>
      </c>
      <c r="Z500" s="136">
        <v>0</v>
      </c>
      <c r="AA500" s="137">
        <f t="shared" si="3"/>
        <v>0</v>
      </c>
      <c r="AR500" s="21" t="s">
        <v>234</v>
      </c>
      <c r="AT500" s="21" t="s">
        <v>145</v>
      </c>
      <c r="AU500" s="21" t="s">
        <v>95</v>
      </c>
      <c r="AY500" s="21" t="s">
        <v>144</v>
      </c>
      <c r="BE500" s="138">
        <f t="shared" si="4"/>
        <v>0</v>
      </c>
      <c r="BF500" s="138">
        <f t="shared" si="5"/>
        <v>0</v>
      </c>
      <c r="BG500" s="138">
        <f t="shared" si="6"/>
        <v>0</v>
      </c>
      <c r="BH500" s="138">
        <f t="shared" si="7"/>
        <v>0</v>
      </c>
      <c r="BI500" s="138">
        <f t="shared" si="8"/>
        <v>0</v>
      </c>
      <c r="BJ500" s="21" t="s">
        <v>81</v>
      </c>
      <c r="BK500" s="138">
        <f t="shared" si="9"/>
        <v>0</v>
      </c>
      <c r="BL500" s="21" t="s">
        <v>234</v>
      </c>
      <c r="BM500" s="21" t="s">
        <v>766</v>
      </c>
    </row>
    <row r="501" spans="2:65" s="1" customFormat="1" ht="38.25" customHeight="1">
      <c r="B501" s="129"/>
      <c r="C501" s="130" t="s">
        <v>767</v>
      </c>
      <c r="D501" s="130" t="s">
        <v>145</v>
      </c>
      <c r="E501" s="131" t="s">
        <v>768</v>
      </c>
      <c r="F501" s="222" t="s">
        <v>769</v>
      </c>
      <c r="G501" s="222"/>
      <c r="H501" s="222"/>
      <c r="I501" s="222"/>
      <c r="J501" s="132" t="s">
        <v>733</v>
      </c>
      <c r="K501" s="133">
        <v>1</v>
      </c>
      <c r="L501" s="217">
        <v>0</v>
      </c>
      <c r="M501" s="217"/>
      <c r="N501" s="217">
        <f t="shared" si="0"/>
        <v>0</v>
      </c>
      <c r="O501" s="217"/>
      <c r="P501" s="217"/>
      <c r="Q501" s="217"/>
      <c r="R501" s="134"/>
      <c r="T501" s="135" t="s">
        <v>5</v>
      </c>
      <c r="U501" s="40" t="s">
        <v>38</v>
      </c>
      <c r="V501" s="136">
        <v>0</v>
      </c>
      <c r="W501" s="136">
        <f t="shared" si="1"/>
        <v>0</v>
      </c>
      <c r="X501" s="136">
        <v>0</v>
      </c>
      <c r="Y501" s="136">
        <f t="shared" si="2"/>
        <v>0</v>
      </c>
      <c r="Z501" s="136">
        <v>0</v>
      </c>
      <c r="AA501" s="137">
        <f t="shared" si="3"/>
        <v>0</v>
      </c>
      <c r="AR501" s="21" t="s">
        <v>234</v>
      </c>
      <c r="AT501" s="21" t="s">
        <v>145</v>
      </c>
      <c r="AU501" s="21" t="s">
        <v>95</v>
      </c>
      <c r="AY501" s="21" t="s">
        <v>144</v>
      </c>
      <c r="BE501" s="138">
        <f t="shared" si="4"/>
        <v>0</v>
      </c>
      <c r="BF501" s="138">
        <f t="shared" si="5"/>
        <v>0</v>
      </c>
      <c r="BG501" s="138">
        <f t="shared" si="6"/>
        <v>0</v>
      </c>
      <c r="BH501" s="138">
        <f t="shared" si="7"/>
        <v>0</v>
      </c>
      <c r="BI501" s="138">
        <f t="shared" si="8"/>
        <v>0</v>
      </c>
      <c r="BJ501" s="21" t="s">
        <v>81</v>
      </c>
      <c r="BK501" s="138">
        <f t="shared" si="9"/>
        <v>0</v>
      </c>
      <c r="BL501" s="21" t="s">
        <v>234</v>
      </c>
      <c r="BM501" s="21" t="s">
        <v>770</v>
      </c>
    </row>
    <row r="502" spans="2:65" s="1" customFormat="1" ht="38.25" customHeight="1">
      <c r="B502" s="129"/>
      <c r="C502" s="130" t="s">
        <v>771</v>
      </c>
      <c r="D502" s="130" t="s">
        <v>145</v>
      </c>
      <c r="E502" s="131" t="s">
        <v>772</v>
      </c>
      <c r="F502" s="222" t="s">
        <v>773</v>
      </c>
      <c r="G502" s="222"/>
      <c r="H502" s="222"/>
      <c r="I502" s="222"/>
      <c r="J502" s="132" t="s">
        <v>733</v>
      </c>
      <c r="K502" s="133">
        <v>4</v>
      </c>
      <c r="L502" s="217">
        <v>0</v>
      </c>
      <c r="M502" s="217"/>
      <c r="N502" s="217">
        <f t="shared" si="0"/>
        <v>0</v>
      </c>
      <c r="O502" s="217"/>
      <c r="P502" s="217"/>
      <c r="Q502" s="217"/>
      <c r="R502" s="134"/>
      <c r="T502" s="135" t="s">
        <v>5</v>
      </c>
      <c r="U502" s="40" t="s">
        <v>38</v>
      </c>
      <c r="V502" s="136">
        <v>0</v>
      </c>
      <c r="W502" s="136">
        <f t="shared" si="1"/>
        <v>0</v>
      </c>
      <c r="X502" s="136">
        <v>0</v>
      </c>
      <c r="Y502" s="136">
        <f t="shared" si="2"/>
        <v>0</v>
      </c>
      <c r="Z502" s="136">
        <v>0</v>
      </c>
      <c r="AA502" s="137">
        <f t="shared" si="3"/>
        <v>0</v>
      </c>
      <c r="AR502" s="21" t="s">
        <v>234</v>
      </c>
      <c r="AT502" s="21" t="s">
        <v>145</v>
      </c>
      <c r="AU502" s="21" t="s">
        <v>95</v>
      </c>
      <c r="AY502" s="21" t="s">
        <v>144</v>
      </c>
      <c r="BE502" s="138">
        <f t="shared" si="4"/>
        <v>0</v>
      </c>
      <c r="BF502" s="138">
        <f t="shared" si="5"/>
        <v>0</v>
      </c>
      <c r="BG502" s="138">
        <f t="shared" si="6"/>
        <v>0</v>
      </c>
      <c r="BH502" s="138">
        <f t="shared" si="7"/>
        <v>0</v>
      </c>
      <c r="BI502" s="138">
        <f t="shared" si="8"/>
        <v>0</v>
      </c>
      <c r="BJ502" s="21" t="s">
        <v>81</v>
      </c>
      <c r="BK502" s="138">
        <f t="shared" si="9"/>
        <v>0</v>
      </c>
      <c r="BL502" s="21" t="s">
        <v>234</v>
      </c>
      <c r="BM502" s="21" t="s">
        <v>774</v>
      </c>
    </row>
    <row r="503" spans="2:65" s="1" customFormat="1" ht="25.5" customHeight="1">
      <c r="B503" s="129"/>
      <c r="C503" s="130" t="s">
        <v>775</v>
      </c>
      <c r="D503" s="130" t="s">
        <v>145</v>
      </c>
      <c r="E503" s="131" t="s">
        <v>776</v>
      </c>
      <c r="F503" s="222" t="s">
        <v>777</v>
      </c>
      <c r="G503" s="222"/>
      <c r="H503" s="222"/>
      <c r="I503" s="222"/>
      <c r="J503" s="132" t="s">
        <v>733</v>
      </c>
      <c r="K503" s="133">
        <v>2</v>
      </c>
      <c r="L503" s="217">
        <v>0</v>
      </c>
      <c r="M503" s="217"/>
      <c r="N503" s="217">
        <f t="shared" si="0"/>
        <v>0</v>
      </c>
      <c r="O503" s="217"/>
      <c r="P503" s="217"/>
      <c r="Q503" s="217"/>
      <c r="R503" s="134"/>
      <c r="T503" s="135" t="s">
        <v>5</v>
      </c>
      <c r="U503" s="40" t="s">
        <v>38</v>
      </c>
      <c r="V503" s="136">
        <v>0</v>
      </c>
      <c r="W503" s="136">
        <f t="shared" si="1"/>
        <v>0</v>
      </c>
      <c r="X503" s="136">
        <v>0</v>
      </c>
      <c r="Y503" s="136">
        <f t="shared" si="2"/>
        <v>0</v>
      </c>
      <c r="Z503" s="136">
        <v>0</v>
      </c>
      <c r="AA503" s="137">
        <f t="shared" si="3"/>
        <v>0</v>
      </c>
      <c r="AR503" s="21" t="s">
        <v>234</v>
      </c>
      <c r="AT503" s="21" t="s">
        <v>145</v>
      </c>
      <c r="AU503" s="21" t="s">
        <v>95</v>
      </c>
      <c r="AY503" s="21" t="s">
        <v>144</v>
      </c>
      <c r="BE503" s="138">
        <f t="shared" si="4"/>
        <v>0</v>
      </c>
      <c r="BF503" s="138">
        <f t="shared" si="5"/>
        <v>0</v>
      </c>
      <c r="BG503" s="138">
        <f t="shared" si="6"/>
        <v>0</v>
      </c>
      <c r="BH503" s="138">
        <f t="shared" si="7"/>
        <v>0</v>
      </c>
      <c r="BI503" s="138">
        <f t="shared" si="8"/>
        <v>0</v>
      </c>
      <c r="BJ503" s="21" t="s">
        <v>81</v>
      </c>
      <c r="BK503" s="138">
        <f t="shared" si="9"/>
        <v>0</v>
      </c>
      <c r="BL503" s="21" t="s">
        <v>234</v>
      </c>
      <c r="BM503" s="21" t="s">
        <v>778</v>
      </c>
    </row>
    <row r="504" spans="2:65" s="1" customFormat="1" ht="38.25" customHeight="1">
      <c r="B504" s="129"/>
      <c r="C504" s="130" t="s">
        <v>779</v>
      </c>
      <c r="D504" s="130" t="s">
        <v>145</v>
      </c>
      <c r="E504" s="131" t="s">
        <v>780</v>
      </c>
      <c r="F504" s="222" t="s">
        <v>781</v>
      </c>
      <c r="G504" s="222"/>
      <c r="H504" s="222"/>
      <c r="I504" s="222"/>
      <c r="J504" s="132" t="s">
        <v>733</v>
      </c>
      <c r="K504" s="133">
        <v>2</v>
      </c>
      <c r="L504" s="217">
        <v>0</v>
      </c>
      <c r="M504" s="217"/>
      <c r="N504" s="217">
        <f t="shared" si="0"/>
        <v>0</v>
      </c>
      <c r="O504" s="217"/>
      <c r="P504" s="217"/>
      <c r="Q504" s="217"/>
      <c r="R504" s="134"/>
      <c r="T504" s="135" t="s">
        <v>5</v>
      </c>
      <c r="U504" s="40" t="s">
        <v>38</v>
      </c>
      <c r="V504" s="136">
        <v>0</v>
      </c>
      <c r="W504" s="136">
        <f t="shared" si="1"/>
        <v>0</v>
      </c>
      <c r="X504" s="136">
        <v>0</v>
      </c>
      <c r="Y504" s="136">
        <f t="shared" si="2"/>
        <v>0</v>
      </c>
      <c r="Z504" s="136">
        <v>0</v>
      </c>
      <c r="AA504" s="137">
        <f t="shared" si="3"/>
        <v>0</v>
      </c>
      <c r="AR504" s="21" t="s">
        <v>234</v>
      </c>
      <c r="AT504" s="21" t="s">
        <v>145</v>
      </c>
      <c r="AU504" s="21" t="s">
        <v>95</v>
      </c>
      <c r="AY504" s="21" t="s">
        <v>144</v>
      </c>
      <c r="BE504" s="138">
        <f t="shared" si="4"/>
        <v>0</v>
      </c>
      <c r="BF504" s="138">
        <f t="shared" si="5"/>
        <v>0</v>
      </c>
      <c r="BG504" s="138">
        <f t="shared" si="6"/>
        <v>0</v>
      </c>
      <c r="BH504" s="138">
        <f t="shared" si="7"/>
        <v>0</v>
      </c>
      <c r="BI504" s="138">
        <f t="shared" si="8"/>
        <v>0</v>
      </c>
      <c r="BJ504" s="21" t="s">
        <v>81</v>
      </c>
      <c r="BK504" s="138">
        <f t="shared" si="9"/>
        <v>0</v>
      </c>
      <c r="BL504" s="21" t="s">
        <v>234</v>
      </c>
      <c r="BM504" s="21" t="s">
        <v>782</v>
      </c>
    </row>
    <row r="505" spans="2:65" s="1" customFormat="1" ht="38.25" customHeight="1">
      <c r="B505" s="129"/>
      <c r="C505" s="130" t="s">
        <v>783</v>
      </c>
      <c r="D505" s="130" t="s">
        <v>145</v>
      </c>
      <c r="E505" s="131" t="s">
        <v>784</v>
      </c>
      <c r="F505" s="222" t="s">
        <v>785</v>
      </c>
      <c r="G505" s="222"/>
      <c r="H505" s="222"/>
      <c r="I505" s="222"/>
      <c r="J505" s="132" t="s">
        <v>733</v>
      </c>
      <c r="K505" s="133">
        <v>4</v>
      </c>
      <c r="L505" s="217">
        <v>0</v>
      </c>
      <c r="M505" s="217"/>
      <c r="N505" s="217">
        <f t="shared" si="0"/>
        <v>0</v>
      </c>
      <c r="O505" s="217"/>
      <c r="P505" s="217"/>
      <c r="Q505" s="217"/>
      <c r="R505" s="134"/>
      <c r="T505" s="135" t="s">
        <v>5</v>
      </c>
      <c r="U505" s="40" t="s">
        <v>38</v>
      </c>
      <c r="V505" s="136">
        <v>0</v>
      </c>
      <c r="W505" s="136">
        <f t="shared" si="1"/>
        <v>0</v>
      </c>
      <c r="X505" s="136">
        <v>0</v>
      </c>
      <c r="Y505" s="136">
        <f t="shared" si="2"/>
        <v>0</v>
      </c>
      <c r="Z505" s="136">
        <v>0</v>
      </c>
      <c r="AA505" s="137">
        <f t="shared" si="3"/>
        <v>0</v>
      </c>
      <c r="AR505" s="21" t="s">
        <v>234</v>
      </c>
      <c r="AT505" s="21" t="s">
        <v>145</v>
      </c>
      <c r="AU505" s="21" t="s">
        <v>95</v>
      </c>
      <c r="AY505" s="21" t="s">
        <v>144</v>
      </c>
      <c r="BE505" s="138">
        <f t="shared" si="4"/>
        <v>0</v>
      </c>
      <c r="BF505" s="138">
        <f t="shared" si="5"/>
        <v>0</v>
      </c>
      <c r="BG505" s="138">
        <f t="shared" si="6"/>
        <v>0</v>
      </c>
      <c r="BH505" s="138">
        <f t="shared" si="7"/>
        <v>0</v>
      </c>
      <c r="BI505" s="138">
        <f t="shared" si="8"/>
        <v>0</v>
      </c>
      <c r="BJ505" s="21" t="s">
        <v>81</v>
      </c>
      <c r="BK505" s="138">
        <f t="shared" si="9"/>
        <v>0</v>
      </c>
      <c r="BL505" s="21" t="s">
        <v>234</v>
      </c>
      <c r="BM505" s="21" t="s">
        <v>786</v>
      </c>
    </row>
    <row r="506" spans="2:65" s="1" customFormat="1" ht="38.25" customHeight="1">
      <c r="B506" s="129"/>
      <c r="C506" s="130" t="s">
        <v>787</v>
      </c>
      <c r="D506" s="130" t="s">
        <v>145</v>
      </c>
      <c r="E506" s="131" t="s">
        <v>788</v>
      </c>
      <c r="F506" s="222" t="s">
        <v>789</v>
      </c>
      <c r="G506" s="222"/>
      <c r="H506" s="222"/>
      <c r="I506" s="222"/>
      <c r="J506" s="132" t="s">
        <v>733</v>
      </c>
      <c r="K506" s="133">
        <v>1</v>
      </c>
      <c r="L506" s="217">
        <v>0</v>
      </c>
      <c r="M506" s="217"/>
      <c r="N506" s="217">
        <f t="shared" si="0"/>
        <v>0</v>
      </c>
      <c r="O506" s="217"/>
      <c r="P506" s="217"/>
      <c r="Q506" s="217"/>
      <c r="R506" s="134"/>
      <c r="T506" s="135" t="s">
        <v>5</v>
      </c>
      <c r="U506" s="40" t="s">
        <v>38</v>
      </c>
      <c r="V506" s="136">
        <v>0</v>
      </c>
      <c r="W506" s="136">
        <f t="shared" si="1"/>
        <v>0</v>
      </c>
      <c r="X506" s="136">
        <v>0</v>
      </c>
      <c r="Y506" s="136">
        <f t="shared" si="2"/>
        <v>0</v>
      </c>
      <c r="Z506" s="136">
        <v>0</v>
      </c>
      <c r="AA506" s="137">
        <f t="shared" si="3"/>
        <v>0</v>
      </c>
      <c r="AR506" s="21" t="s">
        <v>234</v>
      </c>
      <c r="AT506" s="21" t="s">
        <v>145</v>
      </c>
      <c r="AU506" s="21" t="s">
        <v>95</v>
      </c>
      <c r="AY506" s="21" t="s">
        <v>144</v>
      </c>
      <c r="BE506" s="138">
        <f t="shared" si="4"/>
        <v>0</v>
      </c>
      <c r="BF506" s="138">
        <f t="shared" si="5"/>
        <v>0</v>
      </c>
      <c r="BG506" s="138">
        <f t="shared" si="6"/>
        <v>0</v>
      </c>
      <c r="BH506" s="138">
        <f t="shared" si="7"/>
        <v>0</v>
      </c>
      <c r="BI506" s="138">
        <f t="shared" si="8"/>
        <v>0</v>
      </c>
      <c r="BJ506" s="21" t="s">
        <v>81</v>
      </c>
      <c r="BK506" s="138">
        <f t="shared" si="9"/>
        <v>0</v>
      </c>
      <c r="BL506" s="21" t="s">
        <v>234</v>
      </c>
      <c r="BM506" s="21" t="s">
        <v>790</v>
      </c>
    </row>
    <row r="507" spans="2:65" s="1" customFormat="1" ht="25.5" customHeight="1">
      <c r="B507" s="129"/>
      <c r="C507" s="130" t="s">
        <v>791</v>
      </c>
      <c r="D507" s="130" t="s">
        <v>145</v>
      </c>
      <c r="E507" s="131" t="s">
        <v>792</v>
      </c>
      <c r="F507" s="222" t="s">
        <v>793</v>
      </c>
      <c r="G507" s="222"/>
      <c r="H507" s="222"/>
      <c r="I507" s="222"/>
      <c r="J507" s="132" t="s">
        <v>733</v>
      </c>
      <c r="K507" s="133">
        <v>1</v>
      </c>
      <c r="L507" s="217">
        <v>0</v>
      </c>
      <c r="M507" s="217"/>
      <c r="N507" s="217">
        <f t="shared" si="0"/>
        <v>0</v>
      </c>
      <c r="O507" s="217"/>
      <c r="P507" s="217"/>
      <c r="Q507" s="217"/>
      <c r="R507" s="134"/>
      <c r="T507" s="135" t="s">
        <v>5</v>
      </c>
      <c r="U507" s="40" t="s">
        <v>38</v>
      </c>
      <c r="V507" s="136">
        <v>0</v>
      </c>
      <c r="W507" s="136">
        <f t="shared" si="1"/>
        <v>0</v>
      </c>
      <c r="X507" s="136">
        <v>0</v>
      </c>
      <c r="Y507" s="136">
        <f t="shared" si="2"/>
        <v>0</v>
      </c>
      <c r="Z507" s="136">
        <v>0</v>
      </c>
      <c r="AA507" s="137">
        <f t="shared" si="3"/>
        <v>0</v>
      </c>
      <c r="AR507" s="21" t="s">
        <v>234</v>
      </c>
      <c r="AT507" s="21" t="s">
        <v>145</v>
      </c>
      <c r="AU507" s="21" t="s">
        <v>95</v>
      </c>
      <c r="AY507" s="21" t="s">
        <v>144</v>
      </c>
      <c r="BE507" s="138">
        <f t="shared" si="4"/>
        <v>0</v>
      </c>
      <c r="BF507" s="138">
        <f t="shared" si="5"/>
        <v>0</v>
      </c>
      <c r="BG507" s="138">
        <f t="shared" si="6"/>
        <v>0</v>
      </c>
      <c r="BH507" s="138">
        <f t="shared" si="7"/>
        <v>0</v>
      </c>
      <c r="BI507" s="138">
        <f t="shared" si="8"/>
        <v>0</v>
      </c>
      <c r="BJ507" s="21" t="s">
        <v>81</v>
      </c>
      <c r="BK507" s="138">
        <f t="shared" si="9"/>
        <v>0</v>
      </c>
      <c r="BL507" s="21" t="s">
        <v>234</v>
      </c>
      <c r="BM507" s="21" t="s">
        <v>794</v>
      </c>
    </row>
    <row r="508" spans="2:65" s="1" customFormat="1" ht="16.5" customHeight="1">
      <c r="B508" s="129"/>
      <c r="C508" s="130" t="s">
        <v>795</v>
      </c>
      <c r="D508" s="130" t="s">
        <v>145</v>
      </c>
      <c r="E508" s="131" t="s">
        <v>796</v>
      </c>
      <c r="F508" s="222" t="s">
        <v>797</v>
      </c>
      <c r="G508" s="222"/>
      <c r="H508" s="222"/>
      <c r="I508" s="222"/>
      <c r="J508" s="132" t="s">
        <v>733</v>
      </c>
      <c r="K508" s="133">
        <v>1</v>
      </c>
      <c r="L508" s="217">
        <v>0</v>
      </c>
      <c r="M508" s="217"/>
      <c r="N508" s="217">
        <f t="shared" si="0"/>
        <v>0</v>
      </c>
      <c r="O508" s="217"/>
      <c r="P508" s="217"/>
      <c r="Q508" s="217"/>
      <c r="R508" s="134"/>
      <c r="T508" s="135" t="s">
        <v>5</v>
      </c>
      <c r="U508" s="40" t="s">
        <v>38</v>
      </c>
      <c r="V508" s="136">
        <v>0</v>
      </c>
      <c r="W508" s="136">
        <f t="shared" si="1"/>
        <v>0</v>
      </c>
      <c r="X508" s="136">
        <v>0</v>
      </c>
      <c r="Y508" s="136">
        <f t="shared" si="2"/>
        <v>0</v>
      </c>
      <c r="Z508" s="136">
        <v>0</v>
      </c>
      <c r="AA508" s="137">
        <f t="shared" si="3"/>
        <v>0</v>
      </c>
      <c r="AR508" s="21" t="s">
        <v>234</v>
      </c>
      <c r="AT508" s="21" t="s">
        <v>145</v>
      </c>
      <c r="AU508" s="21" t="s">
        <v>95</v>
      </c>
      <c r="AY508" s="21" t="s">
        <v>144</v>
      </c>
      <c r="BE508" s="138">
        <f t="shared" si="4"/>
        <v>0</v>
      </c>
      <c r="BF508" s="138">
        <f t="shared" si="5"/>
        <v>0</v>
      </c>
      <c r="BG508" s="138">
        <f t="shared" si="6"/>
        <v>0</v>
      </c>
      <c r="BH508" s="138">
        <f t="shared" si="7"/>
        <v>0</v>
      </c>
      <c r="BI508" s="138">
        <f t="shared" si="8"/>
        <v>0</v>
      </c>
      <c r="BJ508" s="21" t="s">
        <v>81</v>
      </c>
      <c r="BK508" s="138">
        <f t="shared" si="9"/>
        <v>0</v>
      </c>
      <c r="BL508" s="21" t="s">
        <v>234</v>
      </c>
      <c r="BM508" s="21" t="s">
        <v>798</v>
      </c>
    </row>
    <row r="509" spans="2:65" s="11" customFormat="1" ht="16.5" customHeight="1">
      <c r="B509" s="144"/>
      <c r="E509" s="145" t="s">
        <v>5</v>
      </c>
      <c r="F509" s="220" t="s">
        <v>799</v>
      </c>
      <c r="G509" s="221"/>
      <c r="H509" s="221"/>
      <c r="I509" s="221"/>
      <c r="K509" s="146">
        <v>1</v>
      </c>
      <c r="R509" s="147"/>
      <c r="T509" s="148"/>
      <c r="AA509" s="149"/>
      <c r="AT509" s="145" t="s">
        <v>152</v>
      </c>
      <c r="AU509" s="145" t="s">
        <v>95</v>
      </c>
      <c r="AV509" s="11" t="s">
        <v>95</v>
      </c>
      <c r="AW509" s="11" t="s">
        <v>31</v>
      </c>
      <c r="AX509" s="11" t="s">
        <v>81</v>
      </c>
      <c r="AY509" s="145" t="s">
        <v>144</v>
      </c>
    </row>
    <row r="510" spans="2:65" s="1" customFormat="1" ht="16.5" customHeight="1">
      <c r="B510" s="129"/>
      <c r="C510" s="130" t="s">
        <v>800</v>
      </c>
      <c r="D510" s="130" t="s">
        <v>145</v>
      </c>
      <c r="E510" s="131" t="s">
        <v>801</v>
      </c>
      <c r="F510" s="222" t="s">
        <v>802</v>
      </c>
      <c r="G510" s="222"/>
      <c r="H510" s="222"/>
      <c r="I510" s="222"/>
      <c r="J510" s="132" t="s">
        <v>269</v>
      </c>
      <c r="K510" s="133">
        <v>42.725000000000001</v>
      </c>
      <c r="L510" s="217">
        <v>0</v>
      </c>
      <c r="M510" s="217"/>
      <c r="N510" s="217">
        <f>ROUND(L510*K510,2)</f>
        <v>0</v>
      </c>
      <c r="O510" s="217"/>
      <c r="P510" s="217"/>
      <c r="Q510" s="217"/>
      <c r="R510" s="134"/>
      <c r="T510" s="135" t="s">
        <v>5</v>
      </c>
      <c r="U510" s="40" t="s">
        <v>38</v>
      </c>
      <c r="V510" s="136">
        <v>0</v>
      </c>
      <c r="W510" s="136">
        <f>V510*K510</f>
        <v>0</v>
      </c>
      <c r="X510" s="136">
        <v>0</v>
      </c>
      <c r="Y510" s="136">
        <f>X510*K510</f>
        <v>0</v>
      </c>
      <c r="Z510" s="136">
        <v>0</v>
      </c>
      <c r="AA510" s="137">
        <f>Z510*K510</f>
        <v>0</v>
      </c>
      <c r="AR510" s="21" t="s">
        <v>234</v>
      </c>
      <c r="AT510" s="21" t="s">
        <v>145</v>
      </c>
      <c r="AU510" s="21" t="s">
        <v>95</v>
      </c>
      <c r="AY510" s="21" t="s">
        <v>144</v>
      </c>
      <c r="BE510" s="138">
        <f>IF(U510="základní",N510,0)</f>
        <v>0</v>
      </c>
      <c r="BF510" s="138">
        <f>IF(U510="snížená",N510,0)</f>
        <v>0</v>
      </c>
      <c r="BG510" s="138">
        <f>IF(U510="zákl. přenesená",N510,0)</f>
        <v>0</v>
      </c>
      <c r="BH510" s="138">
        <f>IF(U510="sníž. přenesená",N510,0)</f>
        <v>0</v>
      </c>
      <c r="BI510" s="138">
        <f>IF(U510="nulová",N510,0)</f>
        <v>0</v>
      </c>
      <c r="BJ510" s="21" t="s">
        <v>81</v>
      </c>
      <c r="BK510" s="138">
        <f>ROUND(L510*K510,2)</f>
        <v>0</v>
      </c>
      <c r="BL510" s="21" t="s">
        <v>234</v>
      </c>
      <c r="BM510" s="21" t="s">
        <v>803</v>
      </c>
    </row>
    <row r="511" spans="2:65" s="10" customFormat="1" ht="16.5" customHeight="1">
      <c r="B511" s="139"/>
      <c r="E511" s="140" t="s">
        <v>5</v>
      </c>
      <c r="F511" s="225" t="s">
        <v>804</v>
      </c>
      <c r="G511" s="226"/>
      <c r="H511" s="226"/>
      <c r="I511" s="226"/>
      <c r="K511" s="140" t="s">
        <v>5</v>
      </c>
      <c r="R511" s="141"/>
      <c r="T511" s="142"/>
      <c r="AA511" s="143"/>
      <c r="AT511" s="140" t="s">
        <v>152</v>
      </c>
      <c r="AU511" s="140" t="s">
        <v>95</v>
      </c>
      <c r="AV511" s="10" t="s">
        <v>81</v>
      </c>
      <c r="AW511" s="10" t="s">
        <v>31</v>
      </c>
      <c r="AX511" s="10" t="s">
        <v>73</v>
      </c>
      <c r="AY511" s="140" t="s">
        <v>144</v>
      </c>
    </row>
    <row r="512" spans="2:65" s="11" customFormat="1" ht="25.5" customHeight="1">
      <c r="B512" s="144"/>
      <c r="E512" s="145" t="s">
        <v>5</v>
      </c>
      <c r="F512" s="223" t="s">
        <v>805</v>
      </c>
      <c r="G512" s="224"/>
      <c r="H512" s="224"/>
      <c r="I512" s="224"/>
      <c r="K512" s="146">
        <v>42.725000000000001</v>
      </c>
      <c r="R512" s="147"/>
      <c r="T512" s="148"/>
      <c r="AA512" s="149"/>
      <c r="AT512" s="145" t="s">
        <v>152</v>
      </c>
      <c r="AU512" s="145" t="s">
        <v>95</v>
      </c>
      <c r="AV512" s="11" t="s">
        <v>95</v>
      </c>
      <c r="AW512" s="11" t="s">
        <v>31</v>
      </c>
      <c r="AX512" s="11" t="s">
        <v>81</v>
      </c>
      <c r="AY512" s="145" t="s">
        <v>144</v>
      </c>
    </row>
    <row r="513" spans="2:65" s="1" customFormat="1" ht="25.5" customHeight="1">
      <c r="B513" s="129"/>
      <c r="C513" s="130" t="s">
        <v>806</v>
      </c>
      <c r="D513" s="130" t="s">
        <v>145</v>
      </c>
      <c r="E513" s="131" t="s">
        <v>807</v>
      </c>
      <c r="F513" s="222" t="s">
        <v>808</v>
      </c>
      <c r="G513" s="222"/>
      <c r="H513" s="222"/>
      <c r="I513" s="222"/>
      <c r="J513" s="132" t="s">
        <v>514</v>
      </c>
      <c r="K513" s="133">
        <v>4629.2910000000002</v>
      </c>
      <c r="L513" s="217">
        <v>0</v>
      </c>
      <c r="M513" s="217"/>
      <c r="N513" s="217">
        <f>ROUND(L513*K513,2)</f>
        <v>0</v>
      </c>
      <c r="O513" s="217"/>
      <c r="P513" s="217"/>
      <c r="Q513" s="217"/>
      <c r="R513" s="134"/>
      <c r="T513" s="135" t="s">
        <v>5</v>
      </c>
      <c r="U513" s="40" t="s">
        <v>38</v>
      </c>
      <c r="V513" s="136">
        <v>0</v>
      </c>
      <c r="W513" s="136">
        <f>V513*K513</f>
        <v>0</v>
      </c>
      <c r="X513" s="136">
        <v>0</v>
      </c>
      <c r="Y513" s="136">
        <f>X513*K513</f>
        <v>0</v>
      </c>
      <c r="Z513" s="136">
        <v>0</v>
      </c>
      <c r="AA513" s="137">
        <f>Z513*K513</f>
        <v>0</v>
      </c>
      <c r="AR513" s="21" t="s">
        <v>234</v>
      </c>
      <c r="AT513" s="21" t="s">
        <v>145</v>
      </c>
      <c r="AU513" s="21" t="s">
        <v>95</v>
      </c>
      <c r="AY513" s="21" t="s">
        <v>144</v>
      </c>
      <c r="BE513" s="138">
        <f>IF(U513="základní",N513,0)</f>
        <v>0</v>
      </c>
      <c r="BF513" s="138">
        <f>IF(U513="snížená",N513,0)</f>
        <v>0</v>
      </c>
      <c r="BG513" s="138">
        <f>IF(U513="zákl. přenesená",N513,0)</f>
        <v>0</v>
      </c>
      <c r="BH513" s="138">
        <f>IF(U513="sníž. přenesená",N513,0)</f>
        <v>0</v>
      </c>
      <c r="BI513" s="138">
        <f>IF(U513="nulová",N513,0)</f>
        <v>0</v>
      </c>
      <c r="BJ513" s="21" t="s">
        <v>81</v>
      </c>
      <c r="BK513" s="138">
        <f>ROUND(L513*K513,2)</f>
        <v>0</v>
      </c>
      <c r="BL513" s="21" t="s">
        <v>234</v>
      </c>
      <c r="BM513" s="21" t="s">
        <v>809</v>
      </c>
    </row>
    <row r="514" spans="2:65" s="9" customFormat="1" ht="29.85" customHeight="1">
      <c r="B514" s="119"/>
      <c r="D514" s="128" t="s">
        <v>122</v>
      </c>
      <c r="E514" s="128"/>
      <c r="F514" s="128"/>
      <c r="G514" s="128"/>
      <c r="H514" s="128"/>
      <c r="I514" s="128"/>
      <c r="J514" s="128"/>
      <c r="K514" s="128"/>
      <c r="L514" s="128"/>
      <c r="M514" s="128"/>
      <c r="N514" s="218">
        <f>BK514</f>
        <v>0</v>
      </c>
      <c r="O514" s="219"/>
      <c r="P514" s="219"/>
      <c r="Q514" s="219"/>
      <c r="R514" s="121"/>
      <c r="T514" s="122"/>
      <c r="W514" s="123">
        <f>SUM(W515:W516)</f>
        <v>0</v>
      </c>
      <c r="Y514" s="123">
        <f>SUM(Y515:Y516)</f>
        <v>0</v>
      </c>
      <c r="AA514" s="124">
        <f>SUM(AA515:AA516)</f>
        <v>0</v>
      </c>
      <c r="AR514" s="125" t="s">
        <v>95</v>
      </c>
      <c r="AT514" s="126" t="s">
        <v>72</v>
      </c>
      <c r="AU514" s="126" t="s">
        <v>81</v>
      </c>
      <c r="AY514" s="125" t="s">
        <v>144</v>
      </c>
      <c r="BK514" s="127">
        <f>SUM(BK515:BK516)</f>
        <v>0</v>
      </c>
    </row>
    <row r="515" spans="2:65" s="1" customFormat="1" ht="16.5" customHeight="1">
      <c r="B515" s="129"/>
      <c r="C515" s="130" t="s">
        <v>810</v>
      </c>
      <c r="D515" s="130" t="s">
        <v>145</v>
      </c>
      <c r="E515" s="131" t="s">
        <v>811</v>
      </c>
      <c r="F515" s="222" t="s">
        <v>812</v>
      </c>
      <c r="G515" s="222"/>
      <c r="H515" s="222"/>
      <c r="I515" s="222"/>
      <c r="J515" s="132" t="s">
        <v>733</v>
      </c>
      <c r="K515" s="133">
        <v>2</v>
      </c>
      <c r="L515" s="217">
        <v>0</v>
      </c>
      <c r="M515" s="217"/>
      <c r="N515" s="217">
        <f>ROUND(L515*K515,2)</f>
        <v>0</v>
      </c>
      <c r="O515" s="217"/>
      <c r="P515" s="217"/>
      <c r="Q515" s="217"/>
      <c r="R515" s="134"/>
      <c r="T515" s="135" t="s">
        <v>5</v>
      </c>
      <c r="U515" s="40" t="s">
        <v>38</v>
      </c>
      <c r="V515" s="136">
        <v>0</v>
      </c>
      <c r="W515" s="136">
        <f>V515*K515</f>
        <v>0</v>
      </c>
      <c r="X515" s="136">
        <v>0</v>
      </c>
      <c r="Y515" s="136">
        <f>X515*K515</f>
        <v>0</v>
      </c>
      <c r="Z515" s="136">
        <v>0</v>
      </c>
      <c r="AA515" s="137">
        <f>Z515*K515</f>
        <v>0</v>
      </c>
      <c r="AR515" s="21" t="s">
        <v>234</v>
      </c>
      <c r="AT515" s="21" t="s">
        <v>145</v>
      </c>
      <c r="AU515" s="21" t="s">
        <v>95</v>
      </c>
      <c r="AY515" s="21" t="s">
        <v>144</v>
      </c>
      <c r="BE515" s="138">
        <f>IF(U515="základní",N515,0)</f>
        <v>0</v>
      </c>
      <c r="BF515" s="138">
        <f>IF(U515="snížená",N515,0)</f>
        <v>0</v>
      </c>
      <c r="BG515" s="138">
        <f>IF(U515="zákl. přenesená",N515,0)</f>
        <v>0</v>
      </c>
      <c r="BH515" s="138">
        <f>IF(U515="sníž. přenesená",N515,0)</f>
        <v>0</v>
      </c>
      <c r="BI515" s="138">
        <f>IF(U515="nulová",N515,0)</f>
        <v>0</v>
      </c>
      <c r="BJ515" s="21" t="s">
        <v>81</v>
      </c>
      <c r="BK515" s="138">
        <f>ROUND(L515*K515,2)</f>
        <v>0</v>
      </c>
      <c r="BL515" s="21" t="s">
        <v>234</v>
      </c>
      <c r="BM515" s="21" t="s">
        <v>813</v>
      </c>
    </row>
    <row r="516" spans="2:65" s="1" customFormat="1" ht="25.5" customHeight="1">
      <c r="B516" s="129"/>
      <c r="C516" s="130" t="s">
        <v>814</v>
      </c>
      <c r="D516" s="130" t="s">
        <v>145</v>
      </c>
      <c r="E516" s="131" t="s">
        <v>815</v>
      </c>
      <c r="F516" s="222" t="s">
        <v>816</v>
      </c>
      <c r="G516" s="222"/>
      <c r="H516" s="222"/>
      <c r="I516" s="222"/>
      <c r="J516" s="132" t="s">
        <v>514</v>
      </c>
      <c r="K516" s="133">
        <v>100</v>
      </c>
      <c r="L516" s="217">
        <v>0</v>
      </c>
      <c r="M516" s="217"/>
      <c r="N516" s="217">
        <f>ROUND(L516*K516,2)</f>
        <v>0</v>
      </c>
      <c r="O516" s="217"/>
      <c r="P516" s="217"/>
      <c r="Q516" s="217"/>
      <c r="R516" s="134"/>
      <c r="T516" s="135" t="s">
        <v>5</v>
      </c>
      <c r="U516" s="40" t="s">
        <v>38</v>
      </c>
      <c r="V516" s="136">
        <v>0</v>
      </c>
      <c r="W516" s="136">
        <f>V516*K516</f>
        <v>0</v>
      </c>
      <c r="X516" s="136">
        <v>0</v>
      </c>
      <c r="Y516" s="136">
        <f>X516*K516</f>
        <v>0</v>
      </c>
      <c r="Z516" s="136">
        <v>0</v>
      </c>
      <c r="AA516" s="137">
        <f>Z516*K516</f>
        <v>0</v>
      </c>
      <c r="AR516" s="21" t="s">
        <v>234</v>
      </c>
      <c r="AT516" s="21" t="s">
        <v>145</v>
      </c>
      <c r="AU516" s="21" t="s">
        <v>95</v>
      </c>
      <c r="AY516" s="21" t="s">
        <v>144</v>
      </c>
      <c r="BE516" s="138">
        <f>IF(U516="základní",N516,0)</f>
        <v>0</v>
      </c>
      <c r="BF516" s="138">
        <f>IF(U516="snížená",N516,0)</f>
        <v>0</v>
      </c>
      <c r="BG516" s="138">
        <f>IF(U516="zákl. přenesená",N516,0)</f>
        <v>0</v>
      </c>
      <c r="BH516" s="138">
        <f>IF(U516="sníž. přenesená",N516,0)</f>
        <v>0</v>
      </c>
      <c r="BI516" s="138">
        <f>IF(U516="nulová",N516,0)</f>
        <v>0</v>
      </c>
      <c r="BJ516" s="21" t="s">
        <v>81</v>
      </c>
      <c r="BK516" s="138">
        <f>ROUND(L516*K516,2)</f>
        <v>0</v>
      </c>
      <c r="BL516" s="21" t="s">
        <v>234</v>
      </c>
      <c r="BM516" s="21" t="s">
        <v>817</v>
      </c>
    </row>
    <row r="517" spans="2:65" s="9" customFormat="1" ht="29.85" customHeight="1">
      <c r="B517" s="119"/>
      <c r="D517" s="128" t="s">
        <v>123</v>
      </c>
      <c r="E517" s="128"/>
      <c r="F517" s="128"/>
      <c r="G517" s="128"/>
      <c r="H517" s="128"/>
      <c r="I517" s="128"/>
      <c r="J517" s="128"/>
      <c r="K517" s="128"/>
      <c r="L517" s="128"/>
      <c r="M517" s="128"/>
      <c r="N517" s="218">
        <f>BK517</f>
        <v>0</v>
      </c>
      <c r="O517" s="219"/>
      <c r="P517" s="219"/>
      <c r="Q517" s="219"/>
      <c r="R517" s="121"/>
      <c r="T517" s="122"/>
      <c r="W517" s="123">
        <f>SUM(W518:W528)</f>
        <v>153.270814</v>
      </c>
      <c r="Y517" s="123">
        <f>SUM(Y518:Y528)</f>
        <v>0.83437497272200001</v>
      </c>
      <c r="AA517" s="124">
        <f>SUM(AA518:AA528)</f>
        <v>0</v>
      </c>
      <c r="AR517" s="125" t="s">
        <v>95</v>
      </c>
      <c r="AT517" s="126" t="s">
        <v>72</v>
      </c>
      <c r="AU517" s="126" t="s">
        <v>81</v>
      </c>
      <c r="AY517" s="125" t="s">
        <v>144</v>
      </c>
      <c r="BK517" s="127">
        <f>SUM(BK518:BK528)</f>
        <v>0</v>
      </c>
    </row>
    <row r="518" spans="2:65" s="1" customFormat="1" ht="38.25" customHeight="1">
      <c r="B518" s="129"/>
      <c r="C518" s="130" t="s">
        <v>818</v>
      </c>
      <c r="D518" s="130" t="s">
        <v>145</v>
      </c>
      <c r="E518" s="131" t="s">
        <v>819</v>
      </c>
      <c r="F518" s="222" t="s">
        <v>820</v>
      </c>
      <c r="G518" s="222"/>
      <c r="H518" s="222"/>
      <c r="I518" s="222"/>
      <c r="J518" s="132" t="s">
        <v>190</v>
      </c>
      <c r="K518" s="133">
        <v>106.958</v>
      </c>
      <c r="L518" s="217">
        <v>0</v>
      </c>
      <c r="M518" s="217"/>
      <c r="N518" s="217">
        <f>ROUND(L518*K518,2)</f>
        <v>0</v>
      </c>
      <c r="O518" s="217"/>
      <c r="P518" s="217"/>
      <c r="Q518" s="217"/>
      <c r="R518" s="134"/>
      <c r="T518" s="135" t="s">
        <v>5</v>
      </c>
      <c r="U518" s="40" t="s">
        <v>38</v>
      </c>
      <c r="V518" s="136">
        <v>1.4330000000000001</v>
      </c>
      <c r="W518" s="136">
        <f>V518*K518</f>
        <v>153.270814</v>
      </c>
      <c r="X518" s="136">
        <v>7.8009589999999997E-3</v>
      </c>
      <c r="Y518" s="136">
        <f>X518*K518</f>
        <v>0.83437497272200001</v>
      </c>
      <c r="Z518" s="136">
        <v>0</v>
      </c>
      <c r="AA518" s="137">
        <f>Z518*K518</f>
        <v>0</v>
      </c>
      <c r="AR518" s="21" t="s">
        <v>234</v>
      </c>
      <c r="AT518" s="21" t="s">
        <v>145</v>
      </c>
      <c r="AU518" s="21" t="s">
        <v>95</v>
      </c>
      <c r="AY518" s="21" t="s">
        <v>144</v>
      </c>
      <c r="BE518" s="138">
        <f>IF(U518="základní",N518,0)</f>
        <v>0</v>
      </c>
      <c r="BF518" s="138">
        <f>IF(U518="snížená",N518,0)</f>
        <v>0</v>
      </c>
      <c r="BG518" s="138">
        <f>IF(U518="zákl. přenesená",N518,0)</f>
        <v>0</v>
      </c>
      <c r="BH518" s="138">
        <f>IF(U518="sníž. přenesená",N518,0)</f>
        <v>0</v>
      </c>
      <c r="BI518" s="138">
        <f>IF(U518="nulová",N518,0)</f>
        <v>0</v>
      </c>
      <c r="BJ518" s="21" t="s">
        <v>81</v>
      </c>
      <c r="BK518" s="138">
        <f>ROUND(L518*K518,2)</f>
        <v>0</v>
      </c>
      <c r="BL518" s="21" t="s">
        <v>234</v>
      </c>
      <c r="BM518" s="21" t="s">
        <v>821</v>
      </c>
    </row>
    <row r="519" spans="2:65" s="10" customFormat="1" ht="16.5" customHeight="1">
      <c r="B519" s="139"/>
      <c r="E519" s="140" t="s">
        <v>5</v>
      </c>
      <c r="F519" s="225" t="s">
        <v>296</v>
      </c>
      <c r="G519" s="226"/>
      <c r="H519" s="226"/>
      <c r="I519" s="226"/>
      <c r="K519" s="140" t="s">
        <v>5</v>
      </c>
      <c r="R519" s="141"/>
      <c r="T519" s="142"/>
      <c r="AA519" s="143"/>
      <c r="AT519" s="140" t="s">
        <v>152</v>
      </c>
      <c r="AU519" s="140" t="s">
        <v>95</v>
      </c>
      <c r="AV519" s="10" t="s">
        <v>81</v>
      </c>
      <c r="AW519" s="10" t="s">
        <v>31</v>
      </c>
      <c r="AX519" s="10" t="s">
        <v>73</v>
      </c>
      <c r="AY519" s="140" t="s">
        <v>144</v>
      </c>
    </row>
    <row r="520" spans="2:65" s="10" customFormat="1" ht="16.5" customHeight="1">
      <c r="B520" s="139"/>
      <c r="E520" s="140" t="s">
        <v>5</v>
      </c>
      <c r="F520" s="229" t="s">
        <v>297</v>
      </c>
      <c r="G520" s="230"/>
      <c r="H520" s="230"/>
      <c r="I520" s="230"/>
      <c r="K520" s="140" t="s">
        <v>5</v>
      </c>
      <c r="R520" s="141"/>
      <c r="T520" s="142"/>
      <c r="AA520" s="143"/>
      <c r="AT520" s="140" t="s">
        <v>152</v>
      </c>
      <c r="AU520" s="140" t="s">
        <v>95</v>
      </c>
      <c r="AV520" s="10" t="s">
        <v>81</v>
      </c>
      <c r="AW520" s="10" t="s">
        <v>31</v>
      </c>
      <c r="AX520" s="10" t="s">
        <v>73</v>
      </c>
      <c r="AY520" s="140" t="s">
        <v>144</v>
      </c>
    </row>
    <row r="521" spans="2:65" s="11" customFormat="1" ht="16.5" customHeight="1">
      <c r="B521" s="144"/>
      <c r="E521" s="145" t="s">
        <v>5</v>
      </c>
      <c r="F521" s="223" t="s">
        <v>298</v>
      </c>
      <c r="G521" s="224"/>
      <c r="H521" s="224"/>
      <c r="I521" s="224"/>
      <c r="K521" s="146">
        <v>6.0190000000000001</v>
      </c>
      <c r="R521" s="147"/>
      <c r="T521" s="148"/>
      <c r="AA521" s="149"/>
      <c r="AT521" s="145" t="s">
        <v>152</v>
      </c>
      <c r="AU521" s="145" t="s">
        <v>95</v>
      </c>
      <c r="AV521" s="11" t="s">
        <v>95</v>
      </c>
      <c r="AW521" s="11" t="s">
        <v>31</v>
      </c>
      <c r="AX521" s="11" t="s">
        <v>73</v>
      </c>
      <c r="AY521" s="145" t="s">
        <v>144</v>
      </c>
    </row>
    <row r="522" spans="2:65" s="11" customFormat="1" ht="16.5" customHeight="1">
      <c r="B522" s="144"/>
      <c r="E522" s="145" t="s">
        <v>5</v>
      </c>
      <c r="F522" s="223" t="s">
        <v>299</v>
      </c>
      <c r="G522" s="224"/>
      <c r="H522" s="224"/>
      <c r="I522" s="224"/>
      <c r="K522" s="146">
        <v>60.624000000000002</v>
      </c>
      <c r="R522" s="147"/>
      <c r="T522" s="148"/>
      <c r="AA522" s="149"/>
      <c r="AT522" s="145" t="s">
        <v>152</v>
      </c>
      <c r="AU522" s="145" t="s">
        <v>95</v>
      </c>
      <c r="AV522" s="11" t="s">
        <v>95</v>
      </c>
      <c r="AW522" s="11" t="s">
        <v>31</v>
      </c>
      <c r="AX522" s="11" t="s">
        <v>73</v>
      </c>
      <c r="AY522" s="145" t="s">
        <v>144</v>
      </c>
    </row>
    <row r="523" spans="2:65" s="11" customFormat="1" ht="16.5" customHeight="1">
      <c r="B523" s="144"/>
      <c r="E523" s="145" t="s">
        <v>5</v>
      </c>
      <c r="F523" s="223" t="s">
        <v>300</v>
      </c>
      <c r="G523" s="224"/>
      <c r="H523" s="224"/>
      <c r="I523" s="224"/>
      <c r="K523" s="146">
        <v>20.88</v>
      </c>
      <c r="R523" s="147"/>
      <c r="T523" s="148"/>
      <c r="AA523" s="149"/>
      <c r="AT523" s="145" t="s">
        <v>152</v>
      </c>
      <c r="AU523" s="145" t="s">
        <v>95</v>
      </c>
      <c r="AV523" s="11" t="s">
        <v>95</v>
      </c>
      <c r="AW523" s="11" t="s">
        <v>31</v>
      </c>
      <c r="AX523" s="11" t="s">
        <v>73</v>
      </c>
      <c r="AY523" s="145" t="s">
        <v>144</v>
      </c>
    </row>
    <row r="524" spans="2:65" s="11" customFormat="1" ht="16.5" customHeight="1">
      <c r="B524" s="144"/>
      <c r="E524" s="145" t="s">
        <v>5</v>
      </c>
      <c r="F524" s="223" t="s">
        <v>301</v>
      </c>
      <c r="G524" s="224"/>
      <c r="H524" s="224"/>
      <c r="I524" s="224"/>
      <c r="K524" s="146">
        <v>19.434999999999999</v>
      </c>
      <c r="R524" s="147"/>
      <c r="T524" s="148"/>
      <c r="AA524" s="149"/>
      <c r="AT524" s="145" t="s">
        <v>152</v>
      </c>
      <c r="AU524" s="145" t="s">
        <v>95</v>
      </c>
      <c r="AV524" s="11" t="s">
        <v>95</v>
      </c>
      <c r="AW524" s="11" t="s">
        <v>31</v>
      </c>
      <c r="AX524" s="11" t="s">
        <v>73</v>
      </c>
      <c r="AY524" s="145" t="s">
        <v>144</v>
      </c>
    </row>
    <row r="525" spans="2:65" s="12" customFormat="1" ht="16.5" customHeight="1">
      <c r="B525" s="150"/>
      <c r="E525" s="151" t="s">
        <v>5</v>
      </c>
      <c r="F525" s="227" t="s">
        <v>155</v>
      </c>
      <c r="G525" s="228"/>
      <c r="H525" s="228"/>
      <c r="I525" s="228"/>
      <c r="K525" s="152">
        <v>106.958</v>
      </c>
      <c r="R525" s="153"/>
      <c r="T525" s="154"/>
      <c r="AA525" s="155"/>
      <c r="AT525" s="151" t="s">
        <v>152</v>
      </c>
      <c r="AU525" s="151" t="s">
        <v>95</v>
      </c>
      <c r="AV525" s="12" t="s">
        <v>149</v>
      </c>
      <c r="AW525" s="12" t="s">
        <v>31</v>
      </c>
      <c r="AX525" s="12" t="s">
        <v>81</v>
      </c>
      <c r="AY525" s="151" t="s">
        <v>144</v>
      </c>
    </row>
    <row r="526" spans="2:65" s="1" customFormat="1" ht="16.5" customHeight="1">
      <c r="B526" s="129"/>
      <c r="C526" s="162" t="s">
        <v>822</v>
      </c>
      <c r="D526" s="162" t="s">
        <v>261</v>
      </c>
      <c r="E526" s="163" t="s">
        <v>823</v>
      </c>
      <c r="F526" s="231" t="s">
        <v>824</v>
      </c>
      <c r="G526" s="231"/>
      <c r="H526" s="231"/>
      <c r="I526" s="231"/>
      <c r="J526" s="164" t="s">
        <v>190</v>
      </c>
      <c r="K526" s="165">
        <v>112.306</v>
      </c>
      <c r="L526" s="232">
        <v>0</v>
      </c>
      <c r="M526" s="232"/>
      <c r="N526" s="232">
        <f>ROUND(L526*K526,2)</f>
        <v>0</v>
      </c>
      <c r="O526" s="217"/>
      <c r="P526" s="217"/>
      <c r="Q526" s="217"/>
      <c r="R526" s="134"/>
      <c r="T526" s="135" t="s">
        <v>5</v>
      </c>
      <c r="U526" s="40" t="s">
        <v>38</v>
      </c>
      <c r="V526" s="136">
        <v>0</v>
      </c>
      <c r="W526" s="136">
        <f>V526*K526</f>
        <v>0</v>
      </c>
      <c r="X526" s="136">
        <v>0</v>
      </c>
      <c r="Y526" s="136">
        <f>X526*K526</f>
        <v>0</v>
      </c>
      <c r="Z526" s="136">
        <v>0</v>
      </c>
      <c r="AA526" s="137">
        <f>Z526*K526</f>
        <v>0</v>
      </c>
      <c r="AR526" s="21" t="s">
        <v>355</v>
      </c>
      <c r="AT526" s="21" t="s">
        <v>261</v>
      </c>
      <c r="AU526" s="21" t="s">
        <v>95</v>
      </c>
      <c r="AY526" s="21" t="s">
        <v>144</v>
      </c>
      <c r="BE526" s="138">
        <f>IF(U526="základní",N526,0)</f>
        <v>0</v>
      </c>
      <c r="BF526" s="138">
        <f>IF(U526="snížená",N526,0)</f>
        <v>0</v>
      </c>
      <c r="BG526" s="138">
        <f>IF(U526="zákl. přenesená",N526,0)</f>
        <v>0</v>
      </c>
      <c r="BH526" s="138">
        <f>IF(U526="sníž. přenesená",N526,0)</f>
        <v>0</v>
      </c>
      <c r="BI526" s="138">
        <f>IF(U526="nulová",N526,0)</f>
        <v>0</v>
      </c>
      <c r="BJ526" s="21" t="s">
        <v>81</v>
      </c>
      <c r="BK526" s="138">
        <f>ROUND(L526*K526,2)</f>
        <v>0</v>
      </c>
      <c r="BL526" s="21" t="s">
        <v>234</v>
      </c>
      <c r="BM526" s="21" t="s">
        <v>825</v>
      </c>
    </row>
    <row r="527" spans="2:65" s="11" customFormat="1" ht="25.5" customHeight="1">
      <c r="B527" s="144"/>
      <c r="E527" s="145" t="s">
        <v>5</v>
      </c>
      <c r="F527" s="220" t="s">
        <v>826</v>
      </c>
      <c r="G527" s="221"/>
      <c r="H527" s="221"/>
      <c r="I527" s="221"/>
      <c r="K527" s="146">
        <v>112.306</v>
      </c>
      <c r="R527" s="147"/>
      <c r="T527" s="148"/>
      <c r="AA527" s="149"/>
      <c r="AT527" s="145" t="s">
        <v>152</v>
      </c>
      <c r="AU527" s="145" t="s">
        <v>95</v>
      </c>
      <c r="AV527" s="11" t="s">
        <v>95</v>
      </c>
      <c r="AW527" s="11" t="s">
        <v>31</v>
      </c>
      <c r="AX527" s="11" t="s">
        <v>81</v>
      </c>
      <c r="AY527" s="145" t="s">
        <v>144</v>
      </c>
    </row>
    <row r="528" spans="2:65" s="1" customFormat="1" ht="25.5" customHeight="1">
      <c r="B528" s="129"/>
      <c r="C528" s="130" t="s">
        <v>827</v>
      </c>
      <c r="D528" s="130" t="s">
        <v>145</v>
      </c>
      <c r="E528" s="131" t="s">
        <v>828</v>
      </c>
      <c r="F528" s="222" t="s">
        <v>829</v>
      </c>
      <c r="G528" s="222"/>
      <c r="H528" s="222"/>
      <c r="I528" s="222"/>
      <c r="J528" s="132" t="s">
        <v>514</v>
      </c>
      <c r="K528" s="133">
        <v>1759.096</v>
      </c>
      <c r="L528" s="217">
        <v>0</v>
      </c>
      <c r="M528" s="217"/>
      <c r="N528" s="217">
        <f>ROUND(L528*K528,2)</f>
        <v>0</v>
      </c>
      <c r="O528" s="217"/>
      <c r="P528" s="217"/>
      <c r="Q528" s="217"/>
      <c r="R528" s="134"/>
      <c r="T528" s="135" t="s">
        <v>5</v>
      </c>
      <c r="U528" s="40" t="s">
        <v>38</v>
      </c>
      <c r="V528" s="136">
        <v>0</v>
      </c>
      <c r="W528" s="136">
        <f>V528*K528</f>
        <v>0</v>
      </c>
      <c r="X528" s="136">
        <v>0</v>
      </c>
      <c r="Y528" s="136">
        <f>X528*K528</f>
        <v>0</v>
      </c>
      <c r="Z528" s="136">
        <v>0</v>
      </c>
      <c r="AA528" s="137">
        <f>Z528*K528</f>
        <v>0</v>
      </c>
      <c r="AR528" s="21" t="s">
        <v>234</v>
      </c>
      <c r="AT528" s="21" t="s">
        <v>145</v>
      </c>
      <c r="AU528" s="21" t="s">
        <v>95</v>
      </c>
      <c r="AY528" s="21" t="s">
        <v>144</v>
      </c>
      <c r="BE528" s="138">
        <f>IF(U528="základní",N528,0)</f>
        <v>0</v>
      </c>
      <c r="BF528" s="138">
        <f>IF(U528="snížená",N528,0)</f>
        <v>0</v>
      </c>
      <c r="BG528" s="138">
        <f>IF(U528="zákl. přenesená",N528,0)</f>
        <v>0</v>
      </c>
      <c r="BH528" s="138">
        <f>IF(U528="sníž. přenesená",N528,0)</f>
        <v>0</v>
      </c>
      <c r="BI528" s="138">
        <f>IF(U528="nulová",N528,0)</f>
        <v>0</v>
      </c>
      <c r="BJ528" s="21" t="s">
        <v>81</v>
      </c>
      <c r="BK528" s="138">
        <f>ROUND(L528*K528,2)</f>
        <v>0</v>
      </c>
      <c r="BL528" s="21" t="s">
        <v>234</v>
      </c>
      <c r="BM528" s="21" t="s">
        <v>830</v>
      </c>
    </row>
    <row r="529" spans="2:65" s="9" customFormat="1" ht="29.85" customHeight="1">
      <c r="B529" s="119"/>
      <c r="D529" s="128" t="s">
        <v>124</v>
      </c>
      <c r="E529" s="128"/>
      <c r="F529" s="128"/>
      <c r="G529" s="128"/>
      <c r="H529" s="128"/>
      <c r="I529" s="128"/>
      <c r="J529" s="128"/>
      <c r="K529" s="128"/>
      <c r="L529" s="128"/>
      <c r="M529" s="128"/>
      <c r="N529" s="218">
        <f>BK529</f>
        <v>0</v>
      </c>
      <c r="O529" s="219"/>
      <c r="P529" s="219"/>
      <c r="Q529" s="219"/>
      <c r="R529" s="121"/>
      <c r="T529" s="122"/>
      <c r="W529" s="123">
        <f>SUM(W530:W552)</f>
        <v>31.687473999999998</v>
      </c>
      <c r="Y529" s="123">
        <f>SUM(Y530:Y552)</f>
        <v>0.130485516</v>
      </c>
      <c r="AA529" s="124">
        <f>SUM(AA530:AA552)</f>
        <v>0</v>
      </c>
      <c r="AR529" s="125" t="s">
        <v>95</v>
      </c>
      <c r="AT529" s="126" t="s">
        <v>72</v>
      </c>
      <c r="AU529" s="126" t="s">
        <v>81</v>
      </c>
      <c r="AY529" s="125" t="s">
        <v>144</v>
      </c>
      <c r="BK529" s="127">
        <f>SUM(BK530:BK552)</f>
        <v>0</v>
      </c>
    </row>
    <row r="530" spans="2:65" s="1" customFormat="1" ht="25.5" customHeight="1">
      <c r="B530" s="129"/>
      <c r="C530" s="130" t="s">
        <v>831</v>
      </c>
      <c r="D530" s="130" t="s">
        <v>145</v>
      </c>
      <c r="E530" s="131" t="s">
        <v>832</v>
      </c>
      <c r="F530" s="222" t="s">
        <v>833</v>
      </c>
      <c r="G530" s="222"/>
      <c r="H530" s="222"/>
      <c r="I530" s="222"/>
      <c r="J530" s="132" t="s">
        <v>190</v>
      </c>
      <c r="K530" s="133">
        <v>114.23</v>
      </c>
      <c r="L530" s="217">
        <v>0</v>
      </c>
      <c r="M530" s="217"/>
      <c r="N530" s="217">
        <f>ROUND(L530*K530,2)</f>
        <v>0</v>
      </c>
      <c r="O530" s="217"/>
      <c r="P530" s="217"/>
      <c r="Q530" s="217"/>
      <c r="R530" s="134"/>
      <c r="T530" s="135" t="s">
        <v>5</v>
      </c>
      <c r="U530" s="40" t="s">
        <v>38</v>
      </c>
      <c r="V530" s="136">
        <v>3.1E-2</v>
      </c>
      <c r="W530" s="136">
        <f>V530*K530</f>
        <v>3.5411299999999999</v>
      </c>
      <c r="X530" s="136">
        <v>1.9000000000000001E-4</v>
      </c>
      <c r="Y530" s="136">
        <f>X530*K530</f>
        <v>2.1703700000000003E-2</v>
      </c>
      <c r="Z530" s="136">
        <v>0</v>
      </c>
      <c r="AA530" s="137">
        <f>Z530*K530</f>
        <v>0</v>
      </c>
      <c r="AR530" s="21" t="s">
        <v>234</v>
      </c>
      <c r="AT530" s="21" t="s">
        <v>145</v>
      </c>
      <c r="AU530" s="21" t="s">
        <v>95</v>
      </c>
      <c r="AY530" s="21" t="s">
        <v>144</v>
      </c>
      <c r="BE530" s="138">
        <f>IF(U530="základní",N530,0)</f>
        <v>0</v>
      </c>
      <c r="BF530" s="138">
        <f>IF(U530="snížená",N530,0)</f>
        <v>0</v>
      </c>
      <c r="BG530" s="138">
        <f>IF(U530="zákl. přenesená",N530,0)</f>
        <v>0</v>
      </c>
      <c r="BH530" s="138">
        <f>IF(U530="sníž. přenesená",N530,0)</f>
        <v>0</v>
      </c>
      <c r="BI530" s="138">
        <f>IF(U530="nulová",N530,0)</f>
        <v>0</v>
      </c>
      <c r="BJ530" s="21" t="s">
        <v>81</v>
      </c>
      <c r="BK530" s="138">
        <f>ROUND(L530*K530,2)</f>
        <v>0</v>
      </c>
      <c r="BL530" s="21" t="s">
        <v>234</v>
      </c>
      <c r="BM530" s="21" t="s">
        <v>834</v>
      </c>
    </row>
    <row r="531" spans="2:65" s="1" customFormat="1" ht="38.25" customHeight="1">
      <c r="B531" s="129"/>
      <c r="C531" s="130" t="s">
        <v>835</v>
      </c>
      <c r="D531" s="130" t="s">
        <v>145</v>
      </c>
      <c r="E531" s="131" t="s">
        <v>836</v>
      </c>
      <c r="F531" s="222" t="s">
        <v>837</v>
      </c>
      <c r="G531" s="222"/>
      <c r="H531" s="222"/>
      <c r="I531" s="222"/>
      <c r="J531" s="132" t="s">
        <v>190</v>
      </c>
      <c r="K531" s="133">
        <v>380.35599999999999</v>
      </c>
      <c r="L531" s="217">
        <v>0</v>
      </c>
      <c r="M531" s="217"/>
      <c r="N531" s="217">
        <f>ROUND(L531*K531,2)</f>
        <v>0</v>
      </c>
      <c r="O531" s="217"/>
      <c r="P531" s="217"/>
      <c r="Q531" s="217"/>
      <c r="R531" s="134"/>
      <c r="T531" s="135" t="s">
        <v>5</v>
      </c>
      <c r="U531" s="40" t="s">
        <v>38</v>
      </c>
      <c r="V531" s="136">
        <v>7.3999999999999996E-2</v>
      </c>
      <c r="W531" s="136">
        <f>V531*K531</f>
        <v>28.146343999999999</v>
      </c>
      <c r="X531" s="136">
        <v>2.8600000000000001E-4</v>
      </c>
      <c r="Y531" s="136">
        <f>X531*K531</f>
        <v>0.108781816</v>
      </c>
      <c r="Z531" s="136">
        <v>0</v>
      </c>
      <c r="AA531" s="137">
        <f>Z531*K531</f>
        <v>0</v>
      </c>
      <c r="AR531" s="21" t="s">
        <v>234</v>
      </c>
      <c r="AT531" s="21" t="s">
        <v>145</v>
      </c>
      <c r="AU531" s="21" t="s">
        <v>95</v>
      </c>
      <c r="AY531" s="21" t="s">
        <v>144</v>
      </c>
      <c r="BE531" s="138">
        <f>IF(U531="základní",N531,0)</f>
        <v>0</v>
      </c>
      <c r="BF531" s="138">
        <f>IF(U531="snížená",N531,0)</f>
        <v>0</v>
      </c>
      <c r="BG531" s="138">
        <f>IF(U531="zákl. přenesená",N531,0)</f>
        <v>0</v>
      </c>
      <c r="BH531" s="138">
        <f>IF(U531="sníž. přenesená",N531,0)</f>
        <v>0</v>
      </c>
      <c r="BI531" s="138">
        <f>IF(U531="nulová",N531,0)</f>
        <v>0</v>
      </c>
      <c r="BJ531" s="21" t="s">
        <v>81</v>
      </c>
      <c r="BK531" s="138">
        <f>ROUND(L531*K531,2)</f>
        <v>0</v>
      </c>
      <c r="BL531" s="21" t="s">
        <v>234</v>
      </c>
      <c r="BM531" s="21" t="s">
        <v>838</v>
      </c>
    </row>
    <row r="532" spans="2:65" s="10" customFormat="1" ht="16.5" customHeight="1">
      <c r="B532" s="139"/>
      <c r="E532" s="140" t="s">
        <v>5</v>
      </c>
      <c r="F532" s="225" t="s">
        <v>839</v>
      </c>
      <c r="G532" s="226"/>
      <c r="H532" s="226"/>
      <c r="I532" s="226"/>
      <c r="K532" s="140" t="s">
        <v>5</v>
      </c>
      <c r="R532" s="141"/>
      <c r="T532" s="142"/>
      <c r="AA532" s="143"/>
      <c r="AT532" s="140" t="s">
        <v>152</v>
      </c>
      <c r="AU532" s="140" t="s">
        <v>95</v>
      </c>
      <c r="AV532" s="10" t="s">
        <v>81</v>
      </c>
      <c r="AW532" s="10" t="s">
        <v>31</v>
      </c>
      <c r="AX532" s="10" t="s">
        <v>73</v>
      </c>
      <c r="AY532" s="140" t="s">
        <v>144</v>
      </c>
    </row>
    <row r="533" spans="2:65" s="10" customFormat="1" ht="16.5" customHeight="1">
      <c r="B533" s="139"/>
      <c r="E533" s="140" t="s">
        <v>5</v>
      </c>
      <c r="F533" s="229" t="s">
        <v>242</v>
      </c>
      <c r="G533" s="230"/>
      <c r="H533" s="230"/>
      <c r="I533" s="230"/>
      <c r="K533" s="140" t="s">
        <v>5</v>
      </c>
      <c r="R533" s="141"/>
      <c r="T533" s="142"/>
      <c r="AA533" s="143"/>
      <c r="AT533" s="140" t="s">
        <v>152</v>
      </c>
      <c r="AU533" s="140" t="s">
        <v>95</v>
      </c>
      <c r="AV533" s="10" t="s">
        <v>81</v>
      </c>
      <c r="AW533" s="10" t="s">
        <v>31</v>
      </c>
      <c r="AX533" s="10" t="s">
        <v>73</v>
      </c>
      <c r="AY533" s="140" t="s">
        <v>144</v>
      </c>
    </row>
    <row r="534" spans="2:65" s="11" customFormat="1" ht="16.5" customHeight="1">
      <c r="B534" s="144"/>
      <c r="E534" s="145" t="s">
        <v>5</v>
      </c>
      <c r="F534" s="223" t="s">
        <v>271</v>
      </c>
      <c r="G534" s="224"/>
      <c r="H534" s="224"/>
      <c r="I534" s="224"/>
      <c r="K534" s="146">
        <v>5.6</v>
      </c>
      <c r="R534" s="147"/>
      <c r="T534" s="148"/>
      <c r="AA534" s="149"/>
      <c r="AT534" s="145" t="s">
        <v>152</v>
      </c>
      <c r="AU534" s="145" t="s">
        <v>95</v>
      </c>
      <c r="AV534" s="11" t="s">
        <v>95</v>
      </c>
      <c r="AW534" s="11" t="s">
        <v>31</v>
      </c>
      <c r="AX534" s="11" t="s">
        <v>73</v>
      </c>
      <c r="AY534" s="145" t="s">
        <v>144</v>
      </c>
    </row>
    <row r="535" spans="2:65" s="11" customFormat="1" ht="16.5" customHeight="1">
      <c r="B535" s="144"/>
      <c r="E535" s="145" t="s">
        <v>5</v>
      </c>
      <c r="F535" s="223" t="s">
        <v>272</v>
      </c>
      <c r="G535" s="224"/>
      <c r="H535" s="224"/>
      <c r="I535" s="224"/>
      <c r="K535" s="146">
        <v>4.8</v>
      </c>
      <c r="R535" s="147"/>
      <c r="T535" s="148"/>
      <c r="AA535" s="149"/>
      <c r="AT535" s="145" t="s">
        <v>152</v>
      </c>
      <c r="AU535" s="145" t="s">
        <v>95</v>
      </c>
      <c r="AV535" s="11" t="s">
        <v>95</v>
      </c>
      <c r="AW535" s="11" t="s">
        <v>31</v>
      </c>
      <c r="AX535" s="11" t="s">
        <v>73</v>
      </c>
      <c r="AY535" s="145" t="s">
        <v>144</v>
      </c>
    </row>
    <row r="536" spans="2:65" s="11" customFormat="1" ht="16.5" customHeight="1">
      <c r="B536" s="144"/>
      <c r="E536" s="145" t="s">
        <v>5</v>
      </c>
      <c r="F536" s="223" t="s">
        <v>273</v>
      </c>
      <c r="G536" s="224"/>
      <c r="H536" s="224"/>
      <c r="I536" s="224"/>
      <c r="K536" s="146">
        <v>5.41</v>
      </c>
      <c r="R536" s="147"/>
      <c r="T536" s="148"/>
      <c r="AA536" s="149"/>
      <c r="AT536" s="145" t="s">
        <v>152</v>
      </c>
      <c r="AU536" s="145" t="s">
        <v>95</v>
      </c>
      <c r="AV536" s="11" t="s">
        <v>95</v>
      </c>
      <c r="AW536" s="11" t="s">
        <v>31</v>
      </c>
      <c r="AX536" s="11" t="s">
        <v>73</v>
      </c>
      <c r="AY536" s="145" t="s">
        <v>144</v>
      </c>
    </row>
    <row r="537" spans="2:65" s="11" customFormat="1" ht="16.5" customHeight="1">
      <c r="B537" s="144"/>
      <c r="E537" s="145" t="s">
        <v>5</v>
      </c>
      <c r="F537" s="223" t="s">
        <v>274</v>
      </c>
      <c r="G537" s="224"/>
      <c r="H537" s="224"/>
      <c r="I537" s="224"/>
      <c r="K537" s="146">
        <v>4.96</v>
      </c>
      <c r="R537" s="147"/>
      <c r="T537" s="148"/>
      <c r="AA537" s="149"/>
      <c r="AT537" s="145" t="s">
        <v>152</v>
      </c>
      <c r="AU537" s="145" t="s">
        <v>95</v>
      </c>
      <c r="AV537" s="11" t="s">
        <v>95</v>
      </c>
      <c r="AW537" s="11" t="s">
        <v>31</v>
      </c>
      <c r="AX537" s="11" t="s">
        <v>73</v>
      </c>
      <c r="AY537" s="145" t="s">
        <v>144</v>
      </c>
    </row>
    <row r="538" spans="2:65" s="11" customFormat="1" ht="16.5" customHeight="1">
      <c r="B538" s="144"/>
      <c r="E538" s="145" t="s">
        <v>5</v>
      </c>
      <c r="F538" s="223" t="s">
        <v>275</v>
      </c>
      <c r="G538" s="224"/>
      <c r="H538" s="224"/>
      <c r="I538" s="224"/>
      <c r="K538" s="146">
        <v>7.39</v>
      </c>
      <c r="R538" s="147"/>
      <c r="T538" s="148"/>
      <c r="AA538" s="149"/>
      <c r="AT538" s="145" t="s">
        <v>152</v>
      </c>
      <c r="AU538" s="145" t="s">
        <v>95</v>
      </c>
      <c r="AV538" s="11" t="s">
        <v>95</v>
      </c>
      <c r="AW538" s="11" t="s">
        <v>31</v>
      </c>
      <c r="AX538" s="11" t="s">
        <v>73</v>
      </c>
      <c r="AY538" s="145" t="s">
        <v>144</v>
      </c>
    </row>
    <row r="539" spans="2:65" s="11" customFormat="1" ht="16.5" customHeight="1">
      <c r="B539" s="144"/>
      <c r="E539" s="145" t="s">
        <v>5</v>
      </c>
      <c r="F539" s="223" t="s">
        <v>276</v>
      </c>
      <c r="G539" s="224"/>
      <c r="H539" s="224"/>
      <c r="I539" s="224"/>
      <c r="K539" s="146">
        <v>7.1</v>
      </c>
      <c r="R539" s="147"/>
      <c r="T539" s="148"/>
      <c r="AA539" s="149"/>
      <c r="AT539" s="145" t="s">
        <v>152</v>
      </c>
      <c r="AU539" s="145" t="s">
        <v>95</v>
      </c>
      <c r="AV539" s="11" t="s">
        <v>95</v>
      </c>
      <c r="AW539" s="11" t="s">
        <v>31</v>
      </c>
      <c r="AX539" s="11" t="s">
        <v>73</v>
      </c>
      <c r="AY539" s="145" t="s">
        <v>144</v>
      </c>
    </row>
    <row r="540" spans="2:65" s="11" customFormat="1" ht="16.5" customHeight="1">
      <c r="B540" s="144"/>
      <c r="E540" s="145" t="s">
        <v>5</v>
      </c>
      <c r="F540" s="223" t="s">
        <v>277</v>
      </c>
      <c r="G540" s="224"/>
      <c r="H540" s="224"/>
      <c r="I540" s="224"/>
      <c r="K540" s="146">
        <v>16.45</v>
      </c>
      <c r="R540" s="147"/>
      <c r="T540" s="148"/>
      <c r="AA540" s="149"/>
      <c r="AT540" s="145" t="s">
        <v>152</v>
      </c>
      <c r="AU540" s="145" t="s">
        <v>95</v>
      </c>
      <c r="AV540" s="11" t="s">
        <v>95</v>
      </c>
      <c r="AW540" s="11" t="s">
        <v>31</v>
      </c>
      <c r="AX540" s="11" t="s">
        <v>73</v>
      </c>
      <c r="AY540" s="145" t="s">
        <v>144</v>
      </c>
    </row>
    <row r="541" spans="2:65" s="11" customFormat="1" ht="16.5" customHeight="1">
      <c r="B541" s="144"/>
      <c r="E541" s="145" t="s">
        <v>5</v>
      </c>
      <c r="F541" s="223" t="s">
        <v>278</v>
      </c>
      <c r="G541" s="224"/>
      <c r="H541" s="224"/>
      <c r="I541" s="224"/>
      <c r="K541" s="146">
        <v>3.84</v>
      </c>
      <c r="R541" s="147"/>
      <c r="T541" s="148"/>
      <c r="AA541" s="149"/>
      <c r="AT541" s="145" t="s">
        <v>152</v>
      </c>
      <c r="AU541" s="145" t="s">
        <v>95</v>
      </c>
      <c r="AV541" s="11" t="s">
        <v>95</v>
      </c>
      <c r="AW541" s="11" t="s">
        <v>31</v>
      </c>
      <c r="AX541" s="11" t="s">
        <v>73</v>
      </c>
      <c r="AY541" s="145" t="s">
        <v>144</v>
      </c>
    </row>
    <row r="542" spans="2:65" s="11" customFormat="1" ht="16.5" customHeight="1">
      <c r="B542" s="144"/>
      <c r="E542" s="145" t="s">
        <v>5</v>
      </c>
      <c r="F542" s="223" t="s">
        <v>279</v>
      </c>
      <c r="G542" s="224"/>
      <c r="H542" s="224"/>
      <c r="I542" s="224"/>
      <c r="K542" s="146">
        <v>4.6900000000000004</v>
      </c>
      <c r="R542" s="147"/>
      <c r="T542" s="148"/>
      <c r="AA542" s="149"/>
      <c r="AT542" s="145" t="s">
        <v>152</v>
      </c>
      <c r="AU542" s="145" t="s">
        <v>95</v>
      </c>
      <c r="AV542" s="11" t="s">
        <v>95</v>
      </c>
      <c r="AW542" s="11" t="s">
        <v>31</v>
      </c>
      <c r="AX542" s="11" t="s">
        <v>73</v>
      </c>
      <c r="AY542" s="145" t="s">
        <v>144</v>
      </c>
    </row>
    <row r="543" spans="2:65" s="11" customFormat="1" ht="16.5" customHeight="1">
      <c r="B543" s="144"/>
      <c r="E543" s="145" t="s">
        <v>5</v>
      </c>
      <c r="F543" s="223" t="s">
        <v>280</v>
      </c>
      <c r="G543" s="224"/>
      <c r="H543" s="224"/>
      <c r="I543" s="224"/>
      <c r="K543" s="146">
        <v>7</v>
      </c>
      <c r="R543" s="147"/>
      <c r="T543" s="148"/>
      <c r="AA543" s="149"/>
      <c r="AT543" s="145" t="s">
        <v>152</v>
      </c>
      <c r="AU543" s="145" t="s">
        <v>95</v>
      </c>
      <c r="AV543" s="11" t="s">
        <v>95</v>
      </c>
      <c r="AW543" s="11" t="s">
        <v>31</v>
      </c>
      <c r="AX543" s="11" t="s">
        <v>73</v>
      </c>
      <c r="AY543" s="145" t="s">
        <v>144</v>
      </c>
    </row>
    <row r="544" spans="2:65" s="11" customFormat="1" ht="16.5" customHeight="1">
      <c r="B544" s="144"/>
      <c r="E544" s="145" t="s">
        <v>5</v>
      </c>
      <c r="F544" s="223" t="s">
        <v>281</v>
      </c>
      <c r="G544" s="224"/>
      <c r="H544" s="224"/>
      <c r="I544" s="224"/>
      <c r="K544" s="146">
        <v>10.4</v>
      </c>
      <c r="R544" s="147"/>
      <c r="T544" s="148"/>
      <c r="AA544" s="149"/>
      <c r="AT544" s="145" t="s">
        <v>152</v>
      </c>
      <c r="AU544" s="145" t="s">
        <v>95</v>
      </c>
      <c r="AV544" s="11" t="s">
        <v>95</v>
      </c>
      <c r="AW544" s="11" t="s">
        <v>31</v>
      </c>
      <c r="AX544" s="11" t="s">
        <v>73</v>
      </c>
      <c r="AY544" s="145" t="s">
        <v>144</v>
      </c>
    </row>
    <row r="545" spans="2:65" s="11" customFormat="1" ht="16.5" customHeight="1">
      <c r="B545" s="144"/>
      <c r="E545" s="145" t="s">
        <v>5</v>
      </c>
      <c r="F545" s="223" t="s">
        <v>282</v>
      </c>
      <c r="G545" s="224"/>
      <c r="H545" s="224"/>
      <c r="I545" s="224"/>
      <c r="K545" s="146">
        <v>33.06</v>
      </c>
      <c r="R545" s="147"/>
      <c r="T545" s="148"/>
      <c r="AA545" s="149"/>
      <c r="AT545" s="145" t="s">
        <v>152</v>
      </c>
      <c r="AU545" s="145" t="s">
        <v>95</v>
      </c>
      <c r="AV545" s="11" t="s">
        <v>95</v>
      </c>
      <c r="AW545" s="11" t="s">
        <v>31</v>
      </c>
      <c r="AX545" s="11" t="s">
        <v>73</v>
      </c>
      <c r="AY545" s="145" t="s">
        <v>144</v>
      </c>
    </row>
    <row r="546" spans="2:65" s="11" customFormat="1" ht="16.5" customHeight="1">
      <c r="B546" s="144"/>
      <c r="E546" s="145" t="s">
        <v>5</v>
      </c>
      <c r="F546" s="223" t="s">
        <v>283</v>
      </c>
      <c r="G546" s="224"/>
      <c r="H546" s="224"/>
      <c r="I546" s="224"/>
      <c r="K546" s="146">
        <v>3.53</v>
      </c>
      <c r="R546" s="147"/>
      <c r="T546" s="148"/>
      <c r="AA546" s="149"/>
      <c r="AT546" s="145" t="s">
        <v>152</v>
      </c>
      <c r="AU546" s="145" t="s">
        <v>95</v>
      </c>
      <c r="AV546" s="11" t="s">
        <v>95</v>
      </c>
      <c r="AW546" s="11" t="s">
        <v>31</v>
      </c>
      <c r="AX546" s="11" t="s">
        <v>73</v>
      </c>
      <c r="AY546" s="145" t="s">
        <v>144</v>
      </c>
    </row>
    <row r="547" spans="2:65" s="12" customFormat="1" ht="16.5" customHeight="1">
      <c r="B547" s="150"/>
      <c r="E547" s="151" t="s">
        <v>5</v>
      </c>
      <c r="F547" s="227" t="s">
        <v>155</v>
      </c>
      <c r="G547" s="228"/>
      <c r="H547" s="228"/>
      <c r="I547" s="228"/>
      <c r="K547" s="152">
        <v>114.23</v>
      </c>
      <c r="R547" s="153"/>
      <c r="T547" s="154"/>
      <c r="AA547" s="155"/>
      <c r="AT547" s="151" t="s">
        <v>152</v>
      </c>
      <c r="AU547" s="151" t="s">
        <v>95</v>
      </c>
      <c r="AV547" s="12" t="s">
        <v>149</v>
      </c>
      <c r="AW547" s="12" t="s">
        <v>31</v>
      </c>
      <c r="AX547" s="12" t="s">
        <v>73</v>
      </c>
      <c r="AY547" s="151" t="s">
        <v>144</v>
      </c>
    </row>
    <row r="548" spans="2:65" s="11" customFormat="1" ht="16.5" customHeight="1">
      <c r="B548" s="144"/>
      <c r="E548" s="145" t="s">
        <v>5</v>
      </c>
      <c r="F548" s="223" t="s">
        <v>840</v>
      </c>
      <c r="G548" s="224"/>
      <c r="H548" s="224"/>
      <c r="I548" s="224"/>
      <c r="K548" s="146">
        <v>114.23</v>
      </c>
      <c r="R548" s="147"/>
      <c r="T548" s="148"/>
      <c r="AA548" s="149"/>
      <c r="AT548" s="145" t="s">
        <v>152</v>
      </c>
      <c r="AU548" s="145" t="s">
        <v>95</v>
      </c>
      <c r="AV548" s="11" t="s">
        <v>95</v>
      </c>
      <c r="AW548" s="11" t="s">
        <v>31</v>
      </c>
      <c r="AX548" s="11" t="s">
        <v>73</v>
      </c>
      <c r="AY548" s="145" t="s">
        <v>144</v>
      </c>
    </row>
    <row r="549" spans="2:65" s="11" customFormat="1" ht="16.5" customHeight="1">
      <c r="B549" s="144"/>
      <c r="E549" s="145" t="s">
        <v>5</v>
      </c>
      <c r="F549" s="223" t="s">
        <v>841</v>
      </c>
      <c r="G549" s="224"/>
      <c r="H549" s="224"/>
      <c r="I549" s="224"/>
      <c r="K549" s="146">
        <v>266.12599999999998</v>
      </c>
      <c r="R549" s="147"/>
      <c r="T549" s="148"/>
      <c r="AA549" s="149"/>
      <c r="AT549" s="145" t="s">
        <v>152</v>
      </c>
      <c r="AU549" s="145" t="s">
        <v>95</v>
      </c>
      <c r="AV549" s="11" t="s">
        <v>95</v>
      </c>
      <c r="AW549" s="11" t="s">
        <v>31</v>
      </c>
      <c r="AX549" s="11" t="s">
        <v>73</v>
      </c>
      <c r="AY549" s="145" t="s">
        <v>144</v>
      </c>
    </row>
    <row r="550" spans="2:65" s="12" customFormat="1" ht="16.5" customHeight="1">
      <c r="B550" s="150"/>
      <c r="E550" s="151" t="s">
        <v>5</v>
      </c>
      <c r="F550" s="227" t="s">
        <v>155</v>
      </c>
      <c r="G550" s="228"/>
      <c r="H550" s="228"/>
      <c r="I550" s="228"/>
      <c r="K550" s="152">
        <v>380.35599999999999</v>
      </c>
      <c r="R550" s="153"/>
      <c r="T550" s="154"/>
      <c r="AA550" s="155"/>
      <c r="AT550" s="151" t="s">
        <v>152</v>
      </c>
      <c r="AU550" s="151" t="s">
        <v>95</v>
      </c>
      <c r="AV550" s="12" t="s">
        <v>149</v>
      </c>
      <c r="AW550" s="12" t="s">
        <v>31</v>
      </c>
      <c r="AX550" s="12" t="s">
        <v>81</v>
      </c>
      <c r="AY550" s="151" t="s">
        <v>144</v>
      </c>
    </row>
    <row r="551" spans="2:65" s="1" customFormat="1" ht="16.5" customHeight="1">
      <c r="B551" s="129"/>
      <c r="C551" s="130" t="s">
        <v>842</v>
      </c>
      <c r="D551" s="130" t="s">
        <v>145</v>
      </c>
      <c r="E551" s="131" t="s">
        <v>843</v>
      </c>
      <c r="F551" s="222" t="s">
        <v>844</v>
      </c>
      <c r="G551" s="222"/>
      <c r="H551" s="222"/>
      <c r="I551" s="222"/>
      <c r="J551" s="132" t="s">
        <v>190</v>
      </c>
      <c r="K551" s="133">
        <v>266.12599999999998</v>
      </c>
      <c r="L551" s="217">
        <v>0</v>
      </c>
      <c r="M551" s="217"/>
      <c r="N551" s="217">
        <f>ROUND(L551*K551,2)</f>
        <v>0</v>
      </c>
      <c r="O551" s="217"/>
      <c r="P551" s="217"/>
      <c r="Q551" s="217"/>
      <c r="R551" s="134"/>
      <c r="T551" s="135" t="s">
        <v>5</v>
      </c>
      <c r="U551" s="40" t="s">
        <v>38</v>
      </c>
      <c r="V551" s="136">
        <v>0</v>
      </c>
      <c r="W551" s="136">
        <f>V551*K551</f>
        <v>0</v>
      </c>
      <c r="X551" s="136">
        <v>0</v>
      </c>
      <c r="Y551" s="136">
        <f>X551*K551</f>
        <v>0</v>
      </c>
      <c r="Z551" s="136">
        <v>0</v>
      </c>
      <c r="AA551" s="137">
        <f>Z551*K551</f>
        <v>0</v>
      </c>
      <c r="AR551" s="21" t="s">
        <v>234</v>
      </c>
      <c r="AT551" s="21" t="s">
        <v>145</v>
      </c>
      <c r="AU551" s="21" t="s">
        <v>95</v>
      </c>
      <c r="AY551" s="21" t="s">
        <v>144</v>
      </c>
      <c r="BE551" s="138">
        <f>IF(U551="základní",N551,0)</f>
        <v>0</v>
      </c>
      <c r="BF551" s="138">
        <f>IF(U551="snížená",N551,0)</f>
        <v>0</v>
      </c>
      <c r="BG551" s="138">
        <f>IF(U551="zákl. přenesená",N551,0)</f>
        <v>0</v>
      </c>
      <c r="BH551" s="138">
        <f>IF(U551="sníž. přenesená",N551,0)</f>
        <v>0</v>
      </c>
      <c r="BI551" s="138">
        <f>IF(U551="nulová",N551,0)</f>
        <v>0</v>
      </c>
      <c r="BJ551" s="21" t="s">
        <v>81</v>
      </c>
      <c r="BK551" s="138">
        <f>ROUND(L551*K551,2)</f>
        <v>0</v>
      </c>
      <c r="BL551" s="21" t="s">
        <v>234</v>
      </c>
      <c r="BM551" s="21" t="s">
        <v>845</v>
      </c>
    </row>
    <row r="552" spans="2:65" s="11" customFormat="1" ht="16.5" customHeight="1">
      <c r="B552" s="144"/>
      <c r="E552" s="145" t="s">
        <v>5</v>
      </c>
      <c r="F552" s="220" t="s">
        <v>846</v>
      </c>
      <c r="G552" s="221"/>
      <c r="H552" s="221"/>
      <c r="I552" s="221"/>
      <c r="K552" s="146">
        <v>266.12599999999998</v>
      </c>
      <c r="R552" s="147"/>
      <c r="T552" s="148"/>
      <c r="AA552" s="149"/>
      <c r="AT552" s="145" t="s">
        <v>152</v>
      </c>
      <c r="AU552" s="145" t="s">
        <v>95</v>
      </c>
      <c r="AV552" s="11" t="s">
        <v>95</v>
      </c>
      <c r="AW552" s="11" t="s">
        <v>31</v>
      </c>
      <c r="AX552" s="11" t="s">
        <v>81</v>
      </c>
      <c r="AY552" s="145" t="s">
        <v>144</v>
      </c>
    </row>
    <row r="553" spans="2:65" s="9" customFormat="1" ht="37.35" customHeight="1">
      <c r="B553" s="119"/>
      <c r="D553" s="120" t="s">
        <v>125</v>
      </c>
      <c r="E553" s="120"/>
      <c r="F553" s="120"/>
      <c r="G553" s="120"/>
      <c r="H553" s="120"/>
      <c r="I553" s="120"/>
      <c r="J553" s="120"/>
      <c r="K553" s="120"/>
      <c r="L553" s="120"/>
      <c r="M553" s="120"/>
      <c r="N553" s="241">
        <f>BK553</f>
        <v>0</v>
      </c>
      <c r="O553" s="242"/>
      <c r="P553" s="242"/>
      <c r="Q553" s="242"/>
      <c r="R553" s="121"/>
      <c r="T553" s="122"/>
      <c r="W553" s="123">
        <f>W554+W556+W562</f>
        <v>0</v>
      </c>
      <c r="Y553" s="123">
        <f>Y554+Y556+Y562</f>
        <v>0</v>
      </c>
      <c r="AA553" s="124">
        <f>AA554+AA556+AA562</f>
        <v>0</v>
      </c>
      <c r="AR553" s="125" t="s">
        <v>168</v>
      </c>
      <c r="AT553" s="126" t="s">
        <v>72</v>
      </c>
      <c r="AU553" s="126" t="s">
        <v>73</v>
      </c>
      <c r="AY553" s="125" t="s">
        <v>144</v>
      </c>
      <c r="BK553" s="127">
        <f>BK554+BK556+BK562</f>
        <v>0</v>
      </c>
    </row>
    <row r="554" spans="2:65" s="9" customFormat="1" ht="19.899999999999999" customHeight="1">
      <c r="B554" s="119"/>
      <c r="D554" s="128" t="s">
        <v>126</v>
      </c>
      <c r="E554" s="128"/>
      <c r="F554" s="128"/>
      <c r="G554" s="128"/>
      <c r="H554" s="128"/>
      <c r="I554" s="128"/>
      <c r="J554" s="128"/>
      <c r="K554" s="128"/>
      <c r="L554" s="128"/>
      <c r="M554" s="128"/>
      <c r="N554" s="233">
        <f>BK554</f>
        <v>0</v>
      </c>
      <c r="O554" s="234"/>
      <c r="P554" s="234"/>
      <c r="Q554" s="234"/>
      <c r="R554" s="121"/>
      <c r="T554" s="122"/>
      <c r="W554" s="123">
        <f>W555</f>
        <v>0</v>
      </c>
      <c r="Y554" s="123">
        <f>Y555</f>
        <v>0</v>
      </c>
      <c r="AA554" s="124">
        <f>AA555</f>
        <v>0</v>
      </c>
      <c r="AR554" s="125" t="s">
        <v>168</v>
      </c>
      <c r="AT554" s="126" t="s">
        <v>72</v>
      </c>
      <c r="AU554" s="126" t="s">
        <v>81</v>
      </c>
      <c r="AY554" s="125" t="s">
        <v>144</v>
      </c>
      <c r="BK554" s="127">
        <f>BK555</f>
        <v>0</v>
      </c>
    </row>
    <row r="555" spans="2:65" s="1" customFormat="1" ht="16.5" customHeight="1">
      <c r="B555" s="129"/>
      <c r="C555" s="130" t="s">
        <v>847</v>
      </c>
      <c r="D555" s="130" t="s">
        <v>145</v>
      </c>
      <c r="E555" s="131" t="s">
        <v>848</v>
      </c>
      <c r="F555" s="222" t="s">
        <v>849</v>
      </c>
      <c r="G555" s="222"/>
      <c r="H555" s="222"/>
      <c r="I555" s="222"/>
      <c r="J555" s="132" t="s">
        <v>850</v>
      </c>
      <c r="K555" s="133">
        <v>1</v>
      </c>
      <c r="L555" s="217">
        <v>0</v>
      </c>
      <c r="M555" s="217"/>
      <c r="N555" s="217">
        <f>ROUND(L555*K555,2)</f>
        <v>0</v>
      </c>
      <c r="O555" s="217"/>
      <c r="P555" s="217"/>
      <c r="Q555" s="217"/>
      <c r="R555" s="134"/>
      <c r="T555" s="135" t="s">
        <v>5</v>
      </c>
      <c r="U555" s="40" t="s">
        <v>38</v>
      </c>
      <c r="V555" s="136">
        <v>0</v>
      </c>
      <c r="W555" s="136">
        <f>V555*K555</f>
        <v>0</v>
      </c>
      <c r="X555" s="136">
        <v>0</v>
      </c>
      <c r="Y555" s="136">
        <f>X555*K555</f>
        <v>0</v>
      </c>
      <c r="Z555" s="136">
        <v>0</v>
      </c>
      <c r="AA555" s="137">
        <f>Z555*K555</f>
        <v>0</v>
      </c>
      <c r="AR555" s="21" t="s">
        <v>851</v>
      </c>
      <c r="AT555" s="21" t="s">
        <v>145</v>
      </c>
      <c r="AU555" s="21" t="s">
        <v>95</v>
      </c>
      <c r="AY555" s="21" t="s">
        <v>144</v>
      </c>
      <c r="BE555" s="138">
        <f>IF(U555="základní",N555,0)</f>
        <v>0</v>
      </c>
      <c r="BF555" s="138">
        <f>IF(U555="snížená",N555,0)</f>
        <v>0</v>
      </c>
      <c r="BG555" s="138">
        <f>IF(U555="zákl. přenesená",N555,0)</f>
        <v>0</v>
      </c>
      <c r="BH555" s="138">
        <f>IF(U555="sníž. přenesená",N555,0)</f>
        <v>0</v>
      </c>
      <c r="BI555" s="138">
        <f>IF(U555="nulová",N555,0)</f>
        <v>0</v>
      </c>
      <c r="BJ555" s="21" t="s">
        <v>81</v>
      </c>
      <c r="BK555" s="138">
        <f>ROUND(L555*K555,2)</f>
        <v>0</v>
      </c>
      <c r="BL555" s="21" t="s">
        <v>851</v>
      </c>
      <c r="BM555" s="21" t="s">
        <v>852</v>
      </c>
    </row>
    <row r="556" spans="2:65" s="9" customFormat="1" ht="29.85" customHeight="1">
      <c r="B556" s="119"/>
      <c r="D556" s="128" t="s">
        <v>127</v>
      </c>
      <c r="E556" s="128"/>
      <c r="F556" s="128"/>
      <c r="G556" s="128"/>
      <c r="H556" s="128"/>
      <c r="I556" s="128"/>
      <c r="J556" s="128"/>
      <c r="K556" s="128"/>
      <c r="L556" s="128"/>
      <c r="M556" s="128"/>
      <c r="N556" s="218">
        <f>BK556</f>
        <v>0</v>
      </c>
      <c r="O556" s="219"/>
      <c r="P556" s="219"/>
      <c r="Q556" s="219"/>
      <c r="R556" s="121"/>
      <c r="T556" s="122"/>
      <c r="W556" s="123">
        <f>SUM(W557:W561)</f>
        <v>0</v>
      </c>
      <c r="Y556" s="123">
        <f>SUM(Y557:Y561)</f>
        <v>0</v>
      </c>
      <c r="AA556" s="124">
        <f>SUM(AA557:AA561)</f>
        <v>0</v>
      </c>
      <c r="AR556" s="125" t="s">
        <v>168</v>
      </c>
      <c r="AT556" s="126" t="s">
        <v>72</v>
      </c>
      <c r="AU556" s="126" t="s">
        <v>81</v>
      </c>
      <c r="AY556" s="125" t="s">
        <v>144</v>
      </c>
      <c r="BK556" s="127">
        <f>SUM(BK557:BK561)</f>
        <v>0</v>
      </c>
    </row>
    <row r="557" spans="2:65" s="1" customFormat="1" ht="16.5" customHeight="1">
      <c r="B557" s="129"/>
      <c r="C557" s="130" t="s">
        <v>853</v>
      </c>
      <c r="D557" s="130" t="s">
        <v>145</v>
      </c>
      <c r="E557" s="131" t="s">
        <v>854</v>
      </c>
      <c r="F557" s="222" t="s">
        <v>855</v>
      </c>
      <c r="G557" s="222"/>
      <c r="H557" s="222"/>
      <c r="I557" s="222"/>
      <c r="J557" s="132" t="s">
        <v>850</v>
      </c>
      <c r="K557" s="133">
        <v>1</v>
      </c>
      <c r="L557" s="217">
        <v>0</v>
      </c>
      <c r="M557" s="217"/>
      <c r="N557" s="217">
        <f>ROUND(L557*K557,2)</f>
        <v>0</v>
      </c>
      <c r="O557" s="217"/>
      <c r="P557" s="217"/>
      <c r="Q557" s="217"/>
      <c r="R557" s="134"/>
      <c r="T557" s="135" t="s">
        <v>5</v>
      </c>
      <c r="U557" s="40" t="s">
        <v>38</v>
      </c>
      <c r="V557" s="136">
        <v>0</v>
      </c>
      <c r="W557" s="136">
        <f>V557*K557</f>
        <v>0</v>
      </c>
      <c r="X557" s="136">
        <v>0</v>
      </c>
      <c r="Y557" s="136">
        <f>X557*K557</f>
        <v>0</v>
      </c>
      <c r="Z557" s="136">
        <v>0</v>
      </c>
      <c r="AA557" s="137">
        <f>Z557*K557</f>
        <v>0</v>
      </c>
      <c r="AR557" s="21" t="s">
        <v>851</v>
      </c>
      <c r="AT557" s="21" t="s">
        <v>145</v>
      </c>
      <c r="AU557" s="21" t="s">
        <v>95</v>
      </c>
      <c r="AY557" s="21" t="s">
        <v>144</v>
      </c>
      <c r="BE557" s="138">
        <f>IF(U557="základní",N557,0)</f>
        <v>0</v>
      </c>
      <c r="BF557" s="138">
        <f>IF(U557="snížená",N557,0)</f>
        <v>0</v>
      </c>
      <c r="BG557" s="138">
        <f>IF(U557="zákl. přenesená",N557,0)</f>
        <v>0</v>
      </c>
      <c r="BH557" s="138">
        <f>IF(U557="sníž. přenesená",N557,0)</f>
        <v>0</v>
      </c>
      <c r="BI557" s="138">
        <f>IF(U557="nulová",N557,0)</f>
        <v>0</v>
      </c>
      <c r="BJ557" s="21" t="s">
        <v>81</v>
      </c>
      <c r="BK557" s="138">
        <f>ROUND(L557*K557,2)</f>
        <v>0</v>
      </c>
      <c r="BL557" s="21" t="s">
        <v>851</v>
      </c>
      <c r="BM557" s="21" t="s">
        <v>856</v>
      </c>
    </row>
    <row r="558" spans="2:65" s="1" customFormat="1" ht="16.5" customHeight="1">
      <c r="B558" s="129"/>
      <c r="C558" s="130" t="s">
        <v>857</v>
      </c>
      <c r="D558" s="130" t="s">
        <v>145</v>
      </c>
      <c r="E558" s="131" t="s">
        <v>858</v>
      </c>
      <c r="F558" s="222" t="s">
        <v>859</v>
      </c>
      <c r="G558" s="222"/>
      <c r="H558" s="222"/>
      <c r="I558" s="222"/>
      <c r="J558" s="132" t="s">
        <v>850</v>
      </c>
      <c r="K558" s="133">
        <v>1</v>
      </c>
      <c r="L558" s="217">
        <v>0</v>
      </c>
      <c r="M558" s="217"/>
      <c r="N558" s="217">
        <f>ROUND(L558*K558,2)</f>
        <v>0</v>
      </c>
      <c r="O558" s="217"/>
      <c r="P558" s="217"/>
      <c r="Q558" s="217"/>
      <c r="R558" s="134"/>
      <c r="T558" s="135" t="s">
        <v>5</v>
      </c>
      <c r="U558" s="40" t="s">
        <v>38</v>
      </c>
      <c r="V558" s="136">
        <v>0</v>
      </c>
      <c r="W558" s="136">
        <f>V558*K558</f>
        <v>0</v>
      </c>
      <c r="X558" s="136">
        <v>0</v>
      </c>
      <c r="Y558" s="136">
        <f>X558*K558</f>
        <v>0</v>
      </c>
      <c r="Z558" s="136">
        <v>0</v>
      </c>
      <c r="AA558" s="137">
        <f>Z558*K558</f>
        <v>0</v>
      </c>
      <c r="AR558" s="21" t="s">
        <v>851</v>
      </c>
      <c r="AT558" s="21" t="s">
        <v>145</v>
      </c>
      <c r="AU558" s="21" t="s">
        <v>95</v>
      </c>
      <c r="AY558" s="21" t="s">
        <v>144</v>
      </c>
      <c r="BE558" s="138">
        <f>IF(U558="základní",N558,0)</f>
        <v>0</v>
      </c>
      <c r="BF558" s="138">
        <f>IF(U558="snížená",N558,0)</f>
        <v>0</v>
      </c>
      <c r="BG558" s="138">
        <f>IF(U558="zákl. přenesená",N558,0)</f>
        <v>0</v>
      </c>
      <c r="BH558" s="138">
        <f>IF(U558="sníž. přenesená",N558,0)</f>
        <v>0</v>
      </c>
      <c r="BI558" s="138">
        <f>IF(U558="nulová",N558,0)</f>
        <v>0</v>
      </c>
      <c r="BJ558" s="21" t="s">
        <v>81</v>
      </c>
      <c r="BK558" s="138">
        <f>ROUND(L558*K558,2)</f>
        <v>0</v>
      </c>
      <c r="BL558" s="21" t="s">
        <v>851</v>
      </c>
      <c r="BM558" s="21" t="s">
        <v>860</v>
      </c>
    </row>
    <row r="559" spans="2:65" s="1" customFormat="1" ht="16.5" customHeight="1">
      <c r="B559" s="129"/>
      <c r="C559" s="130" t="s">
        <v>861</v>
      </c>
      <c r="D559" s="130" t="s">
        <v>145</v>
      </c>
      <c r="E559" s="131" t="s">
        <v>862</v>
      </c>
      <c r="F559" s="222" t="s">
        <v>863</v>
      </c>
      <c r="G559" s="222"/>
      <c r="H559" s="222"/>
      <c r="I559" s="222"/>
      <c r="J559" s="132" t="s">
        <v>850</v>
      </c>
      <c r="K559" s="133">
        <v>1</v>
      </c>
      <c r="L559" s="217">
        <v>0</v>
      </c>
      <c r="M559" s="217"/>
      <c r="N559" s="217">
        <f>ROUND(L559*K559,2)</f>
        <v>0</v>
      </c>
      <c r="O559" s="217"/>
      <c r="P559" s="217"/>
      <c r="Q559" s="217"/>
      <c r="R559" s="134"/>
      <c r="T559" s="135" t="s">
        <v>5</v>
      </c>
      <c r="U559" s="40" t="s">
        <v>38</v>
      </c>
      <c r="V559" s="136">
        <v>0</v>
      </c>
      <c r="W559" s="136">
        <f>V559*K559</f>
        <v>0</v>
      </c>
      <c r="X559" s="136">
        <v>0</v>
      </c>
      <c r="Y559" s="136">
        <f>X559*K559</f>
        <v>0</v>
      </c>
      <c r="Z559" s="136">
        <v>0</v>
      </c>
      <c r="AA559" s="137">
        <f>Z559*K559</f>
        <v>0</v>
      </c>
      <c r="AR559" s="21" t="s">
        <v>851</v>
      </c>
      <c r="AT559" s="21" t="s">
        <v>145</v>
      </c>
      <c r="AU559" s="21" t="s">
        <v>95</v>
      </c>
      <c r="AY559" s="21" t="s">
        <v>144</v>
      </c>
      <c r="BE559" s="138">
        <f>IF(U559="základní",N559,0)</f>
        <v>0</v>
      </c>
      <c r="BF559" s="138">
        <f>IF(U559="snížená",N559,0)</f>
        <v>0</v>
      </c>
      <c r="BG559" s="138">
        <f>IF(U559="zákl. přenesená",N559,0)</f>
        <v>0</v>
      </c>
      <c r="BH559" s="138">
        <f>IF(U559="sníž. přenesená",N559,0)</f>
        <v>0</v>
      </c>
      <c r="BI559" s="138">
        <f>IF(U559="nulová",N559,0)</f>
        <v>0</v>
      </c>
      <c r="BJ559" s="21" t="s">
        <v>81</v>
      </c>
      <c r="BK559" s="138">
        <f>ROUND(L559*K559,2)</f>
        <v>0</v>
      </c>
      <c r="BL559" s="21" t="s">
        <v>851</v>
      </c>
      <c r="BM559" s="21" t="s">
        <v>864</v>
      </c>
    </row>
    <row r="560" spans="2:65" s="1" customFormat="1" ht="16.5" customHeight="1">
      <c r="B560" s="129"/>
      <c r="C560" s="130" t="s">
        <v>865</v>
      </c>
      <c r="D560" s="130" t="s">
        <v>145</v>
      </c>
      <c r="E560" s="131" t="s">
        <v>866</v>
      </c>
      <c r="F560" s="222" t="s">
        <v>867</v>
      </c>
      <c r="G560" s="222"/>
      <c r="H560" s="222"/>
      <c r="I560" s="222"/>
      <c r="J560" s="132" t="s">
        <v>850</v>
      </c>
      <c r="K560" s="133">
        <v>1</v>
      </c>
      <c r="L560" s="217">
        <v>0</v>
      </c>
      <c r="M560" s="217"/>
      <c r="N560" s="217">
        <f>ROUND(L560*K560,2)</f>
        <v>0</v>
      </c>
      <c r="O560" s="217"/>
      <c r="P560" s="217"/>
      <c r="Q560" s="217"/>
      <c r="R560" s="134"/>
      <c r="T560" s="135" t="s">
        <v>5</v>
      </c>
      <c r="U560" s="40" t="s">
        <v>38</v>
      </c>
      <c r="V560" s="136">
        <v>0</v>
      </c>
      <c r="W560" s="136">
        <f>V560*K560</f>
        <v>0</v>
      </c>
      <c r="X560" s="136">
        <v>0</v>
      </c>
      <c r="Y560" s="136">
        <f>X560*K560</f>
        <v>0</v>
      </c>
      <c r="Z560" s="136">
        <v>0</v>
      </c>
      <c r="AA560" s="137">
        <f>Z560*K560</f>
        <v>0</v>
      </c>
      <c r="AR560" s="21" t="s">
        <v>851</v>
      </c>
      <c r="AT560" s="21" t="s">
        <v>145</v>
      </c>
      <c r="AU560" s="21" t="s">
        <v>95</v>
      </c>
      <c r="AY560" s="21" t="s">
        <v>144</v>
      </c>
      <c r="BE560" s="138">
        <f>IF(U560="základní",N560,0)</f>
        <v>0</v>
      </c>
      <c r="BF560" s="138">
        <f>IF(U560="snížená",N560,0)</f>
        <v>0</v>
      </c>
      <c r="BG560" s="138">
        <f>IF(U560="zákl. přenesená",N560,0)</f>
        <v>0</v>
      </c>
      <c r="BH560" s="138">
        <f>IF(U560="sníž. přenesená",N560,0)</f>
        <v>0</v>
      </c>
      <c r="BI560" s="138">
        <f>IF(U560="nulová",N560,0)</f>
        <v>0</v>
      </c>
      <c r="BJ560" s="21" t="s">
        <v>81</v>
      </c>
      <c r="BK560" s="138">
        <f>ROUND(L560*K560,2)</f>
        <v>0</v>
      </c>
      <c r="BL560" s="21" t="s">
        <v>851</v>
      </c>
      <c r="BM560" s="21" t="s">
        <v>868</v>
      </c>
    </row>
    <row r="561" spans="2:65" s="1" customFormat="1" ht="16.5" customHeight="1">
      <c r="B561" s="129"/>
      <c r="C561" s="130" t="s">
        <v>869</v>
      </c>
      <c r="D561" s="130" t="s">
        <v>145</v>
      </c>
      <c r="E561" s="131" t="s">
        <v>870</v>
      </c>
      <c r="F561" s="222" t="s">
        <v>871</v>
      </c>
      <c r="G561" s="222"/>
      <c r="H561" s="222"/>
      <c r="I561" s="222"/>
      <c r="J561" s="132" t="s">
        <v>850</v>
      </c>
      <c r="K561" s="133">
        <v>1</v>
      </c>
      <c r="L561" s="217">
        <v>0</v>
      </c>
      <c r="M561" s="217"/>
      <c r="N561" s="217">
        <f>ROUND(L561*K561,2)</f>
        <v>0</v>
      </c>
      <c r="O561" s="217"/>
      <c r="P561" s="217"/>
      <c r="Q561" s="217"/>
      <c r="R561" s="134"/>
      <c r="T561" s="135" t="s">
        <v>5</v>
      </c>
      <c r="U561" s="40" t="s">
        <v>38</v>
      </c>
      <c r="V561" s="136">
        <v>0</v>
      </c>
      <c r="W561" s="136">
        <f>V561*K561</f>
        <v>0</v>
      </c>
      <c r="X561" s="136">
        <v>0</v>
      </c>
      <c r="Y561" s="136">
        <f>X561*K561</f>
        <v>0</v>
      </c>
      <c r="Z561" s="136">
        <v>0</v>
      </c>
      <c r="AA561" s="137">
        <f>Z561*K561</f>
        <v>0</v>
      </c>
      <c r="AR561" s="21" t="s">
        <v>851</v>
      </c>
      <c r="AT561" s="21" t="s">
        <v>145</v>
      </c>
      <c r="AU561" s="21" t="s">
        <v>95</v>
      </c>
      <c r="AY561" s="21" t="s">
        <v>144</v>
      </c>
      <c r="BE561" s="138">
        <f>IF(U561="základní",N561,0)</f>
        <v>0</v>
      </c>
      <c r="BF561" s="138">
        <f>IF(U561="snížená",N561,0)</f>
        <v>0</v>
      </c>
      <c r="BG561" s="138">
        <f>IF(U561="zákl. přenesená",N561,0)</f>
        <v>0</v>
      </c>
      <c r="BH561" s="138">
        <f>IF(U561="sníž. přenesená",N561,0)</f>
        <v>0</v>
      </c>
      <c r="BI561" s="138">
        <f>IF(U561="nulová",N561,0)</f>
        <v>0</v>
      </c>
      <c r="BJ561" s="21" t="s">
        <v>81</v>
      </c>
      <c r="BK561" s="138">
        <f>ROUND(L561*K561,2)</f>
        <v>0</v>
      </c>
      <c r="BL561" s="21" t="s">
        <v>851</v>
      </c>
      <c r="BM561" s="21" t="s">
        <v>872</v>
      </c>
    </row>
    <row r="562" spans="2:65" s="9" customFormat="1" ht="29.85" customHeight="1">
      <c r="B562" s="119"/>
      <c r="D562" s="128" t="s">
        <v>128</v>
      </c>
      <c r="E562" s="128"/>
      <c r="F562" s="128"/>
      <c r="G562" s="128"/>
      <c r="H562" s="128"/>
      <c r="I562" s="128"/>
      <c r="J562" s="128"/>
      <c r="K562" s="128"/>
      <c r="L562" s="128"/>
      <c r="M562" s="128"/>
      <c r="N562" s="218">
        <f>BK562</f>
        <v>0</v>
      </c>
      <c r="O562" s="219"/>
      <c r="P562" s="219"/>
      <c r="Q562" s="219"/>
      <c r="R562" s="121"/>
      <c r="T562" s="122"/>
      <c r="W562" s="123">
        <f>SUM(W563:W564)</f>
        <v>0</v>
      </c>
      <c r="Y562" s="123">
        <f>SUM(Y563:Y564)</f>
        <v>0</v>
      </c>
      <c r="AA562" s="124">
        <f>SUM(AA563:AA564)</f>
        <v>0</v>
      </c>
      <c r="AR562" s="125" t="s">
        <v>168</v>
      </c>
      <c r="AT562" s="126" t="s">
        <v>72</v>
      </c>
      <c r="AU562" s="126" t="s">
        <v>81</v>
      </c>
      <c r="AY562" s="125" t="s">
        <v>144</v>
      </c>
      <c r="BK562" s="127">
        <f>SUM(BK563:BK564)</f>
        <v>0</v>
      </c>
    </row>
    <row r="563" spans="2:65" s="1" customFormat="1" ht="16.5" customHeight="1">
      <c r="B563" s="129"/>
      <c r="C563" s="130" t="s">
        <v>873</v>
      </c>
      <c r="D563" s="130" t="s">
        <v>145</v>
      </c>
      <c r="E563" s="131" t="s">
        <v>874</v>
      </c>
      <c r="F563" s="222" t="s">
        <v>875</v>
      </c>
      <c r="G563" s="222"/>
      <c r="H563" s="222"/>
      <c r="I563" s="222"/>
      <c r="J563" s="132" t="s">
        <v>850</v>
      </c>
      <c r="K563" s="133">
        <v>1</v>
      </c>
      <c r="L563" s="217">
        <v>0</v>
      </c>
      <c r="M563" s="217"/>
      <c r="N563" s="217">
        <f>ROUND(L563*K563,2)</f>
        <v>0</v>
      </c>
      <c r="O563" s="217"/>
      <c r="P563" s="217"/>
      <c r="Q563" s="217"/>
      <c r="R563" s="134"/>
      <c r="T563" s="135" t="s">
        <v>5</v>
      </c>
      <c r="U563" s="40" t="s">
        <v>38</v>
      </c>
      <c r="V563" s="136">
        <v>0</v>
      </c>
      <c r="W563" s="136">
        <f>V563*K563</f>
        <v>0</v>
      </c>
      <c r="X563" s="136">
        <v>0</v>
      </c>
      <c r="Y563" s="136">
        <f>X563*K563</f>
        <v>0</v>
      </c>
      <c r="Z563" s="136">
        <v>0</v>
      </c>
      <c r="AA563" s="137">
        <f>Z563*K563</f>
        <v>0</v>
      </c>
      <c r="AR563" s="21" t="s">
        <v>851</v>
      </c>
      <c r="AT563" s="21" t="s">
        <v>145</v>
      </c>
      <c r="AU563" s="21" t="s">
        <v>95</v>
      </c>
      <c r="AY563" s="21" t="s">
        <v>144</v>
      </c>
      <c r="BE563" s="138">
        <f>IF(U563="základní",N563,0)</f>
        <v>0</v>
      </c>
      <c r="BF563" s="138">
        <f>IF(U563="snížená",N563,0)</f>
        <v>0</v>
      </c>
      <c r="BG563" s="138">
        <f>IF(U563="zákl. přenesená",N563,0)</f>
        <v>0</v>
      </c>
      <c r="BH563" s="138">
        <f>IF(U563="sníž. přenesená",N563,0)</f>
        <v>0</v>
      </c>
      <c r="BI563" s="138">
        <f>IF(U563="nulová",N563,0)</f>
        <v>0</v>
      </c>
      <c r="BJ563" s="21" t="s">
        <v>81</v>
      </c>
      <c r="BK563" s="138">
        <f>ROUND(L563*K563,2)</f>
        <v>0</v>
      </c>
      <c r="BL563" s="21" t="s">
        <v>851</v>
      </c>
      <c r="BM563" s="21" t="s">
        <v>876</v>
      </c>
    </row>
    <row r="564" spans="2:65" s="11" customFormat="1" ht="16.5" customHeight="1">
      <c r="B564" s="144"/>
      <c r="E564" s="145" t="s">
        <v>5</v>
      </c>
      <c r="F564" s="220" t="s">
        <v>877</v>
      </c>
      <c r="G564" s="221"/>
      <c r="H564" s="221"/>
      <c r="I564" s="221"/>
      <c r="K564" s="146">
        <v>1</v>
      </c>
      <c r="R564" s="147"/>
      <c r="T564" s="166"/>
      <c r="U564" s="167"/>
      <c r="V564" s="167"/>
      <c r="W564" s="167"/>
      <c r="X564" s="167"/>
      <c r="Y564" s="167"/>
      <c r="Z564" s="167"/>
      <c r="AA564" s="168"/>
      <c r="AT564" s="145" t="s">
        <v>152</v>
      </c>
      <c r="AU564" s="145" t="s">
        <v>95</v>
      </c>
      <c r="AV564" s="11" t="s">
        <v>95</v>
      </c>
      <c r="AW564" s="11" t="s">
        <v>31</v>
      </c>
      <c r="AX564" s="11" t="s">
        <v>81</v>
      </c>
      <c r="AY564" s="145" t="s">
        <v>144</v>
      </c>
    </row>
    <row r="565" spans="2:65" s="1" customFormat="1" ht="6.95" customHeight="1">
      <c r="B565" s="55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  <c r="O565" s="56"/>
      <c r="P565" s="56"/>
      <c r="Q565" s="56"/>
      <c r="R565" s="57"/>
    </row>
  </sheetData>
  <mergeCells count="780">
    <mergeCell ref="L563:M563"/>
    <mergeCell ref="L557:M557"/>
    <mergeCell ref="L558:M558"/>
    <mergeCell ref="L559:M559"/>
    <mergeCell ref="L560:M560"/>
    <mergeCell ref="L561:M561"/>
    <mergeCell ref="F492:I492"/>
    <mergeCell ref="F494:I494"/>
    <mergeCell ref="L492:M492"/>
    <mergeCell ref="F498:I498"/>
    <mergeCell ref="F500:I500"/>
    <mergeCell ref="L498:M498"/>
    <mergeCell ref="F504:I504"/>
    <mergeCell ref="F506:I506"/>
    <mergeCell ref="L504:M504"/>
    <mergeCell ref="F510:I510"/>
    <mergeCell ref="F509:I509"/>
    <mergeCell ref="L510:M510"/>
    <mergeCell ref="F518:I518"/>
    <mergeCell ref="L518:M518"/>
    <mergeCell ref="F526:I526"/>
    <mergeCell ref="L526:M526"/>
    <mergeCell ref="F532:I532"/>
    <mergeCell ref="F533:I533"/>
    <mergeCell ref="N492:Q492"/>
    <mergeCell ref="F493:I493"/>
    <mergeCell ref="L493:M493"/>
    <mergeCell ref="N493:Q493"/>
    <mergeCell ref="L494:M494"/>
    <mergeCell ref="N494:Q494"/>
    <mergeCell ref="N491:Q491"/>
    <mergeCell ref="F495:I495"/>
    <mergeCell ref="F497:I497"/>
    <mergeCell ref="L495:M495"/>
    <mergeCell ref="N495:Q495"/>
    <mergeCell ref="F496:I496"/>
    <mergeCell ref="L496:M496"/>
    <mergeCell ref="N496:Q496"/>
    <mergeCell ref="L497:M497"/>
    <mergeCell ref="N497:Q497"/>
    <mergeCell ref="N498:Q498"/>
    <mergeCell ref="F499:I499"/>
    <mergeCell ref="L499:M499"/>
    <mergeCell ref="N499:Q499"/>
    <mergeCell ref="L500:M500"/>
    <mergeCell ref="N500:Q500"/>
    <mergeCell ref="F501:I501"/>
    <mergeCell ref="F503:I503"/>
    <mergeCell ref="L501:M501"/>
    <mergeCell ref="N501:Q501"/>
    <mergeCell ref="F502:I502"/>
    <mergeCell ref="L502:M502"/>
    <mergeCell ref="N502:Q502"/>
    <mergeCell ref="L503:M503"/>
    <mergeCell ref="N503:Q503"/>
    <mergeCell ref="N504:Q504"/>
    <mergeCell ref="F505:I505"/>
    <mergeCell ref="L505:M505"/>
    <mergeCell ref="N505:Q505"/>
    <mergeCell ref="L506:M506"/>
    <mergeCell ref="N506:Q506"/>
    <mergeCell ref="L507:M507"/>
    <mergeCell ref="N507:Q507"/>
    <mergeCell ref="L508:M508"/>
    <mergeCell ref="N508:Q508"/>
    <mergeCell ref="F507:I507"/>
    <mergeCell ref="F508:I508"/>
    <mergeCell ref="N510:Q510"/>
    <mergeCell ref="F511:I511"/>
    <mergeCell ref="F512:I512"/>
    <mergeCell ref="L513:M513"/>
    <mergeCell ref="N513:Q513"/>
    <mergeCell ref="F513:I513"/>
    <mergeCell ref="F516:I516"/>
    <mergeCell ref="F515:I515"/>
    <mergeCell ref="L515:M515"/>
    <mergeCell ref="N515:Q515"/>
    <mergeCell ref="L516:M516"/>
    <mergeCell ref="N516:Q516"/>
    <mergeCell ref="N518:Q518"/>
    <mergeCell ref="F519:I519"/>
    <mergeCell ref="F520:I520"/>
    <mergeCell ref="F521:I521"/>
    <mergeCell ref="N514:Q514"/>
    <mergeCell ref="N517:Q517"/>
    <mergeCell ref="F522:I522"/>
    <mergeCell ref="F525:I525"/>
    <mergeCell ref="F523:I523"/>
    <mergeCell ref="F524:I524"/>
    <mergeCell ref="N526:Q526"/>
    <mergeCell ref="F527:I527"/>
    <mergeCell ref="L528:M528"/>
    <mergeCell ref="N528:Q528"/>
    <mergeCell ref="F528:I528"/>
    <mergeCell ref="F531:I531"/>
    <mergeCell ref="F530:I530"/>
    <mergeCell ref="L530:M530"/>
    <mergeCell ref="N530:Q530"/>
    <mergeCell ref="L531:M531"/>
    <mergeCell ref="N531:Q531"/>
    <mergeCell ref="F534:I534"/>
    <mergeCell ref="F535:I535"/>
    <mergeCell ref="F536:I536"/>
    <mergeCell ref="F537:I537"/>
    <mergeCell ref="N529:Q529"/>
    <mergeCell ref="F559:I559"/>
    <mergeCell ref="F555:I555"/>
    <mergeCell ref="F557:I557"/>
    <mergeCell ref="F558:I558"/>
    <mergeCell ref="L551:M551"/>
    <mergeCell ref="N551:Q551"/>
    <mergeCell ref="N553:Q553"/>
    <mergeCell ref="N554:Q554"/>
    <mergeCell ref="L555:M555"/>
    <mergeCell ref="N555:Q555"/>
    <mergeCell ref="N557:Q557"/>
    <mergeCell ref="N558:Q558"/>
    <mergeCell ref="N559:Q559"/>
    <mergeCell ref="F560:I560"/>
    <mergeCell ref="F561:I561"/>
    <mergeCell ref="F563:I563"/>
    <mergeCell ref="F564:I564"/>
    <mergeCell ref="F538:I538"/>
    <mergeCell ref="F541:I541"/>
    <mergeCell ref="F539:I539"/>
    <mergeCell ref="F540:I540"/>
    <mergeCell ref="F542:I542"/>
    <mergeCell ref="F543:I543"/>
    <mergeCell ref="F544:I544"/>
    <mergeCell ref="F545:I545"/>
    <mergeCell ref="F546:I546"/>
    <mergeCell ref="F547:I547"/>
    <mergeCell ref="F548:I548"/>
    <mergeCell ref="F549:I549"/>
    <mergeCell ref="F550:I550"/>
    <mergeCell ref="F551:I551"/>
    <mergeCell ref="F552:I552"/>
    <mergeCell ref="N560:Q560"/>
    <mergeCell ref="N561:Q561"/>
    <mergeCell ref="N563:Q563"/>
    <mergeCell ref="N556:Q556"/>
    <mergeCell ref="N562:Q562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H34:J34"/>
    <mergeCell ref="M34:P34"/>
    <mergeCell ref="H35:J35"/>
    <mergeCell ref="M35:P35"/>
    <mergeCell ref="H36:J36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3:Q113"/>
    <mergeCell ref="L115:Q115"/>
    <mergeCell ref="C121:Q121"/>
    <mergeCell ref="F123:P123"/>
    <mergeCell ref="F124:P124"/>
    <mergeCell ref="M126:P126"/>
    <mergeCell ref="M128:Q128"/>
    <mergeCell ref="M129:Q129"/>
    <mergeCell ref="F131:I131"/>
    <mergeCell ref="F135:I135"/>
    <mergeCell ref="L131:M131"/>
    <mergeCell ref="N131:Q131"/>
    <mergeCell ref="L135:M135"/>
    <mergeCell ref="N135:Q135"/>
    <mergeCell ref="F136:I136"/>
    <mergeCell ref="F137:I137"/>
    <mergeCell ref="F138:I138"/>
    <mergeCell ref="N132:Q132"/>
    <mergeCell ref="N133:Q133"/>
    <mergeCell ref="N134:Q134"/>
    <mergeCell ref="F139:I139"/>
    <mergeCell ref="F142:I142"/>
    <mergeCell ref="F140:I140"/>
    <mergeCell ref="L140:M140"/>
    <mergeCell ref="N140:Q140"/>
    <mergeCell ref="F141:I141"/>
    <mergeCell ref="L141:M141"/>
    <mergeCell ref="N141:Q141"/>
    <mergeCell ref="L143:M143"/>
    <mergeCell ref="N143:Q143"/>
    <mergeCell ref="F143:I143"/>
    <mergeCell ref="F146:I146"/>
    <mergeCell ref="F144:I144"/>
    <mergeCell ref="F145:I145"/>
    <mergeCell ref="L145:M145"/>
    <mergeCell ref="N145:Q145"/>
    <mergeCell ref="L146:M146"/>
    <mergeCell ref="N146:Q146"/>
    <mergeCell ref="F147:I147"/>
    <mergeCell ref="L147:M147"/>
    <mergeCell ref="N147:Q147"/>
    <mergeCell ref="F148:I148"/>
    <mergeCell ref="F151:I151"/>
    <mergeCell ref="F149:I149"/>
    <mergeCell ref="L149:M149"/>
    <mergeCell ref="N149:Q149"/>
    <mergeCell ref="F150:I150"/>
    <mergeCell ref="F152:I152"/>
    <mergeCell ref="L152:M152"/>
    <mergeCell ref="N152:Q152"/>
    <mergeCell ref="F153:I153"/>
    <mergeCell ref="F154:I154"/>
    <mergeCell ref="F156:I156"/>
    <mergeCell ref="F160:I160"/>
    <mergeCell ref="L156:M156"/>
    <mergeCell ref="N156:Q156"/>
    <mergeCell ref="F157:I157"/>
    <mergeCell ref="F158:I158"/>
    <mergeCell ref="L160:M160"/>
    <mergeCell ref="N160:Q160"/>
    <mergeCell ref="F161:I161"/>
    <mergeCell ref="N155:Q155"/>
    <mergeCell ref="N159:Q159"/>
    <mergeCell ref="F162:I162"/>
    <mergeCell ref="F165:I165"/>
    <mergeCell ref="F163:I163"/>
    <mergeCell ref="L163:M163"/>
    <mergeCell ref="N163:Q163"/>
    <mergeCell ref="F164:I164"/>
    <mergeCell ref="L165:M165"/>
    <mergeCell ref="N165:Q165"/>
    <mergeCell ref="F166:I166"/>
    <mergeCell ref="L166:M166"/>
    <mergeCell ref="N166:Q166"/>
    <mergeCell ref="F167:I167"/>
    <mergeCell ref="N168:Q168"/>
    <mergeCell ref="F169:I169"/>
    <mergeCell ref="F171:I171"/>
    <mergeCell ref="L169:M169"/>
    <mergeCell ref="N169:Q169"/>
    <mergeCell ref="F170:I170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83:I183"/>
    <mergeCell ref="F181:I181"/>
    <mergeCell ref="F182:I182"/>
    <mergeCell ref="L183:M183"/>
    <mergeCell ref="N183:Q183"/>
    <mergeCell ref="F184:I184"/>
    <mergeCell ref="L184:M184"/>
    <mergeCell ref="N184:Q184"/>
    <mergeCell ref="F185:I185"/>
    <mergeCell ref="F186:I186"/>
    <mergeCell ref="F187:I187"/>
    <mergeCell ref="F188:I188"/>
    <mergeCell ref="F189:I189"/>
    <mergeCell ref="F192:I192"/>
    <mergeCell ref="F190:I190"/>
    <mergeCell ref="F191:I191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L206:M206"/>
    <mergeCell ref="N206:Q206"/>
    <mergeCell ref="F207:I207"/>
    <mergeCell ref="F208:I208"/>
    <mergeCell ref="L208:M208"/>
    <mergeCell ref="N208:Q208"/>
    <mergeCell ref="F209:I209"/>
    <mergeCell ref="F210:I210"/>
    <mergeCell ref="F211:I211"/>
    <mergeCell ref="F212:I212"/>
    <mergeCell ref="F213:I213"/>
    <mergeCell ref="F216:I216"/>
    <mergeCell ref="F214:I214"/>
    <mergeCell ref="F215:I215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L227:M227"/>
    <mergeCell ref="N227:Q227"/>
    <mergeCell ref="F228:I228"/>
    <mergeCell ref="F229:I229"/>
    <mergeCell ref="F230:I230"/>
    <mergeCell ref="L230:M230"/>
    <mergeCell ref="N230:Q230"/>
    <mergeCell ref="F231:I231"/>
    <mergeCell ref="F232:I232"/>
    <mergeCell ref="F233:I233"/>
    <mergeCell ref="F234:I234"/>
    <mergeCell ref="F235:I235"/>
    <mergeCell ref="F238:I238"/>
    <mergeCell ref="F236:I236"/>
    <mergeCell ref="F237:I237"/>
    <mergeCell ref="L238:M238"/>
    <mergeCell ref="N238:Q238"/>
    <mergeCell ref="F239:I239"/>
    <mergeCell ref="L239:M239"/>
    <mergeCell ref="N239:Q239"/>
    <mergeCell ref="F240:I240"/>
    <mergeCell ref="F241:I241"/>
    <mergeCell ref="F244:I244"/>
    <mergeCell ref="F242:I242"/>
    <mergeCell ref="L242:M242"/>
    <mergeCell ref="N242:Q242"/>
    <mergeCell ref="F243:I243"/>
    <mergeCell ref="L244:M244"/>
    <mergeCell ref="N244:Q244"/>
    <mergeCell ref="F245:I245"/>
    <mergeCell ref="L246:M246"/>
    <mergeCell ref="N246:Q246"/>
    <mergeCell ref="F246:I246"/>
    <mergeCell ref="F249:I249"/>
    <mergeCell ref="F247:I247"/>
    <mergeCell ref="F248:I248"/>
    <mergeCell ref="L249:M249"/>
    <mergeCell ref="N249:Q249"/>
    <mergeCell ref="F250:I250"/>
    <mergeCell ref="F251:I251"/>
    <mergeCell ref="F252:I252"/>
    <mergeCell ref="F253:I253"/>
    <mergeCell ref="L254:M254"/>
    <mergeCell ref="N254:Q254"/>
    <mergeCell ref="F254:I254"/>
    <mergeCell ref="F257:I257"/>
    <mergeCell ref="F255:I255"/>
    <mergeCell ref="F256:I256"/>
    <mergeCell ref="L257:M257"/>
    <mergeCell ref="N257:Q257"/>
    <mergeCell ref="F258:I258"/>
    <mergeCell ref="F259:I259"/>
    <mergeCell ref="F260:I260"/>
    <mergeCell ref="L260:M260"/>
    <mergeCell ref="N260:Q260"/>
    <mergeCell ref="F261:I261"/>
    <mergeCell ref="F262:I262"/>
    <mergeCell ref="F263:I263"/>
    <mergeCell ref="F266:I266"/>
    <mergeCell ref="F264:I264"/>
    <mergeCell ref="F265:I265"/>
    <mergeCell ref="L266:M266"/>
    <mergeCell ref="N266:Q266"/>
    <mergeCell ref="F267:I267"/>
    <mergeCell ref="L267:M267"/>
    <mergeCell ref="N267:Q267"/>
    <mergeCell ref="F268:I268"/>
    <mergeCell ref="F269:I269"/>
    <mergeCell ref="F270:I270"/>
    <mergeCell ref="F271:I271"/>
    <mergeCell ref="F272:I272"/>
    <mergeCell ref="F275:I275"/>
    <mergeCell ref="F273:I273"/>
    <mergeCell ref="F274:I274"/>
    <mergeCell ref="F276:I276"/>
    <mergeCell ref="F277:I277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F289:I289"/>
    <mergeCell ref="L289:M289"/>
    <mergeCell ref="N289:Q289"/>
    <mergeCell ref="F290:I290"/>
    <mergeCell ref="F291:I291"/>
    <mergeCell ref="L291:M291"/>
    <mergeCell ref="N291:Q291"/>
    <mergeCell ref="F292:I292"/>
    <mergeCell ref="F293:I293"/>
    <mergeCell ref="L294:M294"/>
    <mergeCell ref="N294:Q294"/>
    <mergeCell ref="F294:I294"/>
    <mergeCell ref="F297:I297"/>
    <mergeCell ref="F295:I295"/>
    <mergeCell ref="F296:I296"/>
    <mergeCell ref="F298:I298"/>
    <mergeCell ref="F299:I299"/>
    <mergeCell ref="F300:I300"/>
    <mergeCell ref="F301:I301"/>
    <mergeCell ref="F302:I302"/>
    <mergeCell ref="F303:I303"/>
    <mergeCell ref="F304:I304"/>
    <mergeCell ref="F305:I305"/>
    <mergeCell ref="F306:I306"/>
    <mergeCell ref="F307:I307"/>
    <mergeCell ref="F308:I308"/>
    <mergeCell ref="F309:I309"/>
    <mergeCell ref="F310:I310"/>
    <mergeCell ref="F311:I311"/>
    <mergeCell ref="F312:I312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6:I316"/>
    <mergeCell ref="F319:I319"/>
    <mergeCell ref="F317:I317"/>
    <mergeCell ref="L319:M319"/>
    <mergeCell ref="N319:Q319"/>
    <mergeCell ref="F320:I320"/>
    <mergeCell ref="F321:I321"/>
    <mergeCell ref="F322:I322"/>
    <mergeCell ref="F323:I323"/>
    <mergeCell ref="F324:I324"/>
    <mergeCell ref="N318:Q318"/>
    <mergeCell ref="F325:I325"/>
    <mergeCell ref="F326:I326"/>
    <mergeCell ref="L326:M326"/>
    <mergeCell ref="N326:Q326"/>
    <mergeCell ref="F327:I327"/>
    <mergeCell ref="F328:I328"/>
    <mergeCell ref="L328:M328"/>
    <mergeCell ref="N328:Q328"/>
    <mergeCell ref="L329:M329"/>
    <mergeCell ref="N329:Q329"/>
    <mergeCell ref="L330:M330"/>
    <mergeCell ref="N330:Q330"/>
    <mergeCell ref="L331:M331"/>
    <mergeCell ref="N331:Q331"/>
    <mergeCell ref="L332:M332"/>
    <mergeCell ref="N332:Q332"/>
    <mergeCell ref="F329:I329"/>
    <mergeCell ref="F333:I333"/>
    <mergeCell ref="F331:I331"/>
    <mergeCell ref="F330:I330"/>
    <mergeCell ref="F332:I332"/>
    <mergeCell ref="F334:I334"/>
    <mergeCell ref="F335:I335"/>
    <mergeCell ref="F336:I336"/>
    <mergeCell ref="F337:I337"/>
    <mergeCell ref="F338:I338"/>
    <mergeCell ref="L338:M338"/>
    <mergeCell ref="N338:Q338"/>
    <mergeCell ref="F339:I339"/>
    <mergeCell ref="F340:I340"/>
    <mergeCell ref="F343:I343"/>
    <mergeCell ref="F341:I341"/>
    <mergeCell ref="F342:I342"/>
    <mergeCell ref="L343:M343"/>
    <mergeCell ref="N343:Q343"/>
    <mergeCell ref="F344:I344"/>
    <mergeCell ref="F345:I345"/>
    <mergeCell ref="F346:I346"/>
    <mergeCell ref="L346:M346"/>
    <mergeCell ref="N346:Q346"/>
    <mergeCell ref="F347:I347"/>
    <mergeCell ref="F350:I350"/>
    <mergeCell ref="F348:I348"/>
    <mergeCell ref="F349:I349"/>
    <mergeCell ref="L349:M349"/>
    <mergeCell ref="N349:Q349"/>
    <mergeCell ref="F351:I351"/>
    <mergeCell ref="F353:I353"/>
    <mergeCell ref="F356:I356"/>
    <mergeCell ref="L353:M353"/>
    <mergeCell ref="N353:Q353"/>
    <mergeCell ref="F354:I354"/>
    <mergeCell ref="L354:M354"/>
    <mergeCell ref="N354:Q354"/>
    <mergeCell ref="F355:I355"/>
    <mergeCell ref="L355:M355"/>
    <mergeCell ref="N355:Q355"/>
    <mergeCell ref="L356:M356"/>
    <mergeCell ref="N356:Q356"/>
    <mergeCell ref="N352:Q352"/>
    <mergeCell ref="F357:I357"/>
    <mergeCell ref="F360:I360"/>
    <mergeCell ref="F358:I358"/>
    <mergeCell ref="L358:M358"/>
    <mergeCell ref="N358:Q358"/>
    <mergeCell ref="L360:M360"/>
    <mergeCell ref="N360:Q360"/>
    <mergeCell ref="N359:Q359"/>
    <mergeCell ref="N361:Q361"/>
    <mergeCell ref="F363:I363"/>
    <mergeCell ref="L363:M363"/>
    <mergeCell ref="N363:Q363"/>
    <mergeCell ref="F364:I364"/>
    <mergeCell ref="F365:I365"/>
    <mergeCell ref="N362:Q362"/>
    <mergeCell ref="F366:I366"/>
    <mergeCell ref="F369:I369"/>
    <mergeCell ref="F367:I367"/>
    <mergeCell ref="F368:I368"/>
    <mergeCell ref="L369:M369"/>
    <mergeCell ref="N369:Q369"/>
    <mergeCell ref="F370:I370"/>
    <mergeCell ref="F371:I371"/>
    <mergeCell ref="L371:M371"/>
    <mergeCell ref="N371:Q371"/>
    <mergeCell ref="F372:I372"/>
    <mergeCell ref="F375:I375"/>
    <mergeCell ref="F373:I373"/>
    <mergeCell ref="F374:I374"/>
    <mergeCell ref="L374:M374"/>
    <mergeCell ref="N374:Q374"/>
    <mergeCell ref="L375:M375"/>
    <mergeCell ref="N375:Q375"/>
    <mergeCell ref="L377:M377"/>
    <mergeCell ref="N377:Q377"/>
    <mergeCell ref="N376:Q376"/>
    <mergeCell ref="F377:I377"/>
    <mergeCell ref="F379:I379"/>
    <mergeCell ref="F378:I378"/>
    <mergeCell ref="F380:I380"/>
    <mergeCell ref="F381:I381"/>
    <mergeCell ref="F382:I382"/>
    <mergeCell ref="F383:I383"/>
    <mergeCell ref="F384:I384"/>
    <mergeCell ref="F385:I385"/>
    <mergeCell ref="L385:M385"/>
    <mergeCell ref="N385:Q385"/>
    <mergeCell ref="N387:Q387"/>
    <mergeCell ref="F386:I386"/>
    <mergeCell ref="F387:I387"/>
    <mergeCell ref="L387:M387"/>
    <mergeCell ref="L389:M389"/>
    <mergeCell ref="N389:Q389"/>
    <mergeCell ref="L391:M391"/>
    <mergeCell ref="N391:Q391"/>
    <mergeCell ref="F388:I388"/>
    <mergeCell ref="F391:I391"/>
    <mergeCell ref="F389:I389"/>
    <mergeCell ref="F390:I390"/>
    <mergeCell ref="F392:I392"/>
    <mergeCell ref="F393:I393"/>
    <mergeCell ref="F394:I394"/>
    <mergeCell ref="F395:I395"/>
    <mergeCell ref="L394:M394"/>
    <mergeCell ref="N394:Q394"/>
    <mergeCell ref="F396:I396"/>
    <mergeCell ref="F397:I397"/>
    <mergeCell ref="F400:I400"/>
    <mergeCell ref="F398:I398"/>
    <mergeCell ref="F399:I399"/>
    <mergeCell ref="L399:M399"/>
    <mergeCell ref="N399:Q399"/>
    <mergeCell ref="L401:M401"/>
    <mergeCell ref="N401:Q401"/>
    <mergeCell ref="F401:I401"/>
    <mergeCell ref="F403:I403"/>
    <mergeCell ref="F402:I402"/>
    <mergeCell ref="L403:M403"/>
    <mergeCell ref="N403:Q403"/>
    <mergeCell ref="F404:I404"/>
    <mergeCell ref="F406:I406"/>
    <mergeCell ref="F405:I405"/>
    <mergeCell ref="L406:M406"/>
    <mergeCell ref="N406:Q406"/>
    <mergeCell ref="L408:M408"/>
    <mergeCell ref="N408:Q408"/>
    <mergeCell ref="L410:M410"/>
    <mergeCell ref="N410:Q410"/>
    <mergeCell ref="F407:I407"/>
    <mergeCell ref="F410:I410"/>
    <mergeCell ref="F408:I408"/>
    <mergeCell ref="F409:I409"/>
    <mergeCell ref="F411:I411"/>
    <mergeCell ref="F412:I412"/>
    <mergeCell ref="F413:I413"/>
    <mergeCell ref="L413:M413"/>
    <mergeCell ref="N413:Q413"/>
    <mergeCell ref="F414:I414"/>
    <mergeCell ref="F415:I415"/>
    <mergeCell ref="L416:M416"/>
    <mergeCell ref="N416:Q416"/>
    <mergeCell ref="F416:I416"/>
    <mergeCell ref="F417:I417"/>
    <mergeCell ref="F418:I418"/>
    <mergeCell ref="L419:M419"/>
    <mergeCell ref="N419:Q419"/>
    <mergeCell ref="L421:M421"/>
    <mergeCell ref="N421:Q421"/>
    <mergeCell ref="F419:I419"/>
    <mergeCell ref="F421:I421"/>
    <mergeCell ref="F420:I420"/>
    <mergeCell ref="F422:I422"/>
    <mergeCell ref="F423:I423"/>
    <mergeCell ref="F424:I424"/>
    <mergeCell ref="L424:M424"/>
    <mergeCell ref="N424:Q424"/>
    <mergeCell ref="F425:I425"/>
    <mergeCell ref="F429:I429"/>
    <mergeCell ref="F426:I426"/>
    <mergeCell ref="L426:M426"/>
    <mergeCell ref="N426:Q426"/>
    <mergeCell ref="F428:I428"/>
    <mergeCell ref="L428:M428"/>
    <mergeCell ref="N428:Q428"/>
    <mergeCell ref="L429:M429"/>
    <mergeCell ref="N429:Q429"/>
    <mergeCell ref="N427:Q427"/>
    <mergeCell ref="N430:Q430"/>
    <mergeCell ref="F431:I431"/>
    <mergeCell ref="F435:I435"/>
    <mergeCell ref="L431:M431"/>
    <mergeCell ref="N431:Q431"/>
    <mergeCell ref="F432:I432"/>
    <mergeCell ref="F433:I433"/>
    <mergeCell ref="F434:I434"/>
    <mergeCell ref="F436:I436"/>
    <mergeCell ref="L436:M436"/>
    <mergeCell ref="N436:Q436"/>
    <mergeCell ref="F437:I437"/>
    <mergeCell ref="F438:I438"/>
    <mergeCell ref="F441:I441"/>
    <mergeCell ref="F439:I439"/>
    <mergeCell ref="L439:M439"/>
    <mergeCell ref="N439:Q439"/>
    <mergeCell ref="F440:I440"/>
    <mergeCell ref="L441:M441"/>
    <mergeCell ref="N441:Q441"/>
    <mergeCell ref="F442:I442"/>
    <mergeCell ref="F443:I443"/>
    <mergeCell ref="L444:M444"/>
    <mergeCell ref="N444:Q444"/>
    <mergeCell ref="F444:I444"/>
    <mergeCell ref="F447:I447"/>
    <mergeCell ref="F445:I445"/>
    <mergeCell ref="F446:I446"/>
    <mergeCell ref="L447:M447"/>
    <mergeCell ref="N447:Q447"/>
    <mergeCell ref="L449:M449"/>
    <mergeCell ref="N449:Q449"/>
    <mergeCell ref="L451:M451"/>
    <mergeCell ref="N451:Q451"/>
    <mergeCell ref="N448:Q448"/>
    <mergeCell ref="F449:I449"/>
    <mergeCell ref="F455:I455"/>
    <mergeCell ref="F450:I450"/>
    <mergeCell ref="F451:I451"/>
    <mergeCell ref="F452:I452"/>
    <mergeCell ref="F453:I453"/>
    <mergeCell ref="F454:I454"/>
    <mergeCell ref="F456:I456"/>
    <mergeCell ref="F457:I457"/>
    <mergeCell ref="F458:I458"/>
    <mergeCell ref="L474:M474"/>
    <mergeCell ref="L468:M468"/>
    <mergeCell ref="L472:M472"/>
    <mergeCell ref="F460:I460"/>
    <mergeCell ref="F466:I466"/>
    <mergeCell ref="F462:I462"/>
    <mergeCell ref="F461:I461"/>
    <mergeCell ref="F463:I463"/>
    <mergeCell ref="F464:I464"/>
    <mergeCell ref="F465:I465"/>
    <mergeCell ref="F467:I467"/>
    <mergeCell ref="F468:I468"/>
    <mergeCell ref="F469:I469"/>
    <mergeCell ref="F470:I470"/>
    <mergeCell ref="F471:I471"/>
    <mergeCell ref="F472:I472"/>
    <mergeCell ref="F473:I473"/>
    <mergeCell ref="F474:I474"/>
    <mergeCell ref="L458:M458"/>
    <mergeCell ref="F475:I475"/>
    <mergeCell ref="F476:I476"/>
    <mergeCell ref="L476:M476"/>
    <mergeCell ref="N476:Q476"/>
    <mergeCell ref="F477:I477"/>
    <mergeCell ref="F478:I478"/>
    <mergeCell ref="L478:M478"/>
    <mergeCell ref="N478:Q478"/>
    <mergeCell ref="F479:I479"/>
    <mergeCell ref="F480:I480"/>
    <mergeCell ref="L481:M481"/>
    <mergeCell ref="N481:Q481"/>
    <mergeCell ref="F481:I481"/>
    <mergeCell ref="F484:I484"/>
    <mergeCell ref="F482:I482"/>
    <mergeCell ref="F483:I483"/>
    <mergeCell ref="L484:M484"/>
    <mergeCell ref="N484:Q484"/>
    <mergeCell ref="F485:I485"/>
    <mergeCell ref="F486:I486"/>
    <mergeCell ref="L486:M486"/>
    <mergeCell ref="N486:Q486"/>
    <mergeCell ref="F487:I487"/>
    <mergeCell ref="F490:I490"/>
    <mergeCell ref="F488:I488"/>
    <mergeCell ref="L488:M488"/>
    <mergeCell ref="N488:Q488"/>
    <mergeCell ref="F489:I489"/>
    <mergeCell ref="L490:M490"/>
    <mergeCell ref="N490:Q490"/>
    <mergeCell ref="N468:Q468"/>
    <mergeCell ref="N472:Q472"/>
    <mergeCell ref="N474:Q474"/>
    <mergeCell ref="N459:Q459"/>
    <mergeCell ref="N458:Q458"/>
    <mergeCell ref="L460:M460"/>
    <mergeCell ref="N460:Q460"/>
    <mergeCell ref="L463:M463"/>
    <mergeCell ref="N463:Q463"/>
    <mergeCell ref="L465:M465"/>
    <mergeCell ref="N465:Q465"/>
    <mergeCell ref="L466:M466"/>
    <mergeCell ref="N466:Q466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31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1378"/>
  <sheetViews>
    <sheetView showGridLines="0" tabSelected="1" workbookViewId="0">
      <pane ySplit="1" topLeftCell="A1162" activePane="bottomLeft" state="frozen"/>
      <selection pane="bottomLeft" activeCell="L1167" sqref="L1167:M116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8"/>
      <c r="B1" s="15"/>
      <c r="C1" s="15"/>
      <c r="D1" s="16" t="s">
        <v>1</v>
      </c>
      <c r="E1" s="15"/>
      <c r="F1" s="17" t="s">
        <v>90</v>
      </c>
      <c r="G1" s="17"/>
      <c r="H1" s="258" t="s">
        <v>91</v>
      </c>
      <c r="I1" s="258"/>
      <c r="J1" s="258"/>
      <c r="K1" s="258"/>
      <c r="L1" s="17" t="s">
        <v>92</v>
      </c>
      <c r="M1" s="15"/>
      <c r="N1" s="15"/>
      <c r="O1" s="16" t="s">
        <v>93</v>
      </c>
      <c r="P1" s="15"/>
      <c r="Q1" s="15"/>
      <c r="R1" s="15"/>
      <c r="S1" s="17" t="s">
        <v>94</v>
      </c>
      <c r="T1" s="17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3" t="s">
        <v>7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S2" s="211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21" t="s">
        <v>85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206" t="s">
        <v>96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6"/>
      <c r="T4" s="20" t="s">
        <v>13</v>
      </c>
      <c r="AT4" s="21" t="s">
        <v>6</v>
      </c>
    </row>
    <row r="5" spans="1:66" ht="6.95" customHeight="1">
      <c r="B5" s="25"/>
      <c r="R5" s="26"/>
    </row>
    <row r="6" spans="1:66" ht="25.35" customHeight="1">
      <c r="B6" s="25"/>
      <c r="D6" s="30" t="s">
        <v>17</v>
      </c>
      <c r="F6" s="243" t="str">
        <f>'Rekapitulace stavby'!K6</f>
        <v>Zateplení společenského domu v obci Bystré</v>
      </c>
      <c r="G6" s="244"/>
      <c r="H6" s="244"/>
      <c r="I6" s="244"/>
      <c r="J6" s="244"/>
      <c r="K6" s="244"/>
      <c r="L6" s="244"/>
      <c r="M6" s="244"/>
      <c r="N6" s="244"/>
      <c r="O6" s="244"/>
      <c r="P6" s="244"/>
      <c r="R6" s="26"/>
    </row>
    <row r="7" spans="1:66" s="1" customFormat="1" ht="32.85" customHeight="1">
      <c r="B7" s="33"/>
      <c r="D7" s="29" t="s">
        <v>97</v>
      </c>
      <c r="F7" s="216" t="s">
        <v>878</v>
      </c>
      <c r="G7" s="245"/>
      <c r="H7" s="245"/>
      <c r="I7" s="245"/>
      <c r="J7" s="245"/>
      <c r="K7" s="245"/>
      <c r="L7" s="245"/>
      <c r="M7" s="245"/>
      <c r="N7" s="245"/>
      <c r="O7" s="245"/>
      <c r="P7" s="245"/>
      <c r="R7" s="34"/>
    </row>
    <row r="8" spans="1:66" s="1" customFormat="1" ht="14.45" customHeight="1">
      <c r="B8" s="33"/>
      <c r="D8" s="30" t="s">
        <v>19</v>
      </c>
      <c r="F8" s="28" t="s">
        <v>5</v>
      </c>
      <c r="M8" s="30" t="s">
        <v>20</v>
      </c>
      <c r="O8" s="28" t="s">
        <v>5</v>
      </c>
      <c r="R8" s="34"/>
    </row>
    <row r="9" spans="1:66" s="1" customFormat="1" ht="14.45" customHeight="1">
      <c r="B9" s="33"/>
      <c r="D9" s="30" t="s">
        <v>21</v>
      </c>
      <c r="F9" s="28" t="s">
        <v>22</v>
      </c>
      <c r="M9" s="30" t="s">
        <v>23</v>
      </c>
      <c r="O9" s="201">
        <f>'Rekapitulace stavby'!AN8</f>
        <v>43487</v>
      </c>
      <c r="P9" s="201"/>
      <c r="R9" s="34"/>
    </row>
    <row r="10" spans="1:66" s="1" customFormat="1" ht="10.9" customHeight="1">
      <c r="B10" s="33"/>
      <c r="R10" s="34"/>
    </row>
    <row r="11" spans="1:66" s="1" customFormat="1" ht="14.45" customHeight="1">
      <c r="B11" s="33"/>
      <c r="D11" s="30" t="s">
        <v>24</v>
      </c>
      <c r="M11" s="30" t="s">
        <v>25</v>
      </c>
      <c r="O11" s="215" t="s">
        <v>5</v>
      </c>
      <c r="P11" s="215"/>
      <c r="R11" s="34"/>
    </row>
    <row r="12" spans="1:66" s="1" customFormat="1" ht="18" customHeight="1">
      <c r="B12" s="33"/>
      <c r="E12" s="28" t="s">
        <v>26</v>
      </c>
      <c r="M12" s="30" t="s">
        <v>27</v>
      </c>
      <c r="O12" s="215" t="s">
        <v>5</v>
      </c>
      <c r="P12" s="215"/>
      <c r="R12" s="34"/>
    </row>
    <row r="13" spans="1:66" s="1" customFormat="1" ht="6.95" customHeight="1">
      <c r="B13" s="33"/>
      <c r="R13" s="34"/>
    </row>
    <row r="14" spans="1:66" s="1" customFormat="1" ht="14.45" customHeight="1">
      <c r="B14" s="33"/>
      <c r="D14" s="30" t="s">
        <v>28</v>
      </c>
      <c r="M14" s="30" t="s">
        <v>25</v>
      </c>
      <c r="O14" s="215" t="str">
        <f>IF('Rekapitulace stavby'!AN13="","",'Rekapitulace stavby'!AN13)</f>
        <v/>
      </c>
      <c r="P14" s="215"/>
      <c r="R14" s="34"/>
    </row>
    <row r="15" spans="1:66" s="1" customFormat="1" ht="18" customHeight="1">
      <c r="B15" s="33"/>
      <c r="E15" s="28" t="str">
        <f>IF('Rekapitulace stavby'!E14="","",'Rekapitulace stavby'!E14)</f>
        <v xml:space="preserve"> </v>
      </c>
      <c r="M15" s="30" t="s">
        <v>27</v>
      </c>
      <c r="O15" s="215" t="str">
        <f>IF('Rekapitulace stavby'!AN14="","",'Rekapitulace stavby'!AN14)</f>
        <v/>
      </c>
      <c r="P15" s="215"/>
      <c r="R15" s="34"/>
    </row>
    <row r="16" spans="1:66" s="1" customFormat="1" ht="6.95" customHeight="1">
      <c r="B16" s="33"/>
      <c r="R16" s="34"/>
    </row>
    <row r="17" spans="2:18" s="1" customFormat="1" ht="14.45" customHeight="1">
      <c r="B17" s="33"/>
      <c r="D17" s="30" t="s">
        <v>30</v>
      </c>
      <c r="M17" s="30" t="s">
        <v>25</v>
      </c>
      <c r="O17" s="215" t="str">
        <f>IF('Rekapitulace stavby'!AN16="","",'Rekapitulace stavby'!AN16)</f>
        <v/>
      </c>
      <c r="P17" s="215"/>
      <c r="R17" s="34"/>
    </row>
    <row r="18" spans="2:18" s="1" customFormat="1" ht="18" customHeight="1">
      <c r="B18" s="33"/>
      <c r="E18" s="28" t="str">
        <f>IF('Rekapitulace stavby'!E17="","",'Rekapitulace stavby'!E17)</f>
        <v xml:space="preserve"> </v>
      </c>
      <c r="M18" s="30" t="s">
        <v>27</v>
      </c>
      <c r="O18" s="215" t="str">
        <f>IF('Rekapitulace stavby'!AN17="","",'Rekapitulace stavby'!AN17)</f>
        <v/>
      </c>
      <c r="P18" s="215"/>
      <c r="R18" s="34"/>
    </row>
    <row r="19" spans="2:18" s="1" customFormat="1" ht="6.95" customHeight="1">
      <c r="B19" s="33"/>
      <c r="R19" s="34"/>
    </row>
    <row r="20" spans="2:18" s="1" customFormat="1" ht="14.45" customHeight="1">
      <c r="B20" s="33"/>
      <c r="D20" s="30" t="s">
        <v>32</v>
      </c>
      <c r="M20" s="30" t="s">
        <v>25</v>
      </c>
      <c r="O20" s="215" t="str">
        <f>IF('Rekapitulace stavby'!AN19="","",'Rekapitulace stavby'!AN19)</f>
        <v/>
      </c>
      <c r="P20" s="215"/>
      <c r="R20" s="34"/>
    </row>
    <row r="21" spans="2:18" s="1" customFormat="1" ht="18" customHeight="1">
      <c r="B21" s="33"/>
      <c r="E21" s="28" t="str">
        <f>IF('Rekapitulace stavby'!E20="","",'Rekapitulace stavby'!E20)</f>
        <v xml:space="preserve"> </v>
      </c>
      <c r="M21" s="30" t="s">
        <v>27</v>
      </c>
      <c r="O21" s="215" t="str">
        <f>IF('Rekapitulace stavby'!AN20="","",'Rekapitulace stavby'!AN20)</f>
        <v/>
      </c>
      <c r="P21" s="215"/>
      <c r="R21" s="34"/>
    </row>
    <row r="22" spans="2:18" s="1" customFormat="1" ht="6.95" customHeight="1">
      <c r="B22" s="33"/>
      <c r="R22" s="34"/>
    </row>
    <row r="23" spans="2:18" s="1" customFormat="1" ht="14.45" customHeight="1">
      <c r="B23" s="33"/>
      <c r="D23" s="30" t="s">
        <v>33</v>
      </c>
      <c r="R23" s="34"/>
    </row>
    <row r="24" spans="2:18" s="1" customFormat="1" ht="16.5" customHeight="1">
      <c r="B24" s="33"/>
      <c r="E24" s="182" t="s">
        <v>5</v>
      </c>
      <c r="F24" s="182"/>
      <c r="G24" s="182"/>
      <c r="H24" s="182"/>
      <c r="I24" s="182"/>
      <c r="J24" s="182"/>
      <c r="K24" s="182"/>
      <c r="L24" s="182"/>
      <c r="R24" s="34"/>
    </row>
    <row r="25" spans="2:18" s="1" customFormat="1" ht="6.95" customHeight="1">
      <c r="B25" s="33"/>
      <c r="R25" s="34"/>
    </row>
    <row r="26" spans="2:18" s="1" customFormat="1" ht="6.95" customHeight="1">
      <c r="B26" s="33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R26" s="34"/>
    </row>
    <row r="27" spans="2:18" s="1" customFormat="1" ht="14.45" customHeight="1">
      <c r="B27" s="33"/>
      <c r="D27" s="97" t="s">
        <v>99</v>
      </c>
      <c r="M27" s="183">
        <f>N88</f>
        <v>0</v>
      </c>
      <c r="N27" s="183"/>
      <c r="O27" s="183"/>
      <c r="P27" s="183"/>
      <c r="R27" s="34"/>
    </row>
    <row r="28" spans="2:18" s="1" customFormat="1" ht="14.45" customHeight="1">
      <c r="B28" s="33"/>
      <c r="D28" s="32" t="s">
        <v>100</v>
      </c>
      <c r="M28" s="183">
        <f>N123</f>
        <v>0</v>
      </c>
      <c r="N28" s="183"/>
      <c r="O28" s="183"/>
      <c r="P28" s="183"/>
      <c r="R28" s="34"/>
    </row>
    <row r="29" spans="2:18" s="1" customFormat="1" ht="6.95" customHeight="1">
      <c r="B29" s="33"/>
      <c r="R29" s="34"/>
    </row>
    <row r="30" spans="2:18" s="1" customFormat="1" ht="25.35" customHeight="1">
      <c r="B30" s="33"/>
      <c r="D30" s="98" t="s">
        <v>36</v>
      </c>
      <c r="M30" s="259">
        <f>ROUND(M27+M28,2)</f>
        <v>0</v>
      </c>
      <c r="N30" s="245"/>
      <c r="O30" s="245"/>
      <c r="P30" s="245"/>
      <c r="R30" s="34"/>
    </row>
    <row r="31" spans="2:18" s="1" customFormat="1" ht="6.95" customHeight="1">
      <c r="B31" s="33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R31" s="34"/>
    </row>
    <row r="32" spans="2:18" s="1" customFormat="1" ht="14.45" customHeight="1">
      <c r="B32" s="33"/>
      <c r="D32" s="38" t="s">
        <v>37</v>
      </c>
      <c r="E32" s="38" t="s">
        <v>38</v>
      </c>
      <c r="F32" s="39">
        <v>0.21</v>
      </c>
      <c r="G32" s="99" t="s">
        <v>39</v>
      </c>
      <c r="H32" s="253">
        <f>ROUND((SUM(BE123:BE124)+SUM(BE142:BE1377)), 2)</f>
        <v>0</v>
      </c>
      <c r="I32" s="245"/>
      <c r="J32" s="245"/>
      <c r="M32" s="253">
        <f>ROUND(ROUND((SUM(BE123:BE124)+SUM(BE142:BE1377)), 2)*F32, 2)</f>
        <v>0</v>
      </c>
      <c r="N32" s="245"/>
      <c r="O32" s="245"/>
      <c r="P32" s="245"/>
      <c r="R32" s="34"/>
    </row>
    <row r="33" spans="2:18" s="1" customFormat="1" ht="14.45" customHeight="1">
      <c r="B33" s="33"/>
      <c r="E33" s="38" t="s">
        <v>40</v>
      </c>
      <c r="F33" s="39">
        <v>0.15</v>
      </c>
      <c r="G33" s="99" t="s">
        <v>39</v>
      </c>
      <c r="H33" s="253">
        <f>ROUND((SUM(BF123:BF124)+SUM(BF142:BF1377)), 2)</f>
        <v>0</v>
      </c>
      <c r="I33" s="245"/>
      <c r="J33" s="245"/>
      <c r="M33" s="253">
        <f>ROUND(ROUND((SUM(BF123:BF124)+SUM(BF142:BF1377)), 2)*F33, 2)</f>
        <v>0</v>
      </c>
      <c r="N33" s="245"/>
      <c r="O33" s="245"/>
      <c r="P33" s="245"/>
      <c r="R33" s="34"/>
    </row>
    <row r="34" spans="2:18" s="1" customFormat="1" ht="14.45" hidden="1" customHeight="1">
      <c r="B34" s="33"/>
      <c r="E34" s="38" t="s">
        <v>41</v>
      </c>
      <c r="F34" s="39">
        <v>0.21</v>
      </c>
      <c r="G34" s="99" t="s">
        <v>39</v>
      </c>
      <c r="H34" s="253">
        <f>ROUND((SUM(BG123:BG124)+SUM(BG142:BG1377)), 2)</f>
        <v>0</v>
      </c>
      <c r="I34" s="245"/>
      <c r="J34" s="245"/>
      <c r="M34" s="253">
        <v>0</v>
      </c>
      <c r="N34" s="245"/>
      <c r="O34" s="245"/>
      <c r="P34" s="245"/>
      <c r="R34" s="34"/>
    </row>
    <row r="35" spans="2:18" s="1" customFormat="1" ht="14.45" hidden="1" customHeight="1">
      <c r="B35" s="33"/>
      <c r="E35" s="38" t="s">
        <v>42</v>
      </c>
      <c r="F35" s="39">
        <v>0.15</v>
      </c>
      <c r="G35" s="99" t="s">
        <v>39</v>
      </c>
      <c r="H35" s="253">
        <f>ROUND((SUM(BH123:BH124)+SUM(BH142:BH1377)), 2)</f>
        <v>0</v>
      </c>
      <c r="I35" s="245"/>
      <c r="J35" s="245"/>
      <c r="M35" s="253">
        <v>0</v>
      </c>
      <c r="N35" s="245"/>
      <c r="O35" s="245"/>
      <c r="P35" s="245"/>
      <c r="R35" s="34"/>
    </row>
    <row r="36" spans="2:18" s="1" customFormat="1" ht="14.45" hidden="1" customHeight="1">
      <c r="B36" s="33"/>
      <c r="E36" s="38" t="s">
        <v>43</v>
      </c>
      <c r="F36" s="39">
        <v>0</v>
      </c>
      <c r="G36" s="99" t="s">
        <v>39</v>
      </c>
      <c r="H36" s="253">
        <f>ROUND((SUM(BI123:BI124)+SUM(BI142:BI1377)), 2)</f>
        <v>0</v>
      </c>
      <c r="I36" s="245"/>
      <c r="J36" s="245"/>
      <c r="M36" s="253">
        <v>0</v>
      </c>
      <c r="N36" s="245"/>
      <c r="O36" s="245"/>
      <c r="P36" s="245"/>
      <c r="R36" s="34"/>
    </row>
    <row r="37" spans="2:18" s="1" customFormat="1" ht="6.95" customHeight="1">
      <c r="B37" s="33"/>
      <c r="R37" s="34"/>
    </row>
    <row r="38" spans="2:18" s="1" customFormat="1" ht="25.35" customHeight="1">
      <c r="B38" s="33"/>
      <c r="C38" s="96"/>
      <c r="D38" s="100" t="s">
        <v>44</v>
      </c>
      <c r="E38" s="68"/>
      <c r="F38" s="68"/>
      <c r="G38" s="101" t="s">
        <v>45</v>
      </c>
      <c r="H38" s="102" t="s">
        <v>46</v>
      </c>
      <c r="I38" s="68"/>
      <c r="J38" s="68"/>
      <c r="K38" s="68"/>
      <c r="L38" s="254">
        <f>SUM(M30:M36)</f>
        <v>0</v>
      </c>
      <c r="M38" s="254"/>
      <c r="N38" s="254"/>
      <c r="O38" s="254"/>
      <c r="P38" s="255"/>
      <c r="Q38" s="96"/>
      <c r="R38" s="34"/>
    </row>
    <row r="39" spans="2:18" s="1" customFormat="1" ht="14.45" customHeight="1">
      <c r="B39" s="33"/>
      <c r="R39" s="34"/>
    </row>
    <row r="40" spans="2:18" s="1" customFormat="1" ht="14.45" customHeight="1">
      <c r="B40" s="33"/>
      <c r="R40" s="34"/>
    </row>
    <row r="41" spans="2:18">
      <c r="B41" s="25"/>
      <c r="R41" s="26"/>
    </row>
    <row r="42" spans="2:18">
      <c r="B42" s="25"/>
      <c r="R42" s="26"/>
    </row>
    <row r="43" spans="2:18">
      <c r="B43" s="25"/>
      <c r="R43" s="26"/>
    </row>
    <row r="44" spans="2:18">
      <c r="B44" s="25"/>
      <c r="R44" s="26"/>
    </row>
    <row r="45" spans="2:18">
      <c r="B45" s="25"/>
      <c r="R45" s="26"/>
    </row>
    <row r="46" spans="2:18">
      <c r="B46" s="25"/>
      <c r="R46" s="26"/>
    </row>
    <row r="47" spans="2:18">
      <c r="B47" s="25"/>
      <c r="R47" s="26"/>
    </row>
    <row r="48" spans="2:18">
      <c r="B48" s="25"/>
      <c r="R48" s="26"/>
    </row>
    <row r="49" spans="2:18">
      <c r="B49" s="25"/>
      <c r="R49" s="26"/>
    </row>
    <row r="50" spans="2:18" s="1" customFormat="1" ht="15">
      <c r="B50" s="33"/>
      <c r="D50" s="46" t="s">
        <v>47</v>
      </c>
      <c r="E50" s="47"/>
      <c r="F50" s="47"/>
      <c r="G50" s="47"/>
      <c r="H50" s="48"/>
      <c r="J50" s="46" t="s">
        <v>48</v>
      </c>
      <c r="K50" s="47"/>
      <c r="L50" s="47"/>
      <c r="M50" s="47"/>
      <c r="N50" s="47"/>
      <c r="O50" s="47"/>
      <c r="P50" s="48"/>
      <c r="R50" s="34"/>
    </row>
    <row r="51" spans="2:18">
      <c r="B51" s="25"/>
      <c r="D51" s="49"/>
      <c r="H51" s="50"/>
      <c r="J51" s="49"/>
      <c r="P51" s="50"/>
      <c r="R51" s="26"/>
    </row>
    <row r="52" spans="2:18">
      <c r="B52" s="25"/>
      <c r="D52" s="49"/>
      <c r="H52" s="50"/>
      <c r="J52" s="49"/>
      <c r="P52" s="50"/>
      <c r="R52" s="26"/>
    </row>
    <row r="53" spans="2:18">
      <c r="B53" s="25"/>
      <c r="D53" s="49"/>
      <c r="H53" s="50"/>
      <c r="J53" s="49"/>
      <c r="P53" s="50"/>
      <c r="R53" s="26"/>
    </row>
    <row r="54" spans="2:18">
      <c r="B54" s="25"/>
      <c r="D54" s="49"/>
      <c r="H54" s="50"/>
      <c r="J54" s="49"/>
      <c r="P54" s="50"/>
      <c r="R54" s="26"/>
    </row>
    <row r="55" spans="2:18">
      <c r="B55" s="25"/>
      <c r="D55" s="49"/>
      <c r="H55" s="50"/>
      <c r="J55" s="49"/>
      <c r="P55" s="50"/>
      <c r="R55" s="26"/>
    </row>
    <row r="56" spans="2:18">
      <c r="B56" s="25"/>
      <c r="D56" s="49"/>
      <c r="H56" s="50"/>
      <c r="J56" s="49"/>
      <c r="P56" s="50"/>
      <c r="R56" s="26"/>
    </row>
    <row r="57" spans="2:18">
      <c r="B57" s="25"/>
      <c r="D57" s="49"/>
      <c r="H57" s="50"/>
      <c r="J57" s="49"/>
      <c r="P57" s="50"/>
      <c r="R57" s="26"/>
    </row>
    <row r="58" spans="2:18">
      <c r="B58" s="25"/>
      <c r="D58" s="49"/>
      <c r="H58" s="50"/>
      <c r="J58" s="49"/>
      <c r="P58" s="50"/>
      <c r="R58" s="26"/>
    </row>
    <row r="59" spans="2:18" s="1" customFormat="1" ht="15">
      <c r="B59" s="33"/>
      <c r="D59" s="51" t="s">
        <v>49</v>
      </c>
      <c r="E59" s="52"/>
      <c r="F59" s="52"/>
      <c r="G59" s="53" t="s">
        <v>50</v>
      </c>
      <c r="H59" s="54"/>
      <c r="J59" s="51" t="s">
        <v>49</v>
      </c>
      <c r="K59" s="52"/>
      <c r="L59" s="52"/>
      <c r="M59" s="52"/>
      <c r="N59" s="53" t="s">
        <v>50</v>
      </c>
      <c r="O59" s="52"/>
      <c r="P59" s="54"/>
      <c r="R59" s="34"/>
    </row>
    <row r="60" spans="2:18">
      <c r="B60" s="25"/>
      <c r="R60" s="26"/>
    </row>
    <row r="61" spans="2:18" s="1" customFormat="1" ht="15">
      <c r="B61" s="33"/>
      <c r="D61" s="46" t="s">
        <v>51</v>
      </c>
      <c r="E61" s="47"/>
      <c r="F61" s="47"/>
      <c r="G61" s="47"/>
      <c r="H61" s="48"/>
      <c r="J61" s="46" t="s">
        <v>52</v>
      </c>
      <c r="K61" s="47"/>
      <c r="L61" s="47"/>
      <c r="M61" s="47"/>
      <c r="N61" s="47"/>
      <c r="O61" s="47"/>
      <c r="P61" s="48"/>
      <c r="R61" s="34"/>
    </row>
    <row r="62" spans="2:18">
      <c r="B62" s="25"/>
      <c r="D62" s="49"/>
      <c r="H62" s="50"/>
      <c r="J62" s="49"/>
      <c r="P62" s="50"/>
      <c r="R62" s="26"/>
    </row>
    <row r="63" spans="2:18">
      <c r="B63" s="25"/>
      <c r="D63" s="49"/>
      <c r="H63" s="50"/>
      <c r="J63" s="49"/>
      <c r="P63" s="50"/>
      <c r="R63" s="26"/>
    </row>
    <row r="64" spans="2:18">
      <c r="B64" s="25"/>
      <c r="D64" s="49"/>
      <c r="H64" s="50"/>
      <c r="J64" s="49"/>
      <c r="P64" s="50"/>
      <c r="R64" s="26"/>
    </row>
    <row r="65" spans="2:18">
      <c r="B65" s="25"/>
      <c r="D65" s="49"/>
      <c r="H65" s="50"/>
      <c r="J65" s="49"/>
      <c r="P65" s="50"/>
      <c r="R65" s="26"/>
    </row>
    <row r="66" spans="2:18">
      <c r="B66" s="25"/>
      <c r="D66" s="49"/>
      <c r="H66" s="50"/>
      <c r="J66" s="49"/>
      <c r="P66" s="50"/>
      <c r="R66" s="26"/>
    </row>
    <row r="67" spans="2:18">
      <c r="B67" s="25"/>
      <c r="D67" s="49"/>
      <c r="H67" s="50"/>
      <c r="J67" s="49"/>
      <c r="P67" s="50"/>
      <c r="R67" s="26"/>
    </row>
    <row r="68" spans="2:18">
      <c r="B68" s="25"/>
      <c r="D68" s="49"/>
      <c r="H68" s="50"/>
      <c r="J68" s="49"/>
      <c r="P68" s="50"/>
      <c r="R68" s="26"/>
    </row>
    <row r="69" spans="2:18">
      <c r="B69" s="25"/>
      <c r="D69" s="49"/>
      <c r="H69" s="50"/>
      <c r="J69" s="49"/>
      <c r="P69" s="50"/>
      <c r="R69" s="26"/>
    </row>
    <row r="70" spans="2:18" s="1" customFormat="1" ht="15">
      <c r="B70" s="33"/>
      <c r="D70" s="51" t="s">
        <v>49</v>
      </c>
      <c r="E70" s="52"/>
      <c r="F70" s="52"/>
      <c r="G70" s="53" t="s">
        <v>50</v>
      </c>
      <c r="H70" s="54"/>
      <c r="J70" s="51" t="s">
        <v>49</v>
      </c>
      <c r="K70" s="52"/>
      <c r="L70" s="52"/>
      <c r="M70" s="52"/>
      <c r="N70" s="53" t="s">
        <v>50</v>
      </c>
      <c r="O70" s="52"/>
      <c r="P70" s="54"/>
      <c r="R70" s="34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3"/>
      <c r="C76" s="206" t="s">
        <v>101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34"/>
    </row>
    <row r="77" spans="2:18" s="1" customFormat="1" ht="6.95" customHeight="1">
      <c r="B77" s="33"/>
      <c r="R77" s="34"/>
    </row>
    <row r="78" spans="2:18" s="1" customFormat="1" ht="30" customHeight="1">
      <c r="B78" s="33"/>
      <c r="C78" s="30" t="s">
        <v>17</v>
      </c>
      <c r="F78" s="243" t="str">
        <f>F6</f>
        <v>Zateplení společenského domu v obci Bystré</v>
      </c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R78" s="34"/>
    </row>
    <row r="79" spans="2:18" s="1" customFormat="1" ht="36.950000000000003" customHeight="1">
      <c r="B79" s="33"/>
      <c r="C79" s="64" t="s">
        <v>97</v>
      </c>
      <c r="F79" s="208" t="str">
        <f>F7</f>
        <v>02 - Neuznatelné náklady - Ostatní úpravy</v>
      </c>
      <c r="G79" s="245"/>
      <c r="H79" s="245"/>
      <c r="I79" s="245"/>
      <c r="J79" s="245"/>
      <c r="K79" s="245"/>
      <c r="L79" s="245"/>
      <c r="M79" s="245"/>
      <c r="N79" s="245"/>
      <c r="O79" s="245"/>
      <c r="P79" s="245"/>
      <c r="R79" s="34"/>
    </row>
    <row r="80" spans="2:18" s="1" customFormat="1" ht="6.95" customHeight="1">
      <c r="B80" s="33"/>
      <c r="R80" s="34"/>
    </row>
    <row r="81" spans="2:47" s="1" customFormat="1" ht="18" customHeight="1">
      <c r="B81" s="33"/>
      <c r="C81" s="30" t="s">
        <v>21</v>
      </c>
      <c r="F81" s="28" t="str">
        <f>F9</f>
        <v>Bystré</v>
      </c>
      <c r="K81" s="30" t="s">
        <v>23</v>
      </c>
      <c r="M81" s="201">
        <f>IF(O9="","",O9)</f>
        <v>43487</v>
      </c>
      <c r="N81" s="201"/>
      <c r="O81" s="201"/>
      <c r="P81" s="201"/>
      <c r="R81" s="34"/>
    </row>
    <row r="82" spans="2:47" s="1" customFormat="1" ht="6.95" customHeight="1">
      <c r="B82" s="33"/>
      <c r="R82" s="34"/>
    </row>
    <row r="83" spans="2:47" s="1" customFormat="1" ht="15">
      <c r="B83" s="33"/>
      <c r="C83" s="30" t="s">
        <v>24</v>
      </c>
      <c r="F83" s="28" t="str">
        <f>E12</f>
        <v>Obec Bystré</v>
      </c>
      <c r="K83" s="30" t="s">
        <v>30</v>
      </c>
      <c r="M83" s="215" t="str">
        <f>E18</f>
        <v xml:space="preserve"> </v>
      </c>
      <c r="N83" s="215"/>
      <c r="O83" s="215"/>
      <c r="P83" s="215"/>
      <c r="Q83" s="215"/>
      <c r="R83" s="34"/>
    </row>
    <row r="84" spans="2:47" s="1" customFormat="1" ht="14.45" customHeight="1">
      <c r="B84" s="33"/>
      <c r="C84" s="30" t="s">
        <v>28</v>
      </c>
      <c r="F84" s="28" t="str">
        <f>IF(E15="","",E15)</f>
        <v xml:space="preserve"> </v>
      </c>
      <c r="K84" s="30" t="s">
        <v>32</v>
      </c>
      <c r="M84" s="215" t="str">
        <f>E21</f>
        <v xml:space="preserve"> </v>
      </c>
      <c r="N84" s="215"/>
      <c r="O84" s="215"/>
      <c r="P84" s="215"/>
      <c r="Q84" s="215"/>
      <c r="R84" s="34"/>
    </row>
    <row r="85" spans="2:47" s="1" customFormat="1" ht="10.35" customHeight="1">
      <c r="B85" s="33"/>
      <c r="R85" s="34"/>
    </row>
    <row r="86" spans="2:47" s="1" customFormat="1" ht="29.25" customHeight="1">
      <c r="B86" s="33"/>
      <c r="C86" s="256" t="s">
        <v>102</v>
      </c>
      <c r="D86" s="257"/>
      <c r="E86" s="257"/>
      <c r="F86" s="257"/>
      <c r="G86" s="257"/>
      <c r="H86" s="96"/>
      <c r="I86" s="96"/>
      <c r="J86" s="96"/>
      <c r="K86" s="96"/>
      <c r="L86" s="96"/>
      <c r="M86" s="96"/>
      <c r="N86" s="256" t="s">
        <v>103</v>
      </c>
      <c r="O86" s="257"/>
      <c r="P86" s="257"/>
      <c r="Q86" s="257"/>
      <c r="R86" s="34"/>
    </row>
    <row r="87" spans="2:47" s="1" customFormat="1" ht="10.35" customHeight="1">
      <c r="B87" s="33"/>
      <c r="R87" s="34"/>
    </row>
    <row r="88" spans="2:47" s="1" customFormat="1" ht="29.25" customHeight="1">
      <c r="B88" s="33"/>
      <c r="C88" s="103" t="s">
        <v>104</v>
      </c>
      <c r="N88" s="180">
        <f>N142</f>
        <v>0</v>
      </c>
      <c r="O88" s="251"/>
      <c r="P88" s="251"/>
      <c r="Q88" s="251"/>
      <c r="R88" s="34"/>
      <c r="AU88" s="21" t="s">
        <v>105</v>
      </c>
    </row>
    <row r="89" spans="2:47" s="6" customFormat="1" ht="24.95" customHeight="1">
      <c r="B89" s="104"/>
      <c r="D89" s="105" t="s">
        <v>106</v>
      </c>
      <c r="N89" s="242">
        <f>N143</f>
        <v>0</v>
      </c>
      <c r="O89" s="250"/>
      <c r="P89" s="250"/>
      <c r="Q89" s="250"/>
      <c r="R89" s="106"/>
    </row>
    <row r="90" spans="2:47" s="7" customFormat="1" ht="19.899999999999999" customHeight="1">
      <c r="B90" s="107"/>
      <c r="D90" s="108" t="s">
        <v>107</v>
      </c>
      <c r="N90" s="248">
        <f>N144</f>
        <v>0</v>
      </c>
      <c r="O90" s="249"/>
      <c r="P90" s="249"/>
      <c r="Q90" s="249"/>
      <c r="R90" s="109"/>
    </row>
    <row r="91" spans="2:47" s="7" customFormat="1" ht="19.899999999999999" customHeight="1">
      <c r="B91" s="107"/>
      <c r="D91" s="108" t="s">
        <v>879</v>
      </c>
      <c r="N91" s="248">
        <f>N182</f>
        <v>0</v>
      </c>
      <c r="O91" s="249"/>
      <c r="P91" s="249"/>
      <c r="Q91" s="249"/>
      <c r="R91" s="109"/>
    </row>
    <row r="92" spans="2:47" s="7" customFormat="1" ht="19.899999999999999" customHeight="1">
      <c r="B92" s="107"/>
      <c r="D92" s="108" t="s">
        <v>108</v>
      </c>
      <c r="N92" s="248">
        <f>N223</f>
        <v>0</v>
      </c>
      <c r="O92" s="249"/>
      <c r="P92" s="249"/>
      <c r="Q92" s="249"/>
      <c r="R92" s="109"/>
    </row>
    <row r="93" spans="2:47" s="7" customFormat="1" ht="19.899999999999999" customHeight="1">
      <c r="B93" s="107"/>
      <c r="D93" s="108" t="s">
        <v>109</v>
      </c>
      <c r="N93" s="248">
        <f>N373</f>
        <v>0</v>
      </c>
      <c r="O93" s="249"/>
      <c r="P93" s="249"/>
      <c r="Q93" s="249"/>
      <c r="R93" s="109"/>
    </row>
    <row r="94" spans="2:47" s="7" customFormat="1" ht="19.899999999999999" customHeight="1">
      <c r="B94" s="107"/>
      <c r="D94" s="108" t="s">
        <v>880</v>
      </c>
      <c r="N94" s="248">
        <f>N450</f>
        <v>0</v>
      </c>
      <c r="O94" s="249"/>
      <c r="P94" s="249"/>
      <c r="Q94" s="249"/>
      <c r="R94" s="109"/>
    </row>
    <row r="95" spans="2:47" s="7" customFormat="1" ht="19.899999999999999" customHeight="1">
      <c r="B95" s="107"/>
      <c r="D95" s="108" t="s">
        <v>110</v>
      </c>
      <c r="N95" s="248">
        <f>N460</f>
        <v>0</v>
      </c>
      <c r="O95" s="249"/>
      <c r="P95" s="249"/>
      <c r="Q95" s="249"/>
      <c r="R95" s="109"/>
    </row>
    <row r="96" spans="2:47" s="7" customFormat="1" ht="19.899999999999999" customHeight="1">
      <c r="B96" s="107"/>
      <c r="D96" s="108" t="s">
        <v>881</v>
      </c>
      <c r="N96" s="248">
        <f>N674</f>
        <v>0</v>
      </c>
      <c r="O96" s="249"/>
      <c r="P96" s="249"/>
      <c r="Q96" s="249"/>
      <c r="R96" s="109"/>
    </row>
    <row r="97" spans="2:18" s="7" customFormat="1" ht="19.899999999999999" customHeight="1">
      <c r="B97" s="107"/>
      <c r="D97" s="108" t="s">
        <v>111</v>
      </c>
      <c r="N97" s="248">
        <f>N676</f>
        <v>0</v>
      </c>
      <c r="O97" s="249"/>
      <c r="P97" s="249"/>
      <c r="Q97" s="249"/>
      <c r="R97" s="109"/>
    </row>
    <row r="98" spans="2:18" s="7" customFormat="1" ht="19.899999999999999" customHeight="1">
      <c r="B98" s="107"/>
      <c r="D98" s="108" t="s">
        <v>112</v>
      </c>
      <c r="N98" s="248">
        <f>N871</f>
        <v>0</v>
      </c>
      <c r="O98" s="249"/>
      <c r="P98" s="249"/>
      <c r="Q98" s="249"/>
      <c r="R98" s="109"/>
    </row>
    <row r="99" spans="2:18" s="7" customFormat="1" ht="19.899999999999999" customHeight="1">
      <c r="B99" s="107"/>
      <c r="D99" s="108" t="s">
        <v>113</v>
      </c>
      <c r="N99" s="248">
        <f>N879</f>
        <v>0</v>
      </c>
      <c r="O99" s="249"/>
      <c r="P99" s="249"/>
      <c r="Q99" s="249"/>
      <c r="R99" s="109"/>
    </row>
    <row r="100" spans="2:18" s="6" customFormat="1" ht="24.95" customHeight="1">
      <c r="B100" s="104"/>
      <c r="D100" s="105" t="s">
        <v>114</v>
      </c>
      <c r="N100" s="242">
        <f>N881</f>
        <v>0</v>
      </c>
      <c r="O100" s="250"/>
      <c r="P100" s="250"/>
      <c r="Q100" s="250"/>
      <c r="R100" s="106"/>
    </row>
    <row r="101" spans="2:18" s="7" customFormat="1" ht="19.899999999999999" customHeight="1">
      <c r="B101" s="107"/>
      <c r="D101" s="108" t="s">
        <v>882</v>
      </c>
      <c r="N101" s="248">
        <f>N882</f>
        <v>0</v>
      </c>
      <c r="O101" s="249"/>
      <c r="P101" s="249"/>
      <c r="Q101" s="249"/>
      <c r="R101" s="109"/>
    </row>
    <row r="102" spans="2:18" s="7" customFormat="1" ht="19.899999999999999" customHeight="1">
      <c r="B102" s="107"/>
      <c r="D102" s="108" t="s">
        <v>115</v>
      </c>
      <c r="N102" s="248">
        <f>N915</f>
        <v>0</v>
      </c>
      <c r="O102" s="249"/>
      <c r="P102" s="249"/>
      <c r="Q102" s="249"/>
      <c r="R102" s="109"/>
    </row>
    <row r="103" spans="2:18" s="7" customFormat="1" ht="19.899999999999999" customHeight="1">
      <c r="B103" s="107"/>
      <c r="D103" s="108" t="s">
        <v>116</v>
      </c>
      <c r="N103" s="248">
        <f>N921</f>
        <v>0</v>
      </c>
      <c r="O103" s="249"/>
      <c r="P103" s="249"/>
      <c r="Q103" s="249"/>
      <c r="R103" s="109"/>
    </row>
    <row r="104" spans="2:18" s="7" customFormat="1" ht="19.899999999999999" customHeight="1">
      <c r="B104" s="107"/>
      <c r="D104" s="108" t="s">
        <v>117</v>
      </c>
      <c r="N104" s="248">
        <f>N937</f>
        <v>0</v>
      </c>
      <c r="O104" s="249"/>
      <c r="P104" s="249"/>
      <c r="Q104" s="249"/>
      <c r="R104" s="109"/>
    </row>
    <row r="105" spans="2:18" s="7" customFormat="1" ht="19.899999999999999" customHeight="1">
      <c r="B105" s="107"/>
      <c r="D105" s="108" t="s">
        <v>883</v>
      </c>
      <c r="N105" s="248">
        <f>N939</f>
        <v>0</v>
      </c>
      <c r="O105" s="249"/>
      <c r="P105" s="249"/>
      <c r="Q105" s="249"/>
      <c r="R105" s="109"/>
    </row>
    <row r="106" spans="2:18" s="7" customFormat="1" ht="19.899999999999999" customHeight="1">
      <c r="B106" s="107"/>
      <c r="D106" s="108" t="s">
        <v>884</v>
      </c>
      <c r="N106" s="248">
        <f>N941</f>
        <v>0</v>
      </c>
      <c r="O106" s="249"/>
      <c r="P106" s="249"/>
      <c r="Q106" s="249"/>
      <c r="R106" s="109"/>
    </row>
    <row r="107" spans="2:18" s="7" customFormat="1" ht="19.899999999999999" customHeight="1">
      <c r="B107" s="107"/>
      <c r="D107" s="108" t="s">
        <v>885</v>
      </c>
      <c r="N107" s="248">
        <f>N944</f>
        <v>0</v>
      </c>
      <c r="O107" s="249"/>
      <c r="P107" s="249"/>
      <c r="Q107" s="249"/>
      <c r="R107" s="109"/>
    </row>
    <row r="108" spans="2:18" s="7" customFormat="1" ht="19.899999999999999" customHeight="1">
      <c r="B108" s="107"/>
      <c r="D108" s="108" t="s">
        <v>118</v>
      </c>
      <c r="N108" s="248">
        <f>N947</f>
        <v>0</v>
      </c>
      <c r="O108" s="249"/>
      <c r="P108" s="249"/>
      <c r="Q108" s="249"/>
      <c r="R108" s="109"/>
    </row>
    <row r="109" spans="2:18" s="7" customFormat="1" ht="19.899999999999999" customHeight="1">
      <c r="B109" s="107"/>
      <c r="D109" s="108" t="s">
        <v>119</v>
      </c>
      <c r="N109" s="248">
        <f>N1079</f>
        <v>0</v>
      </c>
      <c r="O109" s="249"/>
      <c r="P109" s="249"/>
      <c r="Q109" s="249"/>
      <c r="R109" s="109"/>
    </row>
    <row r="110" spans="2:18" s="7" customFormat="1" ht="19.899999999999999" customHeight="1">
      <c r="B110" s="107"/>
      <c r="D110" s="108" t="s">
        <v>120</v>
      </c>
      <c r="N110" s="248">
        <f>N1097</f>
        <v>0</v>
      </c>
      <c r="O110" s="249"/>
      <c r="P110" s="249"/>
      <c r="Q110" s="249"/>
      <c r="R110" s="109"/>
    </row>
    <row r="111" spans="2:18" s="7" customFormat="1" ht="19.899999999999999" customHeight="1">
      <c r="B111" s="107"/>
      <c r="D111" s="108" t="s">
        <v>886</v>
      </c>
      <c r="N111" s="248">
        <f>N1137</f>
        <v>0</v>
      </c>
      <c r="O111" s="249"/>
      <c r="P111" s="249"/>
      <c r="Q111" s="249"/>
      <c r="R111" s="109"/>
    </row>
    <row r="112" spans="2:18" s="7" customFormat="1" ht="19.899999999999999" customHeight="1">
      <c r="B112" s="107"/>
      <c r="D112" s="108" t="s">
        <v>121</v>
      </c>
      <c r="N112" s="248">
        <f>N1158</f>
        <v>0</v>
      </c>
      <c r="O112" s="249"/>
      <c r="P112" s="249"/>
      <c r="Q112" s="249"/>
      <c r="R112" s="109"/>
    </row>
    <row r="113" spans="2:21" s="7" customFormat="1" ht="19.899999999999999" customHeight="1">
      <c r="B113" s="107"/>
      <c r="D113" s="108" t="s">
        <v>122</v>
      </c>
      <c r="N113" s="248">
        <f>N1165</f>
        <v>0</v>
      </c>
      <c r="O113" s="249"/>
      <c r="P113" s="249"/>
      <c r="Q113" s="249"/>
      <c r="R113" s="109"/>
    </row>
    <row r="114" spans="2:21" s="7" customFormat="1" ht="19.899999999999999" customHeight="1">
      <c r="B114" s="107"/>
      <c r="D114" s="108" t="s">
        <v>887</v>
      </c>
      <c r="N114" s="248">
        <f>N1170</f>
        <v>0</v>
      </c>
      <c r="O114" s="249"/>
      <c r="P114" s="249"/>
      <c r="Q114" s="249"/>
      <c r="R114" s="109"/>
    </row>
    <row r="115" spans="2:21" s="7" customFormat="1" ht="19.899999999999999" customHeight="1">
      <c r="B115" s="107"/>
      <c r="D115" s="108" t="s">
        <v>888</v>
      </c>
      <c r="N115" s="248">
        <f>N1239</f>
        <v>0</v>
      </c>
      <c r="O115" s="249"/>
      <c r="P115" s="249"/>
      <c r="Q115" s="249"/>
      <c r="R115" s="109"/>
    </row>
    <row r="116" spans="2:21" s="7" customFormat="1" ht="19.899999999999999" customHeight="1">
      <c r="B116" s="107"/>
      <c r="D116" s="108" t="s">
        <v>889</v>
      </c>
      <c r="N116" s="248">
        <f>N1262</f>
        <v>0</v>
      </c>
      <c r="O116" s="249"/>
      <c r="P116" s="249"/>
      <c r="Q116" s="249"/>
      <c r="R116" s="109"/>
    </row>
    <row r="117" spans="2:21" s="7" customFormat="1" ht="19.899999999999999" customHeight="1">
      <c r="B117" s="107"/>
      <c r="D117" s="108" t="s">
        <v>890</v>
      </c>
      <c r="N117" s="248">
        <f>N1307</f>
        <v>0</v>
      </c>
      <c r="O117" s="249"/>
      <c r="P117" s="249"/>
      <c r="Q117" s="249"/>
      <c r="R117" s="109"/>
    </row>
    <row r="118" spans="2:21" s="7" customFormat="1" ht="19.899999999999999" customHeight="1">
      <c r="B118" s="107"/>
      <c r="D118" s="108" t="s">
        <v>124</v>
      </c>
      <c r="N118" s="248">
        <f>N1337</f>
        <v>0</v>
      </c>
      <c r="O118" s="249"/>
      <c r="P118" s="249"/>
      <c r="Q118" s="249"/>
      <c r="R118" s="109"/>
    </row>
    <row r="119" spans="2:21" s="6" customFormat="1" ht="24.95" customHeight="1">
      <c r="B119" s="104"/>
      <c r="D119" s="105" t="s">
        <v>125</v>
      </c>
      <c r="N119" s="242">
        <f>N1368</f>
        <v>0</v>
      </c>
      <c r="O119" s="250"/>
      <c r="P119" s="250"/>
      <c r="Q119" s="250"/>
      <c r="R119" s="106"/>
    </row>
    <row r="120" spans="2:21" s="7" customFormat="1" ht="19.899999999999999" customHeight="1">
      <c r="B120" s="107"/>
      <c r="D120" s="108" t="s">
        <v>126</v>
      </c>
      <c r="N120" s="248">
        <f>N1369</f>
        <v>0</v>
      </c>
      <c r="O120" s="249"/>
      <c r="P120" s="249"/>
      <c r="Q120" s="249"/>
      <c r="R120" s="109"/>
    </row>
    <row r="121" spans="2:21" s="7" customFormat="1" ht="19.899999999999999" customHeight="1">
      <c r="B121" s="107"/>
      <c r="D121" s="108" t="s">
        <v>127</v>
      </c>
      <c r="N121" s="248">
        <f>N1371</f>
        <v>0</v>
      </c>
      <c r="O121" s="249"/>
      <c r="P121" s="249"/>
      <c r="Q121" s="249"/>
      <c r="R121" s="109"/>
    </row>
    <row r="122" spans="2:21" s="1" customFormat="1" ht="21.75" customHeight="1">
      <c r="B122" s="33"/>
      <c r="R122" s="34"/>
    </row>
    <row r="123" spans="2:21" s="1" customFormat="1" ht="29.25" customHeight="1">
      <c r="B123" s="33"/>
      <c r="C123" s="103" t="s">
        <v>129</v>
      </c>
      <c r="N123" s="251">
        <v>0</v>
      </c>
      <c r="O123" s="252"/>
      <c r="P123" s="252"/>
      <c r="Q123" s="252"/>
      <c r="R123" s="34"/>
      <c r="T123" s="110"/>
      <c r="U123" s="111" t="s">
        <v>37</v>
      </c>
    </row>
    <row r="124" spans="2:21" s="1" customFormat="1" ht="18" customHeight="1">
      <c r="B124" s="33"/>
      <c r="R124" s="34"/>
    </row>
    <row r="125" spans="2:21" s="1" customFormat="1" ht="29.25" customHeight="1">
      <c r="B125" s="33"/>
      <c r="C125" s="95" t="s">
        <v>89</v>
      </c>
      <c r="D125" s="96"/>
      <c r="E125" s="96"/>
      <c r="F125" s="96"/>
      <c r="G125" s="96"/>
      <c r="H125" s="96"/>
      <c r="I125" s="96"/>
      <c r="J125" s="96"/>
      <c r="K125" s="96"/>
      <c r="L125" s="181">
        <f>ROUND(SUM(N88+N123),2)</f>
        <v>0</v>
      </c>
      <c r="M125" s="181"/>
      <c r="N125" s="181"/>
      <c r="O125" s="181"/>
      <c r="P125" s="181"/>
      <c r="Q125" s="181"/>
      <c r="R125" s="34"/>
    </row>
    <row r="126" spans="2:21" s="1" customFormat="1" ht="6.95" customHeight="1">
      <c r="B126" s="55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7"/>
    </row>
    <row r="130" spans="2:63" s="1" customFormat="1" ht="6.95" customHeight="1">
      <c r="B130" s="58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60"/>
    </row>
    <row r="131" spans="2:63" s="1" customFormat="1" ht="36.950000000000003" customHeight="1">
      <c r="B131" s="33"/>
      <c r="C131" s="206" t="s">
        <v>130</v>
      </c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34"/>
    </row>
    <row r="132" spans="2:63" s="1" customFormat="1" ht="6.95" customHeight="1">
      <c r="B132" s="33"/>
      <c r="R132" s="34"/>
    </row>
    <row r="133" spans="2:63" s="1" customFormat="1" ht="30" customHeight="1">
      <c r="B133" s="33"/>
      <c r="C133" s="30" t="s">
        <v>17</v>
      </c>
      <c r="F133" s="243" t="str">
        <f>F6</f>
        <v>Zateplení společenského domu v obci Bystré</v>
      </c>
      <c r="G133" s="244"/>
      <c r="H133" s="244"/>
      <c r="I133" s="244"/>
      <c r="J133" s="244"/>
      <c r="K133" s="244"/>
      <c r="L133" s="244"/>
      <c r="M133" s="244"/>
      <c r="N133" s="244"/>
      <c r="O133" s="244"/>
      <c r="P133" s="244"/>
      <c r="R133" s="34"/>
    </row>
    <row r="134" spans="2:63" s="1" customFormat="1" ht="36.950000000000003" customHeight="1">
      <c r="B134" s="33"/>
      <c r="C134" s="64" t="s">
        <v>97</v>
      </c>
      <c r="F134" s="208" t="str">
        <f>F7</f>
        <v>02 - Neuznatelné náklady - Ostatní úpravy</v>
      </c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R134" s="34"/>
    </row>
    <row r="135" spans="2:63" s="1" customFormat="1" ht="6.95" customHeight="1">
      <c r="B135" s="33"/>
      <c r="R135" s="34"/>
    </row>
    <row r="136" spans="2:63" s="1" customFormat="1" ht="18" customHeight="1">
      <c r="B136" s="33"/>
      <c r="C136" s="30" t="s">
        <v>21</v>
      </c>
      <c r="F136" s="28" t="str">
        <f>F9</f>
        <v>Bystré</v>
      </c>
      <c r="K136" s="30" t="s">
        <v>23</v>
      </c>
      <c r="M136" s="201">
        <f>IF(O9="","",O9)</f>
        <v>43487</v>
      </c>
      <c r="N136" s="201"/>
      <c r="O136" s="201"/>
      <c r="P136" s="201"/>
      <c r="R136" s="34"/>
    </row>
    <row r="137" spans="2:63" s="1" customFormat="1" ht="6.95" customHeight="1">
      <c r="B137" s="33"/>
      <c r="R137" s="34"/>
    </row>
    <row r="138" spans="2:63" s="1" customFormat="1" ht="15">
      <c r="B138" s="33"/>
      <c r="C138" s="30" t="s">
        <v>24</v>
      </c>
      <c r="F138" s="28" t="str">
        <f>E12</f>
        <v>Obec Bystré</v>
      </c>
      <c r="K138" s="30" t="s">
        <v>30</v>
      </c>
      <c r="M138" s="215" t="str">
        <f>E18</f>
        <v xml:space="preserve"> </v>
      </c>
      <c r="N138" s="215"/>
      <c r="O138" s="215"/>
      <c r="P138" s="215"/>
      <c r="Q138" s="215"/>
      <c r="R138" s="34"/>
    </row>
    <row r="139" spans="2:63" s="1" customFormat="1" ht="14.45" customHeight="1">
      <c r="B139" s="33"/>
      <c r="C139" s="30" t="s">
        <v>28</v>
      </c>
      <c r="F139" s="28" t="str">
        <f>IF(E15="","",E15)</f>
        <v xml:space="preserve"> </v>
      </c>
      <c r="K139" s="30" t="s">
        <v>32</v>
      </c>
      <c r="M139" s="215" t="str">
        <f>E21</f>
        <v xml:space="preserve"> </v>
      </c>
      <c r="N139" s="215"/>
      <c r="O139" s="215"/>
      <c r="P139" s="215"/>
      <c r="Q139" s="215"/>
      <c r="R139" s="34"/>
    </row>
    <row r="140" spans="2:63" s="1" customFormat="1" ht="10.35" customHeight="1">
      <c r="B140" s="33"/>
      <c r="R140" s="34"/>
    </row>
    <row r="141" spans="2:63" s="8" customFormat="1" ht="29.25" customHeight="1">
      <c r="B141" s="112"/>
      <c r="C141" s="113" t="s">
        <v>131</v>
      </c>
      <c r="D141" s="114" t="s">
        <v>132</v>
      </c>
      <c r="E141" s="114" t="s">
        <v>55</v>
      </c>
      <c r="F141" s="246" t="s">
        <v>133</v>
      </c>
      <c r="G141" s="246"/>
      <c r="H141" s="246"/>
      <c r="I141" s="246"/>
      <c r="J141" s="114" t="s">
        <v>134</v>
      </c>
      <c r="K141" s="114" t="s">
        <v>135</v>
      </c>
      <c r="L141" s="246" t="s">
        <v>136</v>
      </c>
      <c r="M141" s="246"/>
      <c r="N141" s="246" t="s">
        <v>103</v>
      </c>
      <c r="O141" s="246"/>
      <c r="P141" s="246"/>
      <c r="Q141" s="247"/>
      <c r="R141" s="115"/>
      <c r="T141" s="69" t="s">
        <v>137</v>
      </c>
      <c r="U141" s="70" t="s">
        <v>37</v>
      </c>
      <c r="V141" s="70" t="s">
        <v>138</v>
      </c>
      <c r="W141" s="70" t="s">
        <v>139</v>
      </c>
      <c r="X141" s="70" t="s">
        <v>140</v>
      </c>
      <c r="Y141" s="70" t="s">
        <v>141</v>
      </c>
      <c r="Z141" s="70" t="s">
        <v>142</v>
      </c>
      <c r="AA141" s="71" t="s">
        <v>143</v>
      </c>
    </row>
    <row r="142" spans="2:63" s="1" customFormat="1" ht="29.25" customHeight="1">
      <c r="B142" s="33"/>
      <c r="C142" s="73" t="s">
        <v>99</v>
      </c>
      <c r="N142" s="239">
        <f>BK142</f>
        <v>0</v>
      </c>
      <c r="O142" s="240"/>
      <c r="P142" s="240"/>
      <c r="Q142" s="240"/>
      <c r="R142" s="34"/>
      <c r="T142" s="72"/>
      <c r="U142" s="47"/>
      <c r="V142" s="47"/>
      <c r="W142" s="116">
        <f>W143+W881+W1368</f>
        <v>12261.809329</v>
      </c>
      <c r="X142" s="47"/>
      <c r="Y142" s="116">
        <f>Y143+Y881+Y1368</f>
        <v>760.67828033995579</v>
      </c>
      <c r="Z142" s="47"/>
      <c r="AA142" s="117">
        <f>AA143+AA881+AA1368</f>
        <v>453.91634143999988</v>
      </c>
      <c r="AT142" s="21" t="s">
        <v>72</v>
      </c>
      <c r="AU142" s="21" t="s">
        <v>105</v>
      </c>
      <c r="BK142" s="118">
        <f>BK143+BK881+BK1368</f>
        <v>0</v>
      </c>
    </row>
    <row r="143" spans="2:63" s="9" customFormat="1" ht="37.35" customHeight="1">
      <c r="B143" s="119"/>
      <c r="D143" s="120" t="s">
        <v>106</v>
      </c>
      <c r="E143" s="120"/>
      <c r="F143" s="120"/>
      <c r="G143" s="120"/>
      <c r="H143" s="120"/>
      <c r="I143" s="120"/>
      <c r="J143" s="120"/>
      <c r="K143" s="120"/>
      <c r="L143" s="120"/>
      <c r="M143" s="120"/>
      <c r="N143" s="241">
        <f>BK143</f>
        <v>0</v>
      </c>
      <c r="O143" s="242"/>
      <c r="P143" s="242"/>
      <c r="Q143" s="242"/>
      <c r="R143" s="121"/>
      <c r="T143" s="122"/>
      <c r="W143" s="123">
        <f>W144+W182+W223+W373+W450+W460+W674+W676+W871+W879</f>
        <v>8479.8110020000004</v>
      </c>
      <c r="Y143" s="123">
        <f>Y144+Y182+Y223+Y373+Y450+Y460+Y674+Y676+Y871+Y879</f>
        <v>693.44911166141117</v>
      </c>
      <c r="AA143" s="124">
        <f>AA144+AA182+AA223+AA373+AA450+AA460+AA674+AA676+AA871+AA879</f>
        <v>427.70656999999989</v>
      </c>
      <c r="AR143" s="125" t="s">
        <v>81</v>
      </c>
      <c r="AT143" s="126" t="s">
        <v>72</v>
      </c>
      <c r="AU143" s="126" t="s">
        <v>73</v>
      </c>
      <c r="AY143" s="125" t="s">
        <v>144</v>
      </c>
      <c r="BK143" s="127">
        <f>BK144+BK182+BK223+BK373+BK450+BK460+BK674+BK676+BK871+BK879</f>
        <v>0</v>
      </c>
    </row>
    <row r="144" spans="2:63" s="9" customFormat="1" ht="19.899999999999999" customHeight="1">
      <c r="B144" s="119"/>
      <c r="D144" s="128" t="s">
        <v>107</v>
      </c>
      <c r="E144" s="128"/>
      <c r="F144" s="128"/>
      <c r="G144" s="128"/>
      <c r="H144" s="128"/>
      <c r="I144" s="128"/>
      <c r="J144" s="128"/>
      <c r="K144" s="128"/>
      <c r="L144" s="128"/>
      <c r="M144" s="128"/>
      <c r="N144" s="233">
        <f>BK144</f>
        <v>0</v>
      </c>
      <c r="O144" s="234"/>
      <c r="P144" s="234"/>
      <c r="Q144" s="234"/>
      <c r="R144" s="121"/>
      <c r="T144" s="122"/>
      <c r="W144" s="123">
        <f>SUM(W145:W181)</f>
        <v>2007.9746500000003</v>
      </c>
      <c r="Y144" s="123">
        <f>SUM(Y145:Y181)</f>
        <v>0</v>
      </c>
      <c r="AA144" s="124">
        <f>SUM(AA145:AA181)</f>
        <v>0</v>
      </c>
      <c r="AR144" s="125" t="s">
        <v>81</v>
      </c>
      <c r="AT144" s="126" t="s">
        <v>72</v>
      </c>
      <c r="AU144" s="126" t="s">
        <v>81</v>
      </c>
      <c r="AY144" s="125" t="s">
        <v>144</v>
      </c>
      <c r="BK144" s="127">
        <f>SUM(BK145:BK181)</f>
        <v>0</v>
      </c>
    </row>
    <row r="145" spans="2:65" s="1" customFormat="1" ht="25.5" customHeight="1">
      <c r="B145" s="129"/>
      <c r="C145" s="130" t="s">
        <v>81</v>
      </c>
      <c r="D145" s="130" t="s">
        <v>145</v>
      </c>
      <c r="E145" s="131" t="s">
        <v>891</v>
      </c>
      <c r="F145" s="222" t="s">
        <v>892</v>
      </c>
      <c r="G145" s="222"/>
      <c r="H145" s="222"/>
      <c r="I145" s="222"/>
      <c r="J145" s="132" t="s">
        <v>148</v>
      </c>
      <c r="K145" s="133">
        <v>30.783000000000001</v>
      </c>
      <c r="L145" s="217">
        <v>0</v>
      </c>
      <c r="M145" s="217"/>
      <c r="N145" s="217">
        <f>ROUND(L145*K145,2)</f>
        <v>0</v>
      </c>
      <c r="O145" s="217"/>
      <c r="P145" s="217"/>
      <c r="Q145" s="217"/>
      <c r="R145" s="134"/>
      <c r="T145" s="135" t="s">
        <v>5</v>
      </c>
      <c r="U145" s="40" t="s">
        <v>38</v>
      </c>
      <c r="V145" s="136">
        <v>0.36799999999999999</v>
      </c>
      <c r="W145" s="136">
        <f>V145*K145</f>
        <v>11.328144</v>
      </c>
      <c r="X145" s="136">
        <v>0</v>
      </c>
      <c r="Y145" s="136">
        <f>X145*K145</f>
        <v>0</v>
      </c>
      <c r="Z145" s="136">
        <v>0</v>
      </c>
      <c r="AA145" s="137">
        <f>Z145*K145</f>
        <v>0</v>
      </c>
      <c r="AR145" s="21" t="s">
        <v>149</v>
      </c>
      <c r="AT145" s="21" t="s">
        <v>145</v>
      </c>
      <c r="AU145" s="21" t="s">
        <v>95</v>
      </c>
      <c r="AY145" s="21" t="s">
        <v>144</v>
      </c>
      <c r="BE145" s="138">
        <f>IF(U145="základní",N145,0)</f>
        <v>0</v>
      </c>
      <c r="BF145" s="138">
        <f>IF(U145="snížená",N145,0)</f>
        <v>0</v>
      </c>
      <c r="BG145" s="138">
        <f>IF(U145="zákl. přenesená",N145,0)</f>
        <v>0</v>
      </c>
      <c r="BH145" s="138">
        <f>IF(U145="sníž. přenesená",N145,0)</f>
        <v>0</v>
      </c>
      <c r="BI145" s="138">
        <f>IF(U145="nulová",N145,0)</f>
        <v>0</v>
      </c>
      <c r="BJ145" s="21" t="s">
        <v>81</v>
      </c>
      <c r="BK145" s="138">
        <f>ROUND(L145*K145,2)</f>
        <v>0</v>
      </c>
      <c r="BL145" s="21" t="s">
        <v>149</v>
      </c>
      <c r="BM145" s="21" t="s">
        <v>893</v>
      </c>
    </row>
    <row r="146" spans="2:65" s="10" customFormat="1" ht="16.5" customHeight="1">
      <c r="B146" s="139"/>
      <c r="E146" s="140" t="s">
        <v>5</v>
      </c>
      <c r="F146" s="225" t="s">
        <v>894</v>
      </c>
      <c r="G146" s="226"/>
      <c r="H146" s="226"/>
      <c r="I146" s="226"/>
      <c r="K146" s="140" t="s">
        <v>5</v>
      </c>
      <c r="R146" s="141"/>
      <c r="T146" s="142"/>
      <c r="AA146" s="143"/>
      <c r="AT146" s="140" t="s">
        <v>152</v>
      </c>
      <c r="AU146" s="140" t="s">
        <v>95</v>
      </c>
      <c r="AV146" s="10" t="s">
        <v>81</v>
      </c>
      <c r="AW146" s="10" t="s">
        <v>31</v>
      </c>
      <c r="AX146" s="10" t="s">
        <v>73</v>
      </c>
      <c r="AY146" s="140" t="s">
        <v>144</v>
      </c>
    </row>
    <row r="147" spans="2:65" s="10" customFormat="1" ht="16.5" customHeight="1">
      <c r="B147" s="139"/>
      <c r="E147" s="140" t="s">
        <v>5</v>
      </c>
      <c r="F147" s="229" t="s">
        <v>895</v>
      </c>
      <c r="G147" s="230"/>
      <c r="H147" s="230"/>
      <c r="I147" s="230"/>
      <c r="K147" s="140" t="s">
        <v>5</v>
      </c>
      <c r="R147" s="141"/>
      <c r="T147" s="142"/>
      <c r="AA147" s="143"/>
      <c r="AT147" s="140" t="s">
        <v>152</v>
      </c>
      <c r="AU147" s="140" t="s">
        <v>95</v>
      </c>
      <c r="AV147" s="10" t="s">
        <v>81</v>
      </c>
      <c r="AW147" s="10" t="s">
        <v>31</v>
      </c>
      <c r="AX147" s="10" t="s">
        <v>73</v>
      </c>
      <c r="AY147" s="140" t="s">
        <v>144</v>
      </c>
    </row>
    <row r="148" spans="2:65" s="10" customFormat="1" ht="16.5" customHeight="1">
      <c r="B148" s="139"/>
      <c r="E148" s="140" t="s">
        <v>5</v>
      </c>
      <c r="F148" s="229" t="s">
        <v>894</v>
      </c>
      <c r="G148" s="230"/>
      <c r="H148" s="230"/>
      <c r="I148" s="230"/>
      <c r="K148" s="140" t="s">
        <v>5</v>
      </c>
      <c r="R148" s="141"/>
      <c r="T148" s="142"/>
      <c r="AA148" s="143"/>
      <c r="AT148" s="140" t="s">
        <v>152</v>
      </c>
      <c r="AU148" s="140" t="s">
        <v>95</v>
      </c>
      <c r="AV148" s="10" t="s">
        <v>81</v>
      </c>
      <c r="AW148" s="10" t="s">
        <v>31</v>
      </c>
      <c r="AX148" s="10" t="s">
        <v>73</v>
      </c>
      <c r="AY148" s="140" t="s">
        <v>144</v>
      </c>
    </row>
    <row r="149" spans="2:65" s="11" customFormat="1" ht="16.5" customHeight="1">
      <c r="B149" s="144"/>
      <c r="E149" s="145" t="s">
        <v>5</v>
      </c>
      <c r="F149" s="223" t="s">
        <v>896</v>
      </c>
      <c r="G149" s="224"/>
      <c r="H149" s="224"/>
      <c r="I149" s="224"/>
      <c r="K149" s="146">
        <v>51.457000000000001</v>
      </c>
      <c r="R149" s="147"/>
      <c r="T149" s="148"/>
      <c r="AA149" s="149"/>
      <c r="AT149" s="145" t="s">
        <v>152</v>
      </c>
      <c r="AU149" s="145" t="s">
        <v>95</v>
      </c>
      <c r="AV149" s="11" t="s">
        <v>95</v>
      </c>
      <c r="AW149" s="11" t="s">
        <v>31</v>
      </c>
      <c r="AX149" s="11" t="s">
        <v>73</v>
      </c>
      <c r="AY149" s="145" t="s">
        <v>144</v>
      </c>
    </row>
    <row r="150" spans="2:65" s="11" customFormat="1" ht="16.5" customHeight="1">
      <c r="B150" s="144"/>
      <c r="E150" s="145" t="s">
        <v>5</v>
      </c>
      <c r="F150" s="223" t="s">
        <v>897</v>
      </c>
      <c r="G150" s="224"/>
      <c r="H150" s="224"/>
      <c r="I150" s="224"/>
      <c r="K150" s="146">
        <v>25.5</v>
      </c>
      <c r="R150" s="147"/>
      <c r="T150" s="148"/>
      <c r="AA150" s="149"/>
      <c r="AT150" s="145" t="s">
        <v>152</v>
      </c>
      <c r="AU150" s="145" t="s">
        <v>95</v>
      </c>
      <c r="AV150" s="11" t="s">
        <v>95</v>
      </c>
      <c r="AW150" s="11" t="s">
        <v>31</v>
      </c>
      <c r="AX150" s="11" t="s">
        <v>73</v>
      </c>
      <c r="AY150" s="145" t="s">
        <v>144</v>
      </c>
    </row>
    <row r="151" spans="2:65" s="13" customFormat="1" ht="16.5" customHeight="1">
      <c r="B151" s="156"/>
      <c r="E151" s="157" t="s">
        <v>5</v>
      </c>
      <c r="F151" s="237" t="s">
        <v>253</v>
      </c>
      <c r="G151" s="238"/>
      <c r="H151" s="238"/>
      <c r="I151" s="238"/>
      <c r="K151" s="158">
        <v>76.956999999999994</v>
      </c>
      <c r="R151" s="159"/>
      <c r="T151" s="160"/>
      <c r="AA151" s="161"/>
      <c r="AT151" s="157" t="s">
        <v>152</v>
      </c>
      <c r="AU151" s="157" t="s">
        <v>95</v>
      </c>
      <c r="AV151" s="13" t="s">
        <v>159</v>
      </c>
      <c r="AW151" s="13" t="s">
        <v>31</v>
      </c>
      <c r="AX151" s="13" t="s">
        <v>73</v>
      </c>
      <c r="AY151" s="157" t="s">
        <v>144</v>
      </c>
    </row>
    <row r="152" spans="2:65" s="11" customFormat="1" ht="16.5" customHeight="1">
      <c r="B152" s="144"/>
      <c r="E152" s="145" t="s">
        <v>5</v>
      </c>
      <c r="F152" s="223" t="s">
        <v>898</v>
      </c>
      <c r="G152" s="224"/>
      <c r="H152" s="224"/>
      <c r="I152" s="224"/>
      <c r="K152" s="146">
        <v>30.783000000000001</v>
      </c>
      <c r="R152" s="147"/>
      <c r="T152" s="148"/>
      <c r="AA152" s="149"/>
      <c r="AT152" s="145" t="s">
        <v>152</v>
      </c>
      <c r="AU152" s="145" t="s">
        <v>95</v>
      </c>
      <c r="AV152" s="11" t="s">
        <v>95</v>
      </c>
      <c r="AW152" s="11" t="s">
        <v>31</v>
      </c>
      <c r="AX152" s="11" t="s">
        <v>81</v>
      </c>
      <c r="AY152" s="145" t="s">
        <v>144</v>
      </c>
    </row>
    <row r="153" spans="2:65" s="1" customFormat="1" ht="25.5" customHeight="1">
      <c r="B153" s="129"/>
      <c r="C153" s="130" t="s">
        <v>95</v>
      </c>
      <c r="D153" s="130" t="s">
        <v>145</v>
      </c>
      <c r="E153" s="131" t="s">
        <v>146</v>
      </c>
      <c r="F153" s="222" t="s">
        <v>147</v>
      </c>
      <c r="G153" s="222"/>
      <c r="H153" s="222"/>
      <c r="I153" s="222"/>
      <c r="J153" s="132" t="s">
        <v>148</v>
      </c>
      <c r="K153" s="133">
        <v>5.0279999999999996</v>
      </c>
      <c r="L153" s="217">
        <v>0</v>
      </c>
      <c r="M153" s="217"/>
      <c r="N153" s="217">
        <f>ROUND(L153*K153,2)</f>
        <v>0</v>
      </c>
      <c r="O153" s="217"/>
      <c r="P153" s="217"/>
      <c r="Q153" s="217"/>
      <c r="R153" s="134"/>
      <c r="T153" s="135" t="s">
        <v>5</v>
      </c>
      <c r="U153" s="40" t="s">
        <v>38</v>
      </c>
      <c r="V153" s="136">
        <v>2.3199999999999998</v>
      </c>
      <c r="W153" s="136">
        <f>V153*K153</f>
        <v>11.664959999999999</v>
      </c>
      <c r="X153" s="136">
        <v>0</v>
      </c>
      <c r="Y153" s="136">
        <f>X153*K153</f>
        <v>0</v>
      </c>
      <c r="Z153" s="136">
        <v>0</v>
      </c>
      <c r="AA153" s="137">
        <f>Z153*K153</f>
        <v>0</v>
      </c>
      <c r="AR153" s="21" t="s">
        <v>149</v>
      </c>
      <c r="AT153" s="21" t="s">
        <v>145</v>
      </c>
      <c r="AU153" s="21" t="s">
        <v>95</v>
      </c>
      <c r="AY153" s="21" t="s">
        <v>144</v>
      </c>
      <c r="BE153" s="138">
        <f>IF(U153="základní",N153,0)</f>
        <v>0</v>
      </c>
      <c r="BF153" s="138">
        <f>IF(U153="snížená",N153,0)</f>
        <v>0</v>
      </c>
      <c r="BG153" s="138">
        <f>IF(U153="zákl. přenesená",N153,0)</f>
        <v>0</v>
      </c>
      <c r="BH153" s="138">
        <f>IF(U153="sníž. přenesená",N153,0)</f>
        <v>0</v>
      </c>
      <c r="BI153" s="138">
        <f>IF(U153="nulová",N153,0)</f>
        <v>0</v>
      </c>
      <c r="BJ153" s="21" t="s">
        <v>81</v>
      </c>
      <c r="BK153" s="138">
        <f>ROUND(L153*K153,2)</f>
        <v>0</v>
      </c>
      <c r="BL153" s="21" t="s">
        <v>149</v>
      </c>
      <c r="BM153" s="21" t="s">
        <v>899</v>
      </c>
    </row>
    <row r="154" spans="2:65" s="10" customFormat="1" ht="16.5" customHeight="1">
      <c r="B154" s="139"/>
      <c r="E154" s="140" t="s">
        <v>5</v>
      </c>
      <c r="F154" s="225" t="s">
        <v>151</v>
      </c>
      <c r="G154" s="226"/>
      <c r="H154" s="226"/>
      <c r="I154" s="226"/>
      <c r="K154" s="140" t="s">
        <v>5</v>
      </c>
      <c r="R154" s="141"/>
      <c r="T154" s="142"/>
      <c r="AA154" s="143"/>
      <c r="AT154" s="140" t="s">
        <v>152</v>
      </c>
      <c r="AU154" s="140" t="s">
        <v>95</v>
      </c>
      <c r="AV154" s="10" t="s">
        <v>81</v>
      </c>
      <c r="AW154" s="10" t="s">
        <v>31</v>
      </c>
      <c r="AX154" s="10" t="s">
        <v>73</v>
      </c>
      <c r="AY154" s="140" t="s">
        <v>144</v>
      </c>
    </row>
    <row r="155" spans="2:65" s="10" customFormat="1" ht="16.5" customHeight="1">
      <c r="B155" s="139"/>
      <c r="E155" s="140" t="s">
        <v>5</v>
      </c>
      <c r="F155" s="229" t="s">
        <v>900</v>
      </c>
      <c r="G155" s="230"/>
      <c r="H155" s="230"/>
      <c r="I155" s="230"/>
      <c r="K155" s="140" t="s">
        <v>5</v>
      </c>
      <c r="R155" s="141"/>
      <c r="T155" s="142"/>
      <c r="AA155" s="143"/>
      <c r="AT155" s="140" t="s">
        <v>152</v>
      </c>
      <c r="AU155" s="140" t="s">
        <v>95</v>
      </c>
      <c r="AV155" s="10" t="s">
        <v>81</v>
      </c>
      <c r="AW155" s="10" t="s">
        <v>31</v>
      </c>
      <c r="AX155" s="10" t="s">
        <v>73</v>
      </c>
      <c r="AY155" s="140" t="s">
        <v>144</v>
      </c>
    </row>
    <row r="156" spans="2:65" s="11" customFormat="1" ht="16.5" customHeight="1">
      <c r="B156" s="144"/>
      <c r="E156" s="145" t="s">
        <v>5</v>
      </c>
      <c r="F156" s="223" t="s">
        <v>901</v>
      </c>
      <c r="G156" s="224"/>
      <c r="H156" s="224"/>
      <c r="I156" s="224"/>
      <c r="K156" s="146">
        <v>5.0279999999999996</v>
      </c>
      <c r="R156" s="147"/>
      <c r="T156" s="148"/>
      <c r="AA156" s="149"/>
      <c r="AT156" s="145" t="s">
        <v>152</v>
      </c>
      <c r="AU156" s="145" t="s">
        <v>95</v>
      </c>
      <c r="AV156" s="11" t="s">
        <v>95</v>
      </c>
      <c r="AW156" s="11" t="s">
        <v>31</v>
      </c>
      <c r="AX156" s="11" t="s">
        <v>73</v>
      </c>
      <c r="AY156" s="145" t="s">
        <v>144</v>
      </c>
    </row>
    <row r="157" spans="2:65" s="12" customFormat="1" ht="16.5" customHeight="1">
      <c r="B157" s="150"/>
      <c r="E157" s="151" t="s">
        <v>5</v>
      </c>
      <c r="F157" s="227" t="s">
        <v>155</v>
      </c>
      <c r="G157" s="228"/>
      <c r="H157" s="228"/>
      <c r="I157" s="228"/>
      <c r="K157" s="152">
        <v>5.0279999999999996</v>
      </c>
      <c r="R157" s="153"/>
      <c r="T157" s="154"/>
      <c r="AA157" s="155"/>
      <c r="AT157" s="151" t="s">
        <v>152</v>
      </c>
      <c r="AU157" s="151" t="s">
        <v>95</v>
      </c>
      <c r="AV157" s="12" t="s">
        <v>149</v>
      </c>
      <c r="AW157" s="12" t="s">
        <v>31</v>
      </c>
      <c r="AX157" s="12" t="s">
        <v>81</v>
      </c>
      <c r="AY157" s="151" t="s">
        <v>144</v>
      </c>
    </row>
    <row r="158" spans="2:65" s="1" customFormat="1" ht="25.5" customHeight="1">
      <c r="B158" s="129"/>
      <c r="C158" s="130" t="s">
        <v>159</v>
      </c>
      <c r="D158" s="130" t="s">
        <v>145</v>
      </c>
      <c r="E158" s="131" t="s">
        <v>156</v>
      </c>
      <c r="F158" s="222" t="s">
        <v>157</v>
      </c>
      <c r="G158" s="222"/>
      <c r="H158" s="222"/>
      <c r="I158" s="222"/>
      <c r="J158" s="132" t="s">
        <v>148</v>
      </c>
      <c r="K158" s="133">
        <v>5.0279999999999996</v>
      </c>
      <c r="L158" s="217">
        <v>0</v>
      </c>
      <c r="M158" s="217"/>
      <c r="N158" s="217">
        <f>ROUND(L158*K158,2)</f>
        <v>0</v>
      </c>
      <c r="O158" s="217"/>
      <c r="P158" s="217"/>
      <c r="Q158" s="217"/>
      <c r="R158" s="134"/>
      <c r="T158" s="135" t="s">
        <v>5</v>
      </c>
      <c r="U158" s="40" t="s">
        <v>38</v>
      </c>
      <c r="V158" s="136">
        <v>0.65400000000000003</v>
      </c>
      <c r="W158" s="136">
        <f>V158*K158</f>
        <v>3.2883119999999999</v>
      </c>
      <c r="X158" s="136">
        <v>0</v>
      </c>
      <c r="Y158" s="136">
        <f>X158*K158</f>
        <v>0</v>
      </c>
      <c r="Z158" s="136">
        <v>0</v>
      </c>
      <c r="AA158" s="137">
        <f>Z158*K158</f>
        <v>0</v>
      </c>
      <c r="AR158" s="21" t="s">
        <v>149</v>
      </c>
      <c r="AT158" s="21" t="s">
        <v>145</v>
      </c>
      <c r="AU158" s="21" t="s">
        <v>95</v>
      </c>
      <c r="AY158" s="21" t="s">
        <v>144</v>
      </c>
      <c r="BE158" s="138">
        <f>IF(U158="základní",N158,0)</f>
        <v>0</v>
      </c>
      <c r="BF158" s="138">
        <f>IF(U158="snížená",N158,0)</f>
        <v>0</v>
      </c>
      <c r="BG158" s="138">
        <f>IF(U158="zákl. přenesená",N158,0)</f>
        <v>0</v>
      </c>
      <c r="BH158" s="138">
        <f>IF(U158="sníž. přenesená",N158,0)</f>
        <v>0</v>
      </c>
      <c r="BI158" s="138">
        <f>IF(U158="nulová",N158,0)</f>
        <v>0</v>
      </c>
      <c r="BJ158" s="21" t="s">
        <v>81</v>
      </c>
      <c r="BK158" s="138">
        <f>ROUND(L158*K158,2)</f>
        <v>0</v>
      </c>
      <c r="BL158" s="21" t="s">
        <v>149</v>
      </c>
      <c r="BM158" s="21" t="s">
        <v>902</v>
      </c>
    </row>
    <row r="159" spans="2:65" s="1" customFormat="1" ht="38.25" customHeight="1">
      <c r="B159" s="129"/>
      <c r="C159" s="130" t="s">
        <v>149</v>
      </c>
      <c r="D159" s="130" t="s">
        <v>145</v>
      </c>
      <c r="E159" s="131" t="s">
        <v>903</v>
      </c>
      <c r="F159" s="222" t="s">
        <v>904</v>
      </c>
      <c r="G159" s="222"/>
      <c r="H159" s="222"/>
      <c r="I159" s="222"/>
      <c r="J159" s="132" t="s">
        <v>148</v>
      </c>
      <c r="K159" s="133">
        <v>8.0779999999999994</v>
      </c>
      <c r="L159" s="217">
        <v>0</v>
      </c>
      <c r="M159" s="217"/>
      <c r="N159" s="217">
        <f>ROUND(L159*K159,2)</f>
        <v>0</v>
      </c>
      <c r="O159" s="217"/>
      <c r="P159" s="217"/>
      <c r="Q159" s="217"/>
      <c r="R159" s="134"/>
      <c r="T159" s="135" t="s">
        <v>5</v>
      </c>
      <c r="U159" s="40" t="s">
        <v>38</v>
      </c>
      <c r="V159" s="136">
        <v>2.94</v>
      </c>
      <c r="W159" s="136">
        <f>V159*K159</f>
        <v>23.749319999999997</v>
      </c>
      <c r="X159" s="136">
        <v>0</v>
      </c>
      <c r="Y159" s="136">
        <f>X159*K159</f>
        <v>0</v>
      </c>
      <c r="Z159" s="136">
        <v>0</v>
      </c>
      <c r="AA159" s="137">
        <f>Z159*K159</f>
        <v>0</v>
      </c>
      <c r="AR159" s="21" t="s">
        <v>149</v>
      </c>
      <c r="AT159" s="21" t="s">
        <v>145</v>
      </c>
      <c r="AU159" s="21" t="s">
        <v>95</v>
      </c>
      <c r="AY159" s="21" t="s">
        <v>144</v>
      </c>
      <c r="BE159" s="138">
        <f>IF(U159="základní",N159,0)</f>
        <v>0</v>
      </c>
      <c r="BF159" s="138">
        <f>IF(U159="snížená",N159,0)</f>
        <v>0</v>
      </c>
      <c r="BG159" s="138">
        <f>IF(U159="zákl. přenesená",N159,0)</f>
        <v>0</v>
      </c>
      <c r="BH159" s="138">
        <f>IF(U159="sníž. přenesená",N159,0)</f>
        <v>0</v>
      </c>
      <c r="BI159" s="138">
        <f>IF(U159="nulová",N159,0)</f>
        <v>0</v>
      </c>
      <c r="BJ159" s="21" t="s">
        <v>81</v>
      </c>
      <c r="BK159" s="138">
        <f>ROUND(L159*K159,2)</f>
        <v>0</v>
      </c>
      <c r="BL159" s="21" t="s">
        <v>149</v>
      </c>
      <c r="BM159" s="21" t="s">
        <v>905</v>
      </c>
    </row>
    <row r="160" spans="2:65" s="10" customFormat="1" ht="16.5" customHeight="1">
      <c r="B160" s="139"/>
      <c r="E160" s="140" t="s">
        <v>5</v>
      </c>
      <c r="F160" s="225" t="s">
        <v>906</v>
      </c>
      <c r="G160" s="226"/>
      <c r="H160" s="226"/>
      <c r="I160" s="226"/>
      <c r="K160" s="140" t="s">
        <v>5</v>
      </c>
      <c r="R160" s="141"/>
      <c r="T160" s="142"/>
      <c r="AA160" s="143"/>
      <c r="AT160" s="140" t="s">
        <v>152</v>
      </c>
      <c r="AU160" s="140" t="s">
        <v>95</v>
      </c>
      <c r="AV160" s="10" t="s">
        <v>81</v>
      </c>
      <c r="AW160" s="10" t="s">
        <v>31</v>
      </c>
      <c r="AX160" s="10" t="s">
        <v>73</v>
      </c>
      <c r="AY160" s="140" t="s">
        <v>144</v>
      </c>
    </row>
    <row r="161" spans="2:65" s="10" customFormat="1" ht="16.5" customHeight="1">
      <c r="B161" s="139"/>
      <c r="E161" s="140" t="s">
        <v>5</v>
      </c>
      <c r="F161" s="229" t="s">
        <v>907</v>
      </c>
      <c r="G161" s="230"/>
      <c r="H161" s="230"/>
      <c r="I161" s="230"/>
      <c r="K161" s="140" t="s">
        <v>5</v>
      </c>
      <c r="R161" s="141"/>
      <c r="T161" s="142"/>
      <c r="AA161" s="143"/>
      <c r="AT161" s="140" t="s">
        <v>152</v>
      </c>
      <c r="AU161" s="140" t="s">
        <v>95</v>
      </c>
      <c r="AV161" s="10" t="s">
        <v>81</v>
      </c>
      <c r="AW161" s="10" t="s">
        <v>31</v>
      </c>
      <c r="AX161" s="10" t="s">
        <v>73</v>
      </c>
      <c r="AY161" s="140" t="s">
        <v>144</v>
      </c>
    </row>
    <row r="162" spans="2:65" s="11" customFormat="1" ht="16.5" customHeight="1">
      <c r="B162" s="144"/>
      <c r="E162" s="145" t="s">
        <v>5</v>
      </c>
      <c r="F162" s="223" t="s">
        <v>908</v>
      </c>
      <c r="G162" s="224"/>
      <c r="H162" s="224"/>
      <c r="I162" s="224"/>
      <c r="K162" s="146">
        <v>2.0299999999999998</v>
      </c>
      <c r="R162" s="147"/>
      <c r="T162" s="148"/>
      <c r="AA162" s="149"/>
      <c r="AT162" s="145" t="s">
        <v>152</v>
      </c>
      <c r="AU162" s="145" t="s">
        <v>95</v>
      </c>
      <c r="AV162" s="11" t="s">
        <v>95</v>
      </c>
      <c r="AW162" s="11" t="s">
        <v>31</v>
      </c>
      <c r="AX162" s="11" t="s">
        <v>73</v>
      </c>
      <c r="AY162" s="145" t="s">
        <v>144</v>
      </c>
    </row>
    <row r="163" spans="2:65" s="11" customFormat="1" ht="16.5" customHeight="1">
      <c r="B163" s="144"/>
      <c r="E163" s="145" t="s">
        <v>5</v>
      </c>
      <c r="F163" s="223" t="s">
        <v>909</v>
      </c>
      <c r="G163" s="224"/>
      <c r="H163" s="224"/>
      <c r="I163" s="224"/>
      <c r="K163" s="146">
        <v>1.04</v>
      </c>
      <c r="R163" s="147"/>
      <c r="T163" s="148"/>
      <c r="AA163" s="149"/>
      <c r="AT163" s="145" t="s">
        <v>152</v>
      </c>
      <c r="AU163" s="145" t="s">
        <v>95</v>
      </c>
      <c r="AV163" s="11" t="s">
        <v>95</v>
      </c>
      <c r="AW163" s="11" t="s">
        <v>31</v>
      </c>
      <c r="AX163" s="11" t="s">
        <v>73</v>
      </c>
      <c r="AY163" s="145" t="s">
        <v>144</v>
      </c>
    </row>
    <row r="164" spans="2:65" s="11" customFormat="1" ht="16.5" customHeight="1">
      <c r="B164" s="144"/>
      <c r="E164" s="145" t="s">
        <v>5</v>
      </c>
      <c r="F164" s="223" t="s">
        <v>910</v>
      </c>
      <c r="G164" s="224"/>
      <c r="H164" s="224"/>
      <c r="I164" s="224"/>
      <c r="K164" s="146">
        <v>2.819</v>
      </c>
      <c r="R164" s="147"/>
      <c r="T164" s="148"/>
      <c r="AA164" s="149"/>
      <c r="AT164" s="145" t="s">
        <v>152</v>
      </c>
      <c r="AU164" s="145" t="s">
        <v>95</v>
      </c>
      <c r="AV164" s="11" t="s">
        <v>95</v>
      </c>
      <c r="AW164" s="11" t="s">
        <v>31</v>
      </c>
      <c r="AX164" s="11" t="s">
        <v>73</v>
      </c>
      <c r="AY164" s="145" t="s">
        <v>144</v>
      </c>
    </row>
    <row r="165" spans="2:65" s="11" customFormat="1" ht="16.5" customHeight="1">
      <c r="B165" s="144"/>
      <c r="E165" s="145" t="s">
        <v>5</v>
      </c>
      <c r="F165" s="223" t="s">
        <v>911</v>
      </c>
      <c r="G165" s="224"/>
      <c r="H165" s="224"/>
      <c r="I165" s="224"/>
      <c r="K165" s="146">
        <v>2.1890000000000001</v>
      </c>
      <c r="R165" s="147"/>
      <c r="T165" s="148"/>
      <c r="AA165" s="149"/>
      <c r="AT165" s="145" t="s">
        <v>152</v>
      </c>
      <c r="AU165" s="145" t="s">
        <v>95</v>
      </c>
      <c r="AV165" s="11" t="s">
        <v>95</v>
      </c>
      <c r="AW165" s="11" t="s">
        <v>31</v>
      </c>
      <c r="AX165" s="11" t="s">
        <v>73</v>
      </c>
      <c r="AY165" s="145" t="s">
        <v>144</v>
      </c>
    </row>
    <row r="166" spans="2:65" s="12" customFormat="1" ht="16.5" customHeight="1">
      <c r="B166" s="150"/>
      <c r="E166" s="151" t="s">
        <v>5</v>
      </c>
      <c r="F166" s="227" t="s">
        <v>155</v>
      </c>
      <c r="G166" s="228"/>
      <c r="H166" s="228"/>
      <c r="I166" s="228"/>
      <c r="K166" s="152">
        <v>8.0779999999999994</v>
      </c>
      <c r="R166" s="153"/>
      <c r="T166" s="154"/>
      <c r="AA166" s="155"/>
      <c r="AT166" s="151" t="s">
        <v>152</v>
      </c>
      <c r="AU166" s="151" t="s">
        <v>95</v>
      </c>
      <c r="AV166" s="12" t="s">
        <v>149</v>
      </c>
      <c r="AW166" s="12" t="s">
        <v>31</v>
      </c>
      <c r="AX166" s="12" t="s">
        <v>81</v>
      </c>
      <c r="AY166" s="151" t="s">
        <v>144</v>
      </c>
    </row>
    <row r="167" spans="2:65" s="1" customFormat="1" ht="38.25" customHeight="1">
      <c r="B167" s="129"/>
      <c r="C167" s="130" t="s">
        <v>168</v>
      </c>
      <c r="D167" s="130" t="s">
        <v>145</v>
      </c>
      <c r="E167" s="131" t="s">
        <v>912</v>
      </c>
      <c r="F167" s="222" t="s">
        <v>913</v>
      </c>
      <c r="G167" s="222"/>
      <c r="H167" s="222"/>
      <c r="I167" s="222"/>
      <c r="J167" s="132" t="s">
        <v>148</v>
      </c>
      <c r="K167" s="133">
        <v>8.0779999999999994</v>
      </c>
      <c r="L167" s="217">
        <v>0</v>
      </c>
      <c r="M167" s="217"/>
      <c r="N167" s="217">
        <f>ROUND(L167*K167,2)</f>
        <v>0</v>
      </c>
      <c r="O167" s="217"/>
      <c r="P167" s="217"/>
      <c r="Q167" s="217"/>
      <c r="R167" s="134"/>
      <c r="T167" s="135" t="s">
        <v>5</v>
      </c>
      <c r="U167" s="40" t="s">
        <v>38</v>
      </c>
      <c r="V167" s="136">
        <v>0.8</v>
      </c>
      <c r="W167" s="136">
        <f>V167*K167</f>
        <v>6.4623999999999997</v>
      </c>
      <c r="X167" s="136">
        <v>0</v>
      </c>
      <c r="Y167" s="136">
        <f>X167*K167</f>
        <v>0</v>
      </c>
      <c r="Z167" s="136">
        <v>0</v>
      </c>
      <c r="AA167" s="137">
        <f>Z167*K167</f>
        <v>0</v>
      </c>
      <c r="AR167" s="21" t="s">
        <v>149</v>
      </c>
      <c r="AT167" s="21" t="s">
        <v>145</v>
      </c>
      <c r="AU167" s="21" t="s">
        <v>95</v>
      </c>
      <c r="AY167" s="21" t="s">
        <v>144</v>
      </c>
      <c r="BE167" s="138">
        <f>IF(U167="základní",N167,0)</f>
        <v>0</v>
      </c>
      <c r="BF167" s="138">
        <f>IF(U167="snížená",N167,0)</f>
        <v>0</v>
      </c>
      <c r="BG167" s="138">
        <f>IF(U167="zákl. přenesená",N167,0)</f>
        <v>0</v>
      </c>
      <c r="BH167" s="138">
        <f>IF(U167="sníž. přenesená",N167,0)</f>
        <v>0</v>
      </c>
      <c r="BI167" s="138">
        <f>IF(U167="nulová",N167,0)</f>
        <v>0</v>
      </c>
      <c r="BJ167" s="21" t="s">
        <v>81</v>
      </c>
      <c r="BK167" s="138">
        <f>ROUND(L167*K167,2)</f>
        <v>0</v>
      </c>
      <c r="BL167" s="21" t="s">
        <v>149</v>
      </c>
      <c r="BM167" s="21" t="s">
        <v>914</v>
      </c>
    </row>
    <row r="168" spans="2:65" s="1" customFormat="1" ht="25.5" customHeight="1">
      <c r="B168" s="129"/>
      <c r="C168" s="130" t="s">
        <v>172</v>
      </c>
      <c r="D168" s="130" t="s">
        <v>145</v>
      </c>
      <c r="E168" s="131" t="s">
        <v>915</v>
      </c>
      <c r="F168" s="222" t="s">
        <v>916</v>
      </c>
      <c r="G168" s="222"/>
      <c r="H168" s="222"/>
      <c r="I168" s="222"/>
      <c r="J168" s="132" t="s">
        <v>148</v>
      </c>
      <c r="K168" s="133">
        <v>212.55</v>
      </c>
      <c r="L168" s="217">
        <v>0</v>
      </c>
      <c r="M168" s="217"/>
      <c r="N168" s="217">
        <f>ROUND(L168*K168,2)</f>
        <v>0</v>
      </c>
      <c r="O168" s="217"/>
      <c r="P168" s="217"/>
      <c r="Q168" s="217"/>
      <c r="R168" s="134"/>
      <c r="T168" s="135" t="s">
        <v>5</v>
      </c>
      <c r="U168" s="40" t="s">
        <v>38</v>
      </c>
      <c r="V168" s="136">
        <v>7.7039999999999997</v>
      </c>
      <c r="W168" s="136">
        <f>V168*K168</f>
        <v>1637.4852000000001</v>
      </c>
      <c r="X168" s="136">
        <v>0</v>
      </c>
      <c r="Y168" s="136">
        <f>X168*K168</f>
        <v>0</v>
      </c>
      <c r="Z168" s="136">
        <v>0</v>
      </c>
      <c r="AA168" s="137">
        <f>Z168*K168</f>
        <v>0</v>
      </c>
      <c r="AR168" s="21" t="s">
        <v>149</v>
      </c>
      <c r="AT168" s="21" t="s">
        <v>145</v>
      </c>
      <c r="AU168" s="21" t="s">
        <v>95</v>
      </c>
      <c r="AY168" s="21" t="s">
        <v>144</v>
      </c>
      <c r="BE168" s="138">
        <f>IF(U168="základní",N168,0)</f>
        <v>0</v>
      </c>
      <c r="BF168" s="138">
        <f>IF(U168="snížená",N168,0)</f>
        <v>0</v>
      </c>
      <c r="BG168" s="138">
        <f>IF(U168="zákl. přenesená",N168,0)</f>
        <v>0</v>
      </c>
      <c r="BH168" s="138">
        <f>IF(U168="sníž. přenesená",N168,0)</f>
        <v>0</v>
      </c>
      <c r="BI168" s="138">
        <f>IF(U168="nulová",N168,0)</f>
        <v>0</v>
      </c>
      <c r="BJ168" s="21" t="s">
        <v>81</v>
      </c>
      <c r="BK168" s="138">
        <f>ROUND(L168*K168,2)</f>
        <v>0</v>
      </c>
      <c r="BL168" s="21" t="s">
        <v>149</v>
      </c>
      <c r="BM168" s="21" t="s">
        <v>917</v>
      </c>
    </row>
    <row r="169" spans="2:65" s="10" customFormat="1" ht="16.5" customHeight="1">
      <c r="B169" s="139"/>
      <c r="E169" s="140" t="s">
        <v>5</v>
      </c>
      <c r="F169" s="225" t="s">
        <v>918</v>
      </c>
      <c r="G169" s="226"/>
      <c r="H169" s="226"/>
      <c r="I169" s="226"/>
      <c r="K169" s="140" t="s">
        <v>5</v>
      </c>
      <c r="R169" s="141"/>
      <c r="T169" s="142"/>
      <c r="AA169" s="143"/>
      <c r="AT169" s="140" t="s">
        <v>152</v>
      </c>
      <c r="AU169" s="140" t="s">
        <v>95</v>
      </c>
      <c r="AV169" s="10" t="s">
        <v>81</v>
      </c>
      <c r="AW169" s="10" t="s">
        <v>31</v>
      </c>
      <c r="AX169" s="10" t="s">
        <v>73</v>
      </c>
      <c r="AY169" s="140" t="s">
        <v>144</v>
      </c>
    </row>
    <row r="170" spans="2:65" s="10" customFormat="1" ht="16.5" customHeight="1">
      <c r="B170" s="139"/>
      <c r="E170" s="140" t="s">
        <v>5</v>
      </c>
      <c r="F170" s="229" t="s">
        <v>919</v>
      </c>
      <c r="G170" s="230"/>
      <c r="H170" s="230"/>
      <c r="I170" s="230"/>
      <c r="K170" s="140" t="s">
        <v>5</v>
      </c>
      <c r="R170" s="141"/>
      <c r="T170" s="142"/>
      <c r="AA170" s="143"/>
      <c r="AT170" s="140" t="s">
        <v>152</v>
      </c>
      <c r="AU170" s="140" t="s">
        <v>95</v>
      </c>
      <c r="AV170" s="10" t="s">
        <v>81</v>
      </c>
      <c r="AW170" s="10" t="s">
        <v>31</v>
      </c>
      <c r="AX170" s="10" t="s">
        <v>73</v>
      </c>
      <c r="AY170" s="140" t="s">
        <v>144</v>
      </c>
    </row>
    <row r="171" spans="2:65" s="11" customFormat="1" ht="16.5" customHeight="1">
      <c r="B171" s="144"/>
      <c r="E171" s="145" t="s">
        <v>5</v>
      </c>
      <c r="F171" s="223" t="s">
        <v>920</v>
      </c>
      <c r="G171" s="224"/>
      <c r="H171" s="224"/>
      <c r="I171" s="224"/>
      <c r="K171" s="146">
        <v>212.55</v>
      </c>
      <c r="R171" s="147"/>
      <c r="T171" s="148"/>
      <c r="AA171" s="149"/>
      <c r="AT171" s="145" t="s">
        <v>152</v>
      </c>
      <c r="AU171" s="145" t="s">
        <v>95</v>
      </c>
      <c r="AV171" s="11" t="s">
        <v>95</v>
      </c>
      <c r="AW171" s="11" t="s">
        <v>31</v>
      </c>
      <c r="AX171" s="11" t="s">
        <v>81</v>
      </c>
      <c r="AY171" s="145" t="s">
        <v>144</v>
      </c>
    </row>
    <row r="172" spans="2:65" s="1" customFormat="1" ht="25.5" customHeight="1">
      <c r="B172" s="129"/>
      <c r="C172" s="130" t="s">
        <v>176</v>
      </c>
      <c r="D172" s="130" t="s">
        <v>145</v>
      </c>
      <c r="E172" s="131" t="s">
        <v>160</v>
      </c>
      <c r="F172" s="222" t="s">
        <v>161</v>
      </c>
      <c r="G172" s="222"/>
      <c r="H172" s="222"/>
      <c r="I172" s="222"/>
      <c r="J172" s="132" t="s">
        <v>148</v>
      </c>
      <c r="K172" s="133">
        <v>256.43900000000002</v>
      </c>
      <c r="L172" s="217">
        <v>0</v>
      </c>
      <c r="M172" s="217"/>
      <c r="N172" s="217">
        <f>ROUND(L172*K172,2)</f>
        <v>0</v>
      </c>
      <c r="O172" s="217"/>
      <c r="P172" s="217"/>
      <c r="Q172" s="217"/>
      <c r="R172" s="134"/>
      <c r="T172" s="135" t="s">
        <v>5</v>
      </c>
      <c r="U172" s="40" t="s">
        <v>38</v>
      </c>
      <c r="V172" s="136">
        <v>0.38200000000000001</v>
      </c>
      <c r="W172" s="136">
        <f>V172*K172</f>
        <v>97.959698000000003</v>
      </c>
      <c r="X172" s="136">
        <v>0</v>
      </c>
      <c r="Y172" s="136">
        <f>X172*K172</f>
        <v>0</v>
      </c>
      <c r="Z172" s="136">
        <v>0</v>
      </c>
      <c r="AA172" s="137">
        <f>Z172*K172</f>
        <v>0</v>
      </c>
      <c r="AR172" s="21" t="s">
        <v>149</v>
      </c>
      <c r="AT172" s="21" t="s">
        <v>145</v>
      </c>
      <c r="AU172" s="21" t="s">
        <v>95</v>
      </c>
      <c r="AY172" s="21" t="s">
        <v>144</v>
      </c>
      <c r="BE172" s="138">
        <f>IF(U172="základní",N172,0)</f>
        <v>0</v>
      </c>
      <c r="BF172" s="138">
        <f>IF(U172="snížená",N172,0)</f>
        <v>0</v>
      </c>
      <c r="BG172" s="138">
        <f>IF(U172="zákl. přenesená",N172,0)</f>
        <v>0</v>
      </c>
      <c r="BH172" s="138">
        <f>IF(U172="sníž. přenesená",N172,0)</f>
        <v>0</v>
      </c>
      <c r="BI172" s="138">
        <f>IF(U172="nulová",N172,0)</f>
        <v>0</v>
      </c>
      <c r="BJ172" s="21" t="s">
        <v>81</v>
      </c>
      <c r="BK172" s="138">
        <f>ROUND(L172*K172,2)</f>
        <v>0</v>
      </c>
      <c r="BL172" s="21" t="s">
        <v>149</v>
      </c>
      <c r="BM172" s="21" t="s">
        <v>921</v>
      </c>
    </row>
    <row r="173" spans="2:65" s="11" customFormat="1" ht="16.5" customHeight="1">
      <c r="B173" s="144"/>
      <c r="E173" s="145" t="s">
        <v>5</v>
      </c>
      <c r="F173" s="220" t="s">
        <v>922</v>
      </c>
      <c r="G173" s="221"/>
      <c r="H173" s="221"/>
      <c r="I173" s="221"/>
      <c r="K173" s="146">
        <v>256.43900000000002</v>
      </c>
      <c r="R173" s="147"/>
      <c r="T173" s="148"/>
      <c r="AA173" s="149"/>
      <c r="AT173" s="145" t="s">
        <v>152</v>
      </c>
      <c r="AU173" s="145" t="s">
        <v>95</v>
      </c>
      <c r="AV173" s="11" t="s">
        <v>95</v>
      </c>
      <c r="AW173" s="11" t="s">
        <v>31</v>
      </c>
      <c r="AX173" s="11" t="s">
        <v>81</v>
      </c>
      <c r="AY173" s="145" t="s">
        <v>144</v>
      </c>
    </row>
    <row r="174" spans="2:65" s="1" customFormat="1" ht="25.5" customHeight="1">
      <c r="B174" s="129"/>
      <c r="C174" s="130" t="s">
        <v>182</v>
      </c>
      <c r="D174" s="130" t="s">
        <v>145</v>
      </c>
      <c r="E174" s="131" t="s">
        <v>164</v>
      </c>
      <c r="F174" s="222" t="s">
        <v>165</v>
      </c>
      <c r="G174" s="222"/>
      <c r="H174" s="222"/>
      <c r="I174" s="222"/>
      <c r="J174" s="132" t="s">
        <v>148</v>
      </c>
      <c r="K174" s="133">
        <v>256.43900000000002</v>
      </c>
      <c r="L174" s="217">
        <v>0</v>
      </c>
      <c r="M174" s="217"/>
      <c r="N174" s="217">
        <f>ROUND(L174*K174,2)</f>
        <v>0</v>
      </c>
      <c r="O174" s="217"/>
      <c r="P174" s="217"/>
      <c r="Q174" s="217"/>
      <c r="R174" s="134"/>
      <c r="T174" s="135" t="s">
        <v>5</v>
      </c>
      <c r="U174" s="40" t="s">
        <v>38</v>
      </c>
      <c r="V174" s="136">
        <v>8.3000000000000004E-2</v>
      </c>
      <c r="W174" s="136">
        <f>V174*K174</f>
        <v>21.284437000000004</v>
      </c>
      <c r="X174" s="136">
        <v>0</v>
      </c>
      <c r="Y174" s="136">
        <f>X174*K174</f>
        <v>0</v>
      </c>
      <c r="Z174" s="136">
        <v>0</v>
      </c>
      <c r="AA174" s="137">
        <f>Z174*K174</f>
        <v>0</v>
      </c>
      <c r="AR174" s="21" t="s">
        <v>149</v>
      </c>
      <c r="AT174" s="21" t="s">
        <v>145</v>
      </c>
      <c r="AU174" s="21" t="s">
        <v>95</v>
      </c>
      <c r="AY174" s="21" t="s">
        <v>144</v>
      </c>
      <c r="BE174" s="138">
        <f>IF(U174="základní",N174,0)</f>
        <v>0</v>
      </c>
      <c r="BF174" s="138">
        <f>IF(U174="snížená",N174,0)</f>
        <v>0</v>
      </c>
      <c r="BG174" s="138">
        <f>IF(U174="zákl. přenesená",N174,0)</f>
        <v>0</v>
      </c>
      <c r="BH174" s="138">
        <f>IF(U174="sníž. přenesená",N174,0)</f>
        <v>0</v>
      </c>
      <c r="BI174" s="138">
        <f>IF(U174="nulová",N174,0)</f>
        <v>0</v>
      </c>
      <c r="BJ174" s="21" t="s">
        <v>81</v>
      </c>
      <c r="BK174" s="138">
        <f>ROUND(L174*K174,2)</f>
        <v>0</v>
      </c>
      <c r="BL174" s="21" t="s">
        <v>149</v>
      </c>
      <c r="BM174" s="21" t="s">
        <v>923</v>
      </c>
    </row>
    <row r="175" spans="2:65" s="1" customFormat="1" ht="25.5" customHeight="1">
      <c r="B175" s="129"/>
      <c r="C175" s="130" t="s">
        <v>187</v>
      </c>
      <c r="D175" s="130" t="s">
        <v>145</v>
      </c>
      <c r="E175" s="131" t="s">
        <v>169</v>
      </c>
      <c r="F175" s="222" t="s">
        <v>170</v>
      </c>
      <c r="G175" s="222"/>
      <c r="H175" s="222"/>
      <c r="I175" s="222"/>
      <c r="J175" s="132" t="s">
        <v>148</v>
      </c>
      <c r="K175" s="133">
        <v>256.43900000000002</v>
      </c>
      <c r="L175" s="217">
        <v>0</v>
      </c>
      <c r="M175" s="217"/>
      <c r="N175" s="217">
        <f>ROUND(L175*K175,2)</f>
        <v>0</v>
      </c>
      <c r="O175" s="217"/>
      <c r="P175" s="217"/>
      <c r="Q175" s="217"/>
      <c r="R175" s="134"/>
      <c r="T175" s="135" t="s">
        <v>5</v>
      </c>
      <c r="U175" s="40" t="s">
        <v>38</v>
      </c>
      <c r="V175" s="136">
        <v>0.65200000000000002</v>
      </c>
      <c r="W175" s="136">
        <f>V175*K175</f>
        <v>167.19822800000003</v>
      </c>
      <c r="X175" s="136">
        <v>0</v>
      </c>
      <c r="Y175" s="136">
        <f>X175*K175</f>
        <v>0</v>
      </c>
      <c r="Z175" s="136">
        <v>0</v>
      </c>
      <c r="AA175" s="137">
        <f>Z175*K175</f>
        <v>0</v>
      </c>
      <c r="AR175" s="21" t="s">
        <v>149</v>
      </c>
      <c r="AT175" s="21" t="s">
        <v>145</v>
      </c>
      <c r="AU175" s="21" t="s">
        <v>95</v>
      </c>
      <c r="AY175" s="21" t="s">
        <v>144</v>
      </c>
      <c r="BE175" s="138">
        <f>IF(U175="základní",N175,0)</f>
        <v>0</v>
      </c>
      <c r="BF175" s="138">
        <f>IF(U175="snížená",N175,0)</f>
        <v>0</v>
      </c>
      <c r="BG175" s="138">
        <f>IF(U175="zákl. přenesená",N175,0)</f>
        <v>0</v>
      </c>
      <c r="BH175" s="138">
        <f>IF(U175="sníž. přenesená",N175,0)</f>
        <v>0</v>
      </c>
      <c r="BI175" s="138">
        <f>IF(U175="nulová",N175,0)</f>
        <v>0</v>
      </c>
      <c r="BJ175" s="21" t="s">
        <v>81</v>
      </c>
      <c r="BK175" s="138">
        <f>ROUND(L175*K175,2)</f>
        <v>0</v>
      </c>
      <c r="BL175" s="21" t="s">
        <v>149</v>
      </c>
      <c r="BM175" s="21" t="s">
        <v>924</v>
      </c>
    </row>
    <row r="176" spans="2:65" s="1" customFormat="1" ht="16.5" customHeight="1">
      <c r="B176" s="129"/>
      <c r="C176" s="130" t="s">
        <v>193</v>
      </c>
      <c r="D176" s="130" t="s">
        <v>145</v>
      </c>
      <c r="E176" s="131" t="s">
        <v>173</v>
      </c>
      <c r="F176" s="222" t="s">
        <v>174</v>
      </c>
      <c r="G176" s="222"/>
      <c r="H176" s="222"/>
      <c r="I176" s="222"/>
      <c r="J176" s="132" t="s">
        <v>148</v>
      </c>
      <c r="K176" s="133">
        <v>256.43900000000002</v>
      </c>
      <c r="L176" s="217">
        <v>0</v>
      </c>
      <c r="M176" s="217"/>
      <c r="N176" s="217">
        <f>ROUND(L176*K176,2)</f>
        <v>0</v>
      </c>
      <c r="O176" s="217"/>
      <c r="P176" s="217"/>
      <c r="Q176" s="217"/>
      <c r="R176" s="134"/>
      <c r="T176" s="135" t="s">
        <v>5</v>
      </c>
      <c r="U176" s="40" t="s">
        <v>38</v>
      </c>
      <c r="V176" s="136">
        <v>8.9999999999999993E-3</v>
      </c>
      <c r="W176" s="136">
        <f>V176*K176</f>
        <v>2.3079510000000001</v>
      </c>
      <c r="X176" s="136">
        <v>0</v>
      </c>
      <c r="Y176" s="136">
        <f>X176*K176</f>
        <v>0</v>
      </c>
      <c r="Z176" s="136">
        <v>0</v>
      </c>
      <c r="AA176" s="137">
        <f>Z176*K176</f>
        <v>0</v>
      </c>
      <c r="AR176" s="21" t="s">
        <v>149</v>
      </c>
      <c r="AT176" s="21" t="s">
        <v>145</v>
      </c>
      <c r="AU176" s="21" t="s">
        <v>95</v>
      </c>
      <c r="AY176" s="21" t="s">
        <v>144</v>
      </c>
      <c r="BE176" s="138">
        <f>IF(U176="základní",N176,0)</f>
        <v>0</v>
      </c>
      <c r="BF176" s="138">
        <f>IF(U176="snížená",N176,0)</f>
        <v>0</v>
      </c>
      <c r="BG176" s="138">
        <f>IF(U176="zákl. přenesená",N176,0)</f>
        <v>0</v>
      </c>
      <c r="BH176" s="138">
        <f>IF(U176="sníž. přenesená",N176,0)</f>
        <v>0</v>
      </c>
      <c r="BI176" s="138">
        <f>IF(U176="nulová",N176,0)</f>
        <v>0</v>
      </c>
      <c r="BJ176" s="21" t="s">
        <v>81</v>
      </c>
      <c r="BK176" s="138">
        <f>ROUND(L176*K176,2)</f>
        <v>0</v>
      </c>
      <c r="BL176" s="21" t="s">
        <v>149</v>
      </c>
      <c r="BM176" s="21" t="s">
        <v>925</v>
      </c>
    </row>
    <row r="177" spans="2:65" s="1" customFormat="1" ht="25.5" customHeight="1">
      <c r="B177" s="129"/>
      <c r="C177" s="130" t="s">
        <v>199</v>
      </c>
      <c r="D177" s="130" t="s">
        <v>145</v>
      </c>
      <c r="E177" s="131" t="s">
        <v>177</v>
      </c>
      <c r="F177" s="222" t="s">
        <v>178</v>
      </c>
      <c r="G177" s="222"/>
      <c r="H177" s="222"/>
      <c r="I177" s="222"/>
      <c r="J177" s="132" t="s">
        <v>179</v>
      </c>
      <c r="K177" s="133">
        <v>461.59</v>
      </c>
      <c r="L177" s="217">
        <v>0</v>
      </c>
      <c r="M177" s="217"/>
      <c r="N177" s="217">
        <f>ROUND(L177*K177,2)</f>
        <v>0</v>
      </c>
      <c r="O177" s="217"/>
      <c r="P177" s="217"/>
      <c r="Q177" s="217"/>
      <c r="R177" s="134"/>
      <c r="T177" s="135" t="s">
        <v>5</v>
      </c>
      <c r="U177" s="40" t="s">
        <v>38</v>
      </c>
      <c r="V177" s="136">
        <v>0</v>
      </c>
      <c r="W177" s="136">
        <f>V177*K177</f>
        <v>0</v>
      </c>
      <c r="X177" s="136">
        <v>0</v>
      </c>
      <c r="Y177" s="136">
        <f>X177*K177</f>
        <v>0</v>
      </c>
      <c r="Z177" s="136">
        <v>0</v>
      </c>
      <c r="AA177" s="137">
        <f>Z177*K177</f>
        <v>0</v>
      </c>
      <c r="AR177" s="21" t="s">
        <v>149</v>
      </c>
      <c r="AT177" s="21" t="s">
        <v>145</v>
      </c>
      <c r="AU177" s="21" t="s">
        <v>95</v>
      </c>
      <c r="AY177" s="21" t="s">
        <v>144</v>
      </c>
      <c r="BE177" s="138">
        <f>IF(U177="základní",N177,0)</f>
        <v>0</v>
      </c>
      <c r="BF177" s="138">
        <f>IF(U177="snížená",N177,0)</f>
        <v>0</v>
      </c>
      <c r="BG177" s="138">
        <f>IF(U177="zákl. přenesená",N177,0)</f>
        <v>0</v>
      </c>
      <c r="BH177" s="138">
        <f>IF(U177="sníž. přenesená",N177,0)</f>
        <v>0</v>
      </c>
      <c r="BI177" s="138">
        <f>IF(U177="nulová",N177,0)</f>
        <v>0</v>
      </c>
      <c r="BJ177" s="21" t="s">
        <v>81</v>
      </c>
      <c r="BK177" s="138">
        <f>ROUND(L177*K177,2)</f>
        <v>0</v>
      </c>
      <c r="BL177" s="21" t="s">
        <v>149</v>
      </c>
      <c r="BM177" s="21" t="s">
        <v>926</v>
      </c>
    </row>
    <row r="178" spans="2:65" s="11" customFormat="1" ht="16.5" customHeight="1">
      <c r="B178" s="144"/>
      <c r="E178" s="145" t="s">
        <v>5</v>
      </c>
      <c r="F178" s="220" t="s">
        <v>927</v>
      </c>
      <c r="G178" s="221"/>
      <c r="H178" s="221"/>
      <c r="I178" s="221"/>
      <c r="K178" s="146">
        <v>461.59</v>
      </c>
      <c r="R178" s="147"/>
      <c r="T178" s="148"/>
      <c r="AA178" s="149"/>
      <c r="AT178" s="145" t="s">
        <v>152</v>
      </c>
      <c r="AU178" s="145" t="s">
        <v>95</v>
      </c>
      <c r="AV178" s="11" t="s">
        <v>95</v>
      </c>
      <c r="AW178" s="11" t="s">
        <v>31</v>
      </c>
      <c r="AX178" s="11" t="s">
        <v>81</v>
      </c>
      <c r="AY178" s="145" t="s">
        <v>144</v>
      </c>
    </row>
    <row r="179" spans="2:65" s="1" customFormat="1" ht="16.5" customHeight="1">
      <c r="B179" s="129"/>
      <c r="C179" s="130" t="s">
        <v>205</v>
      </c>
      <c r="D179" s="130" t="s">
        <v>145</v>
      </c>
      <c r="E179" s="131" t="s">
        <v>188</v>
      </c>
      <c r="F179" s="222" t="s">
        <v>189</v>
      </c>
      <c r="G179" s="222"/>
      <c r="H179" s="222"/>
      <c r="I179" s="222"/>
      <c r="J179" s="132" t="s">
        <v>190</v>
      </c>
      <c r="K179" s="133">
        <v>194.2</v>
      </c>
      <c r="L179" s="217">
        <v>0</v>
      </c>
      <c r="M179" s="217"/>
      <c r="N179" s="217">
        <f>ROUND(L179*K179,2)</f>
        <v>0</v>
      </c>
      <c r="O179" s="217"/>
      <c r="P179" s="217"/>
      <c r="Q179" s="217"/>
      <c r="R179" s="134"/>
      <c r="T179" s="135" t="s">
        <v>5</v>
      </c>
      <c r="U179" s="40" t="s">
        <v>38</v>
      </c>
      <c r="V179" s="136">
        <v>0.13</v>
      </c>
      <c r="W179" s="136">
        <f>V179*K179</f>
        <v>25.245999999999999</v>
      </c>
      <c r="X179" s="136">
        <v>0</v>
      </c>
      <c r="Y179" s="136">
        <f>X179*K179</f>
        <v>0</v>
      </c>
      <c r="Z179" s="136">
        <v>0</v>
      </c>
      <c r="AA179" s="137">
        <f>Z179*K179</f>
        <v>0</v>
      </c>
      <c r="AR179" s="21" t="s">
        <v>149</v>
      </c>
      <c r="AT179" s="21" t="s">
        <v>145</v>
      </c>
      <c r="AU179" s="21" t="s">
        <v>95</v>
      </c>
      <c r="AY179" s="21" t="s">
        <v>144</v>
      </c>
      <c r="BE179" s="138">
        <f>IF(U179="základní",N179,0)</f>
        <v>0</v>
      </c>
      <c r="BF179" s="138">
        <f>IF(U179="snížená",N179,0)</f>
        <v>0</v>
      </c>
      <c r="BG179" s="138">
        <f>IF(U179="zákl. přenesená",N179,0)</f>
        <v>0</v>
      </c>
      <c r="BH179" s="138">
        <f>IF(U179="sníž. přenesená",N179,0)</f>
        <v>0</v>
      </c>
      <c r="BI179" s="138">
        <f>IF(U179="nulová",N179,0)</f>
        <v>0</v>
      </c>
      <c r="BJ179" s="21" t="s">
        <v>81</v>
      </c>
      <c r="BK179" s="138">
        <f>ROUND(L179*K179,2)</f>
        <v>0</v>
      </c>
      <c r="BL179" s="21" t="s">
        <v>149</v>
      </c>
      <c r="BM179" s="21" t="s">
        <v>928</v>
      </c>
    </row>
    <row r="180" spans="2:65" s="10" customFormat="1" ht="16.5" customHeight="1">
      <c r="B180" s="139"/>
      <c r="E180" s="140" t="s">
        <v>5</v>
      </c>
      <c r="F180" s="225" t="s">
        <v>929</v>
      </c>
      <c r="G180" s="226"/>
      <c r="H180" s="226"/>
      <c r="I180" s="226"/>
      <c r="K180" s="140" t="s">
        <v>5</v>
      </c>
      <c r="R180" s="141"/>
      <c r="T180" s="142"/>
      <c r="AA180" s="143"/>
      <c r="AT180" s="140" t="s">
        <v>152</v>
      </c>
      <c r="AU180" s="140" t="s">
        <v>95</v>
      </c>
      <c r="AV180" s="10" t="s">
        <v>81</v>
      </c>
      <c r="AW180" s="10" t="s">
        <v>31</v>
      </c>
      <c r="AX180" s="10" t="s">
        <v>73</v>
      </c>
      <c r="AY180" s="140" t="s">
        <v>144</v>
      </c>
    </row>
    <row r="181" spans="2:65" s="11" customFormat="1" ht="16.5" customHeight="1">
      <c r="B181" s="144"/>
      <c r="E181" s="145" t="s">
        <v>5</v>
      </c>
      <c r="F181" s="223" t="s">
        <v>930</v>
      </c>
      <c r="G181" s="224"/>
      <c r="H181" s="224"/>
      <c r="I181" s="224"/>
      <c r="K181" s="146">
        <v>194.2</v>
      </c>
      <c r="R181" s="147"/>
      <c r="T181" s="148"/>
      <c r="AA181" s="149"/>
      <c r="AT181" s="145" t="s">
        <v>152</v>
      </c>
      <c r="AU181" s="145" t="s">
        <v>95</v>
      </c>
      <c r="AV181" s="11" t="s">
        <v>95</v>
      </c>
      <c r="AW181" s="11" t="s">
        <v>31</v>
      </c>
      <c r="AX181" s="11" t="s">
        <v>81</v>
      </c>
      <c r="AY181" s="145" t="s">
        <v>144</v>
      </c>
    </row>
    <row r="182" spans="2:65" s="9" customFormat="1" ht="29.85" customHeight="1">
      <c r="B182" s="119"/>
      <c r="D182" s="128" t="s">
        <v>879</v>
      </c>
      <c r="E182" s="128"/>
      <c r="F182" s="128"/>
      <c r="G182" s="128"/>
      <c r="H182" s="128"/>
      <c r="I182" s="128"/>
      <c r="J182" s="128"/>
      <c r="K182" s="128"/>
      <c r="L182" s="128"/>
      <c r="M182" s="128"/>
      <c r="N182" s="233">
        <f>BK182</f>
        <v>0</v>
      </c>
      <c r="O182" s="234"/>
      <c r="P182" s="234"/>
      <c r="Q182" s="234"/>
      <c r="R182" s="121"/>
      <c r="T182" s="122"/>
      <c r="W182" s="123">
        <f>SUM(W183:W222)</f>
        <v>63.836096999999995</v>
      </c>
      <c r="Y182" s="123">
        <f>SUM(Y183:Y222)</f>
        <v>41.426532288396992</v>
      </c>
      <c r="AA182" s="124">
        <f>SUM(AA183:AA222)</f>
        <v>0</v>
      </c>
      <c r="AR182" s="125" t="s">
        <v>81</v>
      </c>
      <c r="AT182" s="126" t="s">
        <v>72</v>
      </c>
      <c r="AU182" s="126" t="s">
        <v>81</v>
      </c>
      <c r="AY182" s="125" t="s">
        <v>144</v>
      </c>
      <c r="BK182" s="127">
        <f>SUM(BK183:BK222)</f>
        <v>0</v>
      </c>
    </row>
    <row r="183" spans="2:65" s="1" customFormat="1" ht="25.5" customHeight="1">
      <c r="B183" s="129"/>
      <c r="C183" s="130" t="s">
        <v>210</v>
      </c>
      <c r="D183" s="130" t="s">
        <v>145</v>
      </c>
      <c r="E183" s="131" t="s">
        <v>931</v>
      </c>
      <c r="F183" s="222" t="s">
        <v>932</v>
      </c>
      <c r="G183" s="222"/>
      <c r="H183" s="222"/>
      <c r="I183" s="222"/>
      <c r="J183" s="132" t="s">
        <v>148</v>
      </c>
      <c r="K183" s="133">
        <v>0.61199999999999999</v>
      </c>
      <c r="L183" s="217">
        <v>0</v>
      </c>
      <c r="M183" s="217"/>
      <c r="N183" s="217">
        <f>ROUND(L183*K183,2)</f>
        <v>0</v>
      </c>
      <c r="O183" s="217"/>
      <c r="P183" s="217"/>
      <c r="Q183" s="217"/>
      <c r="R183" s="134"/>
      <c r="T183" s="135" t="s">
        <v>5</v>
      </c>
      <c r="U183" s="40" t="s">
        <v>38</v>
      </c>
      <c r="V183" s="136">
        <v>0.98499999999999999</v>
      </c>
      <c r="W183" s="136">
        <f>V183*K183</f>
        <v>0.60282000000000002</v>
      </c>
      <c r="X183" s="136">
        <v>1.98</v>
      </c>
      <c r="Y183" s="136">
        <f>X183*K183</f>
        <v>1.2117599999999999</v>
      </c>
      <c r="Z183" s="136">
        <v>0</v>
      </c>
      <c r="AA183" s="137">
        <f>Z183*K183</f>
        <v>0</v>
      </c>
      <c r="AR183" s="21" t="s">
        <v>149</v>
      </c>
      <c r="AT183" s="21" t="s">
        <v>145</v>
      </c>
      <c r="AU183" s="21" t="s">
        <v>95</v>
      </c>
      <c r="AY183" s="21" t="s">
        <v>144</v>
      </c>
      <c r="BE183" s="138">
        <f>IF(U183="základní",N183,0)</f>
        <v>0</v>
      </c>
      <c r="BF183" s="138">
        <f>IF(U183="snížená",N183,0)</f>
        <v>0</v>
      </c>
      <c r="BG183" s="138">
        <f>IF(U183="zákl. přenesená",N183,0)</f>
        <v>0</v>
      </c>
      <c r="BH183" s="138">
        <f>IF(U183="sníž. přenesená",N183,0)</f>
        <v>0</v>
      </c>
      <c r="BI183" s="138">
        <f>IF(U183="nulová",N183,0)</f>
        <v>0</v>
      </c>
      <c r="BJ183" s="21" t="s">
        <v>81</v>
      </c>
      <c r="BK183" s="138">
        <f>ROUND(L183*K183,2)</f>
        <v>0</v>
      </c>
      <c r="BL183" s="21" t="s">
        <v>149</v>
      </c>
      <c r="BM183" s="21" t="s">
        <v>933</v>
      </c>
    </row>
    <row r="184" spans="2:65" s="11" customFormat="1" ht="16.5" customHeight="1">
      <c r="B184" s="144"/>
      <c r="E184" s="145" t="s">
        <v>5</v>
      </c>
      <c r="F184" s="220" t="s">
        <v>934</v>
      </c>
      <c r="G184" s="221"/>
      <c r="H184" s="221"/>
      <c r="I184" s="221"/>
      <c r="K184" s="146">
        <v>0.185</v>
      </c>
      <c r="R184" s="147"/>
      <c r="T184" s="148"/>
      <c r="AA184" s="149"/>
      <c r="AT184" s="145" t="s">
        <v>152</v>
      </c>
      <c r="AU184" s="145" t="s">
        <v>95</v>
      </c>
      <c r="AV184" s="11" t="s">
        <v>95</v>
      </c>
      <c r="AW184" s="11" t="s">
        <v>31</v>
      </c>
      <c r="AX184" s="11" t="s">
        <v>73</v>
      </c>
      <c r="AY184" s="145" t="s">
        <v>144</v>
      </c>
    </row>
    <row r="185" spans="2:65" s="11" customFormat="1" ht="16.5" customHeight="1">
      <c r="B185" s="144"/>
      <c r="E185" s="145" t="s">
        <v>5</v>
      </c>
      <c r="F185" s="223" t="s">
        <v>935</v>
      </c>
      <c r="G185" s="224"/>
      <c r="H185" s="224"/>
      <c r="I185" s="224"/>
      <c r="K185" s="146">
        <v>9.5000000000000001E-2</v>
      </c>
      <c r="R185" s="147"/>
      <c r="T185" s="148"/>
      <c r="AA185" s="149"/>
      <c r="AT185" s="145" t="s">
        <v>152</v>
      </c>
      <c r="AU185" s="145" t="s">
        <v>95</v>
      </c>
      <c r="AV185" s="11" t="s">
        <v>95</v>
      </c>
      <c r="AW185" s="11" t="s">
        <v>31</v>
      </c>
      <c r="AX185" s="11" t="s">
        <v>73</v>
      </c>
      <c r="AY185" s="145" t="s">
        <v>144</v>
      </c>
    </row>
    <row r="186" spans="2:65" s="11" customFormat="1" ht="16.5" customHeight="1">
      <c r="B186" s="144"/>
      <c r="E186" s="145" t="s">
        <v>5</v>
      </c>
      <c r="F186" s="223" t="s">
        <v>936</v>
      </c>
      <c r="G186" s="224"/>
      <c r="H186" s="224"/>
      <c r="I186" s="224"/>
      <c r="K186" s="146">
        <v>0.33200000000000002</v>
      </c>
      <c r="R186" s="147"/>
      <c r="T186" s="148"/>
      <c r="AA186" s="149"/>
      <c r="AT186" s="145" t="s">
        <v>152</v>
      </c>
      <c r="AU186" s="145" t="s">
        <v>95</v>
      </c>
      <c r="AV186" s="11" t="s">
        <v>95</v>
      </c>
      <c r="AW186" s="11" t="s">
        <v>31</v>
      </c>
      <c r="AX186" s="11" t="s">
        <v>73</v>
      </c>
      <c r="AY186" s="145" t="s">
        <v>144</v>
      </c>
    </row>
    <row r="187" spans="2:65" s="11" customFormat="1" ht="16.5" customHeight="1">
      <c r="B187" s="144"/>
      <c r="E187" s="145" t="s">
        <v>5</v>
      </c>
      <c r="F187" s="223" t="s">
        <v>937</v>
      </c>
      <c r="G187" s="224"/>
      <c r="H187" s="224"/>
      <c r="I187" s="224"/>
      <c r="K187" s="146">
        <v>0</v>
      </c>
      <c r="R187" s="147"/>
      <c r="T187" s="148"/>
      <c r="AA187" s="149"/>
      <c r="AT187" s="145" t="s">
        <v>152</v>
      </c>
      <c r="AU187" s="145" t="s">
        <v>95</v>
      </c>
      <c r="AV187" s="11" t="s">
        <v>95</v>
      </c>
      <c r="AW187" s="11" t="s">
        <v>31</v>
      </c>
      <c r="AX187" s="11" t="s">
        <v>73</v>
      </c>
      <c r="AY187" s="145" t="s">
        <v>144</v>
      </c>
    </row>
    <row r="188" spans="2:65" s="12" customFormat="1" ht="16.5" customHeight="1">
      <c r="B188" s="150"/>
      <c r="E188" s="151" t="s">
        <v>5</v>
      </c>
      <c r="F188" s="227" t="s">
        <v>155</v>
      </c>
      <c r="G188" s="228"/>
      <c r="H188" s="228"/>
      <c r="I188" s="228"/>
      <c r="K188" s="152">
        <v>0.61199999999999999</v>
      </c>
      <c r="R188" s="153"/>
      <c r="T188" s="154"/>
      <c r="AA188" s="155"/>
      <c r="AT188" s="151" t="s">
        <v>152</v>
      </c>
      <c r="AU188" s="151" t="s">
        <v>95</v>
      </c>
      <c r="AV188" s="12" t="s">
        <v>149</v>
      </c>
      <c r="AW188" s="12" t="s">
        <v>31</v>
      </c>
      <c r="AX188" s="12" t="s">
        <v>81</v>
      </c>
      <c r="AY188" s="151" t="s">
        <v>144</v>
      </c>
    </row>
    <row r="189" spans="2:65" s="1" customFormat="1" ht="25.5" customHeight="1">
      <c r="B189" s="129"/>
      <c r="C189" s="130" t="s">
        <v>214</v>
      </c>
      <c r="D189" s="130" t="s">
        <v>145</v>
      </c>
      <c r="E189" s="131" t="s">
        <v>938</v>
      </c>
      <c r="F189" s="222" t="s">
        <v>939</v>
      </c>
      <c r="G189" s="222"/>
      <c r="H189" s="222"/>
      <c r="I189" s="222"/>
      <c r="J189" s="132" t="s">
        <v>148</v>
      </c>
      <c r="K189" s="133">
        <v>8.0779999999999994</v>
      </c>
      <c r="L189" s="217">
        <v>0</v>
      </c>
      <c r="M189" s="217"/>
      <c r="N189" s="217">
        <f>ROUND(L189*K189,2)</f>
        <v>0</v>
      </c>
      <c r="O189" s="217"/>
      <c r="P189" s="217"/>
      <c r="Q189" s="217"/>
      <c r="R189" s="134"/>
      <c r="T189" s="135" t="s">
        <v>5</v>
      </c>
      <c r="U189" s="40" t="s">
        <v>38</v>
      </c>
      <c r="V189" s="136">
        <v>0.629</v>
      </c>
      <c r="W189" s="136">
        <f>V189*K189</f>
        <v>5.0810619999999993</v>
      </c>
      <c r="X189" s="136">
        <v>2.4532922039999998</v>
      </c>
      <c r="Y189" s="136">
        <f>X189*K189</f>
        <v>19.817694423911998</v>
      </c>
      <c r="Z189" s="136">
        <v>0</v>
      </c>
      <c r="AA189" s="137">
        <f>Z189*K189</f>
        <v>0</v>
      </c>
      <c r="AR189" s="21" t="s">
        <v>149</v>
      </c>
      <c r="AT189" s="21" t="s">
        <v>145</v>
      </c>
      <c r="AU189" s="21" t="s">
        <v>95</v>
      </c>
      <c r="AY189" s="21" t="s">
        <v>144</v>
      </c>
      <c r="BE189" s="138">
        <f>IF(U189="základní",N189,0)</f>
        <v>0</v>
      </c>
      <c r="BF189" s="138">
        <f>IF(U189="snížená",N189,0)</f>
        <v>0</v>
      </c>
      <c r="BG189" s="138">
        <f>IF(U189="zákl. přenesená",N189,0)</f>
        <v>0</v>
      </c>
      <c r="BH189" s="138">
        <f>IF(U189="sníž. přenesená",N189,0)</f>
        <v>0</v>
      </c>
      <c r="BI189" s="138">
        <f>IF(U189="nulová",N189,0)</f>
        <v>0</v>
      </c>
      <c r="BJ189" s="21" t="s">
        <v>81</v>
      </c>
      <c r="BK189" s="138">
        <f>ROUND(L189*K189,2)</f>
        <v>0</v>
      </c>
      <c r="BL189" s="21" t="s">
        <v>149</v>
      </c>
      <c r="BM189" s="21" t="s">
        <v>940</v>
      </c>
    </row>
    <row r="190" spans="2:65" s="10" customFormat="1" ht="16.5" customHeight="1">
      <c r="B190" s="139"/>
      <c r="E190" s="140" t="s">
        <v>5</v>
      </c>
      <c r="F190" s="225" t="s">
        <v>907</v>
      </c>
      <c r="G190" s="226"/>
      <c r="H190" s="226"/>
      <c r="I190" s="226"/>
      <c r="K190" s="140" t="s">
        <v>5</v>
      </c>
      <c r="R190" s="141"/>
      <c r="T190" s="142"/>
      <c r="AA190" s="143"/>
      <c r="AT190" s="140" t="s">
        <v>152</v>
      </c>
      <c r="AU190" s="140" t="s">
        <v>95</v>
      </c>
      <c r="AV190" s="10" t="s">
        <v>81</v>
      </c>
      <c r="AW190" s="10" t="s">
        <v>31</v>
      </c>
      <c r="AX190" s="10" t="s">
        <v>73</v>
      </c>
      <c r="AY190" s="140" t="s">
        <v>144</v>
      </c>
    </row>
    <row r="191" spans="2:65" s="11" customFormat="1" ht="16.5" customHeight="1">
      <c r="B191" s="144"/>
      <c r="E191" s="145" t="s">
        <v>5</v>
      </c>
      <c r="F191" s="223" t="s">
        <v>908</v>
      </c>
      <c r="G191" s="224"/>
      <c r="H191" s="224"/>
      <c r="I191" s="224"/>
      <c r="K191" s="146">
        <v>2.0299999999999998</v>
      </c>
      <c r="R191" s="147"/>
      <c r="T191" s="148"/>
      <c r="AA191" s="149"/>
      <c r="AT191" s="145" t="s">
        <v>152</v>
      </c>
      <c r="AU191" s="145" t="s">
        <v>95</v>
      </c>
      <c r="AV191" s="11" t="s">
        <v>95</v>
      </c>
      <c r="AW191" s="11" t="s">
        <v>31</v>
      </c>
      <c r="AX191" s="11" t="s">
        <v>73</v>
      </c>
      <c r="AY191" s="145" t="s">
        <v>144</v>
      </c>
    </row>
    <row r="192" spans="2:65" s="11" customFormat="1" ht="16.5" customHeight="1">
      <c r="B192" s="144"/>
      <c r="E192" s="145" t="s">
        <v>5</v>
      </c>
      <c r="F192" s="223" t="s">
        <v>909</v>
      </c>
      <c r="G192" s="224"/>
      <c r="H192" s="224"/>
      <c r="I192" s="224"/>
      <c r="K192" s="146">
        <v>1.04</v>
      </c>
      <c r="R192" s="147"/>
      <c r="T192" s="148"/>
      <c r="AA192" s="149"/>
      <c r="AT192" s="145" t="s">
        <v>152</v>
      </c>
      <c r="AU192" s="145" t="s">
        <v>95</v>
      </c>
      <c r="AV192" s="11" t="s">
        <v>95</v>
      </c>
      <c r="AW192" s="11" t="s">
        <v>31</v>
      </c>
      <c r="AX192" s="11" t="s">
        <v>73</v>
      </c>
      <c r="AY192" s="145" t="s">
        <v>144</v>
      </c>
    </row>
    <row r="193" spans="2:65" s="11" customFormat="1" ht="16.5" customHeight="1">
      <c r="B193" s="144"/>
      <c r="E193" s="145" t="s">
        <v>5</v>
      </c>
      <c r="F193" s="223" t="s">
        <v>910</v>
      </c>
      <c r="G193" s="224"/>
      <c r="H193" s="224"/>
      <c r="I193" s="224"/>
      <c r="K193" s="146">
        <v>2.819</v>
      </c>
      <c r="R193" s="147"/>
      <c r="T193" s="148"/>
      <c r="AA193" s="149"/>
      <c r="AT193" s="145" t="s">
        <v>152</v>
      </c>
      <c r="AU193" s="145" t="s">
        <v>95</v>
      </c>
      <c r="AV193" s="11" t="s">
        <v>95</v>
      </c>
      <c r="AW193" s="11" t="s">
        <v>31</v>
      </c>
      <c r="AX193" s="11" t="s">
        <v>73</v>
      </c>
      <c r="AY193" s="145" t="s">
        <v>144</v>
      </c>
    </row>
    <row r="194" spans="2:65" s="11" customFormat="1" ht="16.5" customHeight="1">
      <c r="B194" s="144"/>
      <c r="E194" s="145" t="s">
        <v>5</v>
      </c>
      <c r="F194" s="223" t="s">
        <v>911</v>
      </c>
      <c r="G194" s="224"/>
      <c r="H194" s="224"/>
      <c r="I194" s="224"/>
      <c r="K194" s="146">
        <v>2.1890000000000001</v>
      </c>
      <c r="R194" s="147"/>
      <c r="T194" s="148"/>
      <c r="AA194" s="149"/>
      <c r="AT194" s="145" t="s">
        <v>152</v>
      </c>
      <c r="AU194" s="145" t="s">
        <v>95</v>
      </c>
      <c r="AV194" s="11" t="s">
        <v>95</v>
      </c>
      <c r="AW194" s="11" t="s">
        <v>31</v>
      </c>
      <c r="AX194" s="11" t="s">
        <v>73</v>
      </c>
      <c r="AY194" s="145" t="s">
        <v>144</v>
      </c>
    </row>
    <row r="195" spans="2:65" s="12" customFormat="1" ht="16.5" customHeight="1">
      <c r="B195" s="150"/>
      <c r="E195" s="151" t="s">
        <v>5</v>
      </c>
      <c r="F195" s="227" t="s">
        <v>155</v>
      </c>
      <c r="G195" s="228"/>
      <c r="H195" s="228"/>
      <c r="I195" s="228"/>
      <c r="K195" s="152">
        <v>8.0779999999999994</v>
      </c>
      <c r="R195" s="153"/>
      <c r="T195" s="154"/>
      <c r="AA195" s="155"/>
      <c r="AT195" s="151" t="s">
        <v>152</v>
      </c>
      <c r="AU195" s="151" t="s">
        <v>95</v>
      </c>
      <c r="AV195" s="12" t="s">
        <v>149</v>
      </c>
      <c r="AW195" s="12" t="s">
        <v>31</v>
      </c>
      <c r="AX195" s="12" t="s">
        <v>81</v>
      </c>
      <c r="AY195" s="151" t="s">
        <v>144</v>
      </c>
    </row>
    <row r="196" spans="2:65" s="1" customFormat="1" ht="16.5" customHeight="1">
      <c r="B196" s="129"/>
      <c r="C196" s="130" t="s">
        <v>11</v>
      </c>
      <c r="D196" s="130" t="s">
        <v>145</v>
      </c>
      <c r="E196" s="131" t="s">
        <v>941</v>
      </c>
      <c r="F196" s="222" t="s">
        <v>942</v>
      </c>
      <c r="G196" s="222"/>
      <c r="H196" s="222"/>
      <c r="I196" s="222"/>
      <c r="J196" s="132" t="s">
        <v>190</v>
      </c>
      <c r="K196" s="133">
        <v>48.009</v>
      </c>
      <c r="L196" s="217">
        <v>0</v>
      </c>
      <c r="M196" s="217"/>
      <c r="N196" s="217">
        <f>ROUND(L196*K196,2)</f>
        <v>0</v>
      </c>
      <c r="O196" s="217"/>
      <c r="P196" s="217"/>
      <c r="Q196" s="217"/>
      <c r="R196" s="134"/>
      <c r="T196" s="135" t="s">
        <v>5</v>
      </c>
      <c r="U196" s="40" t="s">
        <v>38</v>
      </c>
      <c r="V196" s="136">
        <v>0.247</v>
      </c>
      <c r="W196" s="136">
        <f>V196*K196</f>
        <v>11.858223000000001</v>
      </c>
      <c r="X196" s="136">
        <v>2.6900000000000001E-3</v>
      </c>
      <c r="Y196" s="136">
        <f>X196*K196</f>
        <v>0.12914421000000001</v>
      </c>
      <c r="Z196" s="136">
        <v>0</v>
      </c>
      <c r="AA196" s="137">
        <f>Z196*K196</f>
        <v>0</v>
      </c>
      <c r="AR196" s="21" t="s">
        <v>149</v>
      </c>
      <c r="AT196" s="21" t="s">
        <v>145</v>
      </c>
      <c r="AU196" s="21" t="s">
        <v>95</v>
      </c>
      <c r="AY196" s="21" t="s">
        <v>144</v>
      </c>
      <c r="BE196" s="138">
        <f>IF(U196="základní",N196,0)</f>
        <v>0</v>
      </c>
      <c r="BF196" s="138">
        <f>IF(U196="snížená",N196,0)</f>
        <v>0</v>
      </c>
      <c r="BG196" s="138">
        <f>IF(U196="zákl. přenesená",N196,0)</f>
        <v>0</v>
      </c>
      <c r="BH196" s="138">
        <f>IF(U196="sníž. přenesená",N196,0)</f>
        <v>0</v>
      </c>
      <c r="BI196" s="138">
        <f>IF(U196="nulová",N196,0)</f>
        <v>0</v>
      </c>
      <c r="BJ196" s="21" t="s">
        <v>81</v>
      </c>
      <c r="BK196" s="138">
        <f>ROUND(L196*K196,2)</f>
        <v>0</v>
      </c>
      <c r="BL196" s="21" t="s">
        <v>149</v>
      </c>
      <c r="BM196" s="21" t="s">
        <v>943</v>
      </c>
    </row>
    <row r="197" spans="2:65" s="10" customFormat="1" ht="16.5" customHeight="1">
      <c r="B197" s="139"/>
      <c r="E197" s="140" t="s">
        <v>5</v>
      </c>
      <c r="F197" s="225" t="s">
        <v>907</v>
      </c>
      <c r="G197" s="226"/>
      <c r="H197" s="226"/>
      <c r="I197" s="226"/>
      <c r="K197" s="140" t="s">
        <v>5</v>
      </c>
      <c r="R197" s="141"/>
      <c r="T197" s="142"/>
      <c r="AA197" s="143"/>
      <c r="AT197" s="140" t="s">
        <v>152</v>
      </c>
      <c r="AU197" s="140" t="s">
        <v>95</v>
      </c>
      <c r="AV197" s="10" t="s">
        <v>81</v>
      </c>
      <c r="AW197" s="10" t="s">
        <v>31</v>
      </c>
      <c r="AX197" s="10" t="s">
        <v>73</v>
      </c>
      <c r="AY197" s="140" t="s">
        <v>144</v>
      </c>
    </row>
    <row r="198" spans="2:65" s="11" customFormat="1" ht="16.5" customHeight="1">
      <c r="B198" s="144"/>
      <c r="E198" s="145" t="s">
        <v>5</v>
      </c>
      <c r="F198" s="223" t="s">
        <v>944</v>
      </c>
      <c r="G198" s="224"/>
      <c r="H198" s="224"/>
      <c r="I198" s="224"/>
      <c r="K198" s="146">
        <v>13.53</v>
      </c>
      <c r="R198" s="147"/>
      <c r="T198" s="148"/>
      <c r="AA198" s="149"/>
      <c r="AT198" s="145" t="s">
        <v>152</v>
      </c>
      <c r="AU198" s="145" t="s">
        <v>95</v>
      </c>
      <c r="AV198" s="11" t="s">
        <v>95</v>
      </c>
      <c r="AW198" s="11" t="s">
        <v>31</v>
      </c>
      <c r="AX198" s="11" t="s">
        <v>73</v>
      </c>
      <c r="AY198" s="145" t="s">
        <v>144</v>
      </c>
    </row>
    <row r="199" spans="2:65" s="11" customFormat="1" ht="16.5" customHeight="1">
      <c r="B199" s="144"/>
      <c r="E199" s="145" t="s">
        <v>5</v>
      </c>
      <c r="F199" s="223" t="s">
        <v>945</v>
      </c>
      <c r="G199" s="224"/>
      <c r="H199" s="224"/>
      <c r="I199" s="224"/>
      <c r="K199" s="146">
        <v>6.93</v>
      </c>
      <c r="R199" s="147"/>
      <c r="T199" s="148"/>
      <c r="AA199" s="149"/>
      <c r="AT199" s="145" t="s">
        <v>152</v>
      </c>
      <c r="AU199" s="145" t="s">
        <v>95</v>
      </c>
      <c r="AV199" s="11" t="s">
        <v>95</v>
      </c>
      <c r="AW199" s="11" t="s">
        <v>31</v>
      </c>
      <c r="AX199" s="11" t="s">
        <v>73</v>
      </c>
      <c r="AY199" s="145" t="s">
        <v>144</v>
      </c>
    </row>
    <row r="200" spans="2:65" s="11" customFormat="1" ht="16.5" customHeight="1">
      <c r="B200" s="144"/>
      <c r="E200" s="145" t="s">
        <v>5</v>
      </c>
      <c r="F200" s="223" t="s">
        <v>946</v>
      </c>
      <c r="G200" s="224"/>
      <c r="H200" s="224"/>
      <c r="I200" s="224"/>
      <c r="K200" s="146">
        <v>18.794</v>
      </c>
      <c r="R200" s="147"/>
      <c r="T200" s="148"/>
      <c r="AA200" s="149"/>
      <c r="AT200" s="145" t="s">
        <v>152</v>
      </c>
      <c r="AU200" s="145" t="s">
        <v>95</v>
      </c>
      <c r="AV200" s="11" t="s">
        <v>95</v>
      </c>
      <c r="AW200" s="11" t="s">
        <v>31</v>
      </c>
      <c r="AX200" s="11" t="s">
        <v>73</v>
      </c>
      <c r="AY200" s="145" t="s">
        <v>144</v>
      </c>
    </row>
    <row r="201" spans="2:65" s="11" customFormat="1" ht="16.5" customHeight="1">
      <c r="B201" s="144"/>
      <c r="E201" s="145" t="s">
        <v>5</v>
      </c>
      <c r="F201" s="223" t="s">
        <v>947</v>
      </c>
      <c r="G201" s="224"/>
      <c r="H201" s="224"/>
      <c r="I201" s="224"/>
      <c r="K201" s="146">
        <v>8.7550000000000008</v>
      </c>
      <c r="R201" s="147"/>
      <c r="T201" s="148"/>
      <c r="AA201" s="149"/>
      <c r="AT201" s="145" t="s">
        <v>152</v>
      </c>
      <c r="AU201" s="145" t="s">
        <v>95</v>
      </c>
      <c r="AV201" s="11" t="s">
        <v>95</v>
      </c>
      <c r="AW201" s="11" t="s">
        <v>31</v>
      </c>
      <c r="AX201" s="11" t="s">
        <v>73</v>
      </c>
      <c r="AY201" s="145" t="s">
        <v>144</v>
      </c>
    </row>
    <row r="202" spans="2:65" s="12" customFormat="1" ht="16.5" customHeight="1">
      <c r="B202" s="150"/>
      <c r="E202" s="151" t="s">
        <v>5</v>
      </c>
      <c r="F202" s="227" t="s">
        <v>155</v>
      </c>
      <c r="G202" s="228"/>
      <c r="H202" s="228"/>
      <c r="I202" s="228"/>
      <c r="K202" s="152">
        <v>48.009</v>
      </c>
      <c r="R202" s="153"/>
      <c r="T202" s="154"/>
      <c r="AA202" s="155"/>
      <c r="AT202" s="151" t="s">
        <v>152</v>
      </c>
      <c r="AU202" s="151" t="s">
        <v>95</v>
      </c>
      <c r="AV202" s="12" t="s">
        <v>149</v>
      </c>
      <c r="AW202" s="12" t="s">
        <v>31</v>
      </c>
      <c r="AX202" s="12" t="s">
        <v>81</v>
      </c>
      <c r="AY202" s="151" t="s">
        <v>144</v>
      </c>
    </row>
    <row r="203" spans="2:65" s="1" customFormat="1" ht="25.5" customHeight="1">
      <c r="B203" s="129"/>
      <c r="C203" s="130" t="s">
        <v>234</v>
      </c>
      <c r="D203" s="130" t="s">
        <v>145</v>
      </c>
      <c r="E203" s="131" t="s">
        <v>948</v>
      </c>
      <c r="F203" s="222" t="s">
        <v>949</v>
      </c>
      <c r="G203" s="222"/>
      <c r="H203" s="222"/>
      <c r="I203" s="222"/>
      <c r="J203" s="132" t="s">
        <v>190</v>
      </c>
      <c r="K203" s="133">
        <v>48.009</v>
      </c>
      <c r="L203" s="217">
        <v>0</v>
      </c>
      <c r="M203" s="217"/>
      <c r="N203" s="217">
        <f>ROUND(L203*K203,2)</f>
        <v>0</v>
      </c>
      <c r="O203" s="217"/>
      <c r="P203" s="217"/>
      <c r="Q203" s="217"/>
      <c r="R203" s="134"/>
      <c r="T203" s="135" t="s">
        <v>5</v>
      </c>
      <c r="U203" s="40" t="s">
        <v>38</v>
      </c>
      <c r="V203" s="136">
        <v>8.3000000000000004E-2</v>
      </c>
      <c r="W203" s="136">
        <f>V203*K203</f>
        <v>3.984747</v>
      </c>
      <c r="X203" s="136">
        <v>0</v>
      </c>
      <c r="Y203" s="136">
        <f>X203*K203</f>
        <v>0</v>
      </c>
      <c r="Z203" s="136">
        <v>0</v>
      </c>
      <c r="AA203" s="137">
        <f>Z203*K203</f>
        <v>0</v>
      </c>
      <c r="AR203" s="21" t="s">
        <v>149</v>
      </c>
      <c r="AT203" s="21" t="s">
        <v>145</v>
      </c>
      <c r="AU203" s="21" t="s">
        <v>95</v>
      </c>
      <c r="AY203" s="21" t="s">
        <v>144</v>
      </c>
      <c r="BE203" s="138">
        <f>IF(U203="základní",N203,0)</f>
        <v>0</v>
      </c>
      <c r="BF203" s="138">
        <f>IF(U203="snížená",N203,0)</f>
        <v>0</v>
      </c>
      <c r="BG203" s="138">
        <f>IF(U203="zákl. přenesená",N203,0)</f>
        <v>0</v>
      </c>
      <c r="BH203" s="138">
        <f>IF(U203="sníž. přenesená",N203,0)</f>
        <v>0</v>
      </c>
      <c r="BI203" s="138">
        <f>IF(U203="nulová",N203,0)</f>
        <v>0</v>
      </c>
      <c r="BJ203" s="21" t="s">
        <v>81</v>
      </c>
      <c r="BK203" s="138">
        <f>ROUND(L203*K203,2)</f>
        <v>0</v>
      </c>
      <c r="BL203" s="21" t="s">
        <v>149</v>
      </c>
      <c r="BM203" s="21" t="s">
        <v>950</v>
      </c>
    </row>
    <row r="204" spans="2:65" s="1" customFormat="1" ht="38.25" customHeight="1">
      <c r="B204" s="129"/>
      <c r="C204" s="130" t="s">
        <v>238</v>
      </c>
      <c r="D204" s="130" t="s">
        <v>145</v>
      </c>
      <c r="E204" s="131" t="s">
        <v>951</v>
      </c>
      <c r="F204" s="222" t="s">
        <v>952</v>
      </c>
      <c r="G204" s="222"/>
      <c r="H204" s="222"/>
      <c r="I204" s="222"/>
      <c r="J204" s="132" t="s">
        <v>148</v>
      </c>
      <c r="K204" s="133">
        <v>7.92</v>
      </c>
      <c r="L204" s="217">
        <v>0</v>
      </c>
      <c r="M204" s="217"/>
      <c r="N204" s="217">
        <f>ROUND(L204*K204,2)</f>
        <v>0</v>
      </c>
      <c r="O204" s="217"/>
      <c r="P204" s="217"/>
      <c r="Q204" s="217"/>
      <c r="R204" s="134"/>
      <c r="T204" s="135" t="s">
        <v>5</v>
      </c>
      <c r="U204" s="40" t="s">
        <v>38</v>
      </c>
      <c r="V204" s="136">
        <v>0.73499999999999999</v>
      </c>
      <c r="W204" s="136">
        <f>V204*K204</f>
        <v>5.8212000000000002</v>
      </c>
      <c r="X204" s="136">
        <v>2.4532922039999998</v>
      </c>
      <c r="Y204" s="136">
        <f>X204*K204</f>
        <v>19.430074255679997</v>
      </c>
      <c r="Z204" s="136">
        <v>0</v>
      </c>
      <c r="AA204" s="137">
        <f>Z204*K204</f>
        <v>0</v>
      </c>
      <c r="AR204" s="21" t="s">
        <v>149</v>
      </c>
      <c r="AT204" s="21" t="s">
        <v>145</v>
      </c>
      <c r="AU204" s="21" t="s">
        <v>95</v>
      </c>
      <c r="AY204" s="21" t="s">
        <v>144</v>
      </c>
      <c r="BE204" s="138">
        <f>IF(U204="základní",N204,0)</f>
        <v>0</v>
      </c>
      <c r="BF204" s="138">
        <f>IF(U204="snížená",N204,0)</f>
        <v>0</v>
      </c>
      <c r="BG204" s="138">
        <f>IF(U204="zákl. přenesená",N204,0)</f>
        <v>0</v>
      </c>
      <c r="BH204" s="138">
        <f>IF(U204="sníž. přenesená",N204,0)</f>
        <v>0</v>
      </c>
      <c r="BI204" s="138">
        <f>IF(U204="nulová",N204,0)</f>
        <v>0</v>
      </c>
      <c r="BJ204" s="21" t="s">
        <v>81</v>
      </c>
      <c r="BK204" s="138">
        <f>ROUND(L204*K204,2)</f>
        <v>0</v>
      </c>
      <c r="BL204" s="21" t="s">
        <v>149</v>
      </c>
      <c r="BM204" s="21" t="s">
        <v>953</v>
      </c>
    </row>
    <row r="205" spans="2:65" s="10" customFormat="1" ht="16.5" customHeight="1">
      <c r="B205" s="139"/>
      <c r="E205" s="140" t="s">
        <v>5</v>
      </c>
      <c r="F205" s="225" t="s">
        <v>954</v>
      </c>
      <c r="G205" s="226"/>
      <c r="H205" s="226"/>
      <c r="I205" s="226"/>
      <c r="K205" s="140" t="s">
        <v>5</v>
      </c>
      <c r="R205" s="141"/>
      <c r="T205" s="142"/>
      <c r="AA205" s="143"/>
      <c r="AT205" s="140" t="s">
        <v>152</v>
      </c>
      <c r="AU205" s="140" t="s">
        <v>95</v>
      </c>
      <c r="AV205" s="10" t="s">
        <v>81</v>
      </c>
      <c r="AW205" s="10" t="s">
        <v>31</v>
      </c>
      <c r="AX205" s="10" t="s">
        <v>73</v>
      </c>
      <c r="AY205" s="140" t="s">
        <v>144</v>
      </c>
    </row>
    <row r="206" spans="2:65" s="11" customFormat="1" ht="16.5" customHeight="1">
      <c r="B206" s="144"/>
      <c r="E206" s="145" t="s">
        <v>5</v>
      </c>
      <c r="F206" s="223" t="s">
        <v>955</v>
      </c>
      <c r="G206" s="224"/>
      <c r="H206" s="224"/>
      <c r="I206" s="224"/>
      <c r="K206" s="146">
        <v>4.0270000000000001</v>
      </c>
      <c r="R206" s="147"/>
      <c r="T206" s="148"/>
      <c r="AA206" s="149"/>
      <c r="AT206" s="145" t="s">
        <v>152</v>
      </c>
      <c r="AU206" s="145" t="s">
        <v>95</v>
      </c>
      <c r="AV206" s="11" t="s">
        <v>95</v>
      </c>
      <c r="AW206" s="11" t="s">
        <v>31</v>
      </c>
      <c r="AX206" s="11" t="s">
        <v>73</v>
      </c>
      <c r="AY206" s="145" t="s">
        <v>144</v>
      </c>
    </row>
    <row r="207" spans="2:65" s="11" customFormat="1" ht="16.5" customHeight="1">
      <c r="B207" s="144"/>
      <c r="E207" s="145" t="s">
        <v>5</v>
      </c>
      <c r="F207" s="223" t="s">
        <v>956</v>
      </c>
      <c r="G207" s="224"/>
      <c r="H207" s="224"/>
      <c r="I207" s="224"/>
      <c r="K207" s="146">
        <v>3.8929999999999998</v>
      </c>
      <c r="R207" s="147"/>
      <c r="T207" s="148"/>
      <c r="AA207" s="149"/>
      <c r="AT207" s="145" t="s">
        <v>152</v>
      </c>
      <c r="AU207" s="145" t="s">
        <v>95</v>
      </c>
      <c r="AV207" s="11" t="s">
        <v>95</v>
      </c>
      <c r="AW207" s="11" t="s">
        <v>31</v>
      </c>
      <c r="AX207" s="11" t="s">
        <v>73</v>
      </c>
      <c r="AY207" s="145" t="s">
        <v>144</v>
      </c>
    </row>
    <row r="208" spans="2:65" s="12" customFormat="1" ht="16.5" customHeight="1">
      <c r="B208" s="150"/>
      <c r="E208" s="151" t="s">
        <v>5</v>
      </c>
      <c r="F208" s="227" t="s">
        <v>155</v>
      </c>
      <c r="G208" s="228"/>
      <c r="H208" s="228"/>
      <c r="I208" s="228"/>
      <c r="K208" s="152">
        <v>7.92</v>
      </c>
      <c r="R208" s="153"/>
      <c r="T208" s="154"/>
      <c r="AA208" s="155"/>
      <c r="AT208" s="151" t="s">
        <v>152</v>
      </c>
      <c r="AU208" s="151" t="s">
        <v>95</v>
      </c>
      <c r="AV208" s="12" t="s">
        <v>149</v>
      </c>
      <c r="AW208" s="12" t="s">
        <v>31</v>
      </c>
      <c r="AX208" s="12" t="s">
        <v>81</v>
      </c>
      <c r="AY208" s="151" t="s">
        <v>144</v>
      </c>
    </row>
    <row r="209" spans="2:65" s="1" customFormat="1" ht="25.5" customHeight="1">
      <c r="B209" s="129"/>
      <c r="C209" s="130" t="s">
        <v>260</v>
      </c>
      <c r="D209" s="130" t="s">
        <v>145</v>
      </c>
      <c r="E209" s="131" t="s">
        <v>957</v>
      </c>
      <c r="F209" s="222" t="s">
        <v>958</v>
      </c>
      <c r="G209" s="222"/>
      <c r="H209" s="222"/>
      <c r="I209" s="222"/>
      <c r="J209" s="132" t="s">
        <v>190</v>
      </c>
      <c r="K209" s="133">
        <v>36.151000000000003</v>
      </c>
      <c r="L209" s="217">
        <v>0</v>
      </c>
      <c r="M209" s="217"/>
      <c r="N209" s="217">
        <f>ROUND(L209*K209,2)</f>
        <v>0</v>
      </c>
      <c r="O209" s="217"/>
      <c r="P209" s="217"/>
      <c r="Q209" s="217"/>
      <c r="R209" s="134"/>
      <c r="T209" s="135" t="s">
        <v>5</v>
      </c>
      <c r="U209" s="40" t="s">
        <v>38</v>
      </c>
      <c r="V209" s="136">
        <v>0.51800000000000002</v>
      </c>
      <c r="W209" s="136">
        <f>V209*K209</f>
        <v>18.726218000000003</v>
      </c>
      <c r="X209" s="136">
        <v>2.7499999999999998E-3</v>
      </c>
      <c r="Y209" s="136">
        <f>X209*K209</f>
        <v>9.9415249999999997E-2</v>
      </c>
      <c r="Z209" s="136">
        <v>0</v>
      </c>
      <c r="AA209" s="137">
        <f>Z209*K209</f>
        <v>0</v>
      </c>
      <c r="AR209" s="21" t="s">
        <v>149</v>
      </c>
      <c r="AT209" s="21" t="s">
        <v>145</v>
      </c>
      <c r="AU209" s="21" t="s">
        <v>95</v>
      </c>
      <c r="AY209" s="21" t="s">
        <v>144</v>
      </c>
      <c r="BE209" s="138">
        <f>IF(U209="základní",N209,0)</f>
        <v>0</v>
      </c>
      <c r="BF209" s="138">
        <f>IF(U209="snížená",N209,0)</f>
        <v>0</v>
      </c>
      <c r="BG209" s="138">
        <f>IF(U209="zákl. přenesená",N209,0)</f>
        <v>0</v>
      </c>
      <c r="BH209" s="138">
        <f>IF(U209="sníž. přenesená",N209,0)</f>
        <v>0</v>
      </c>
      <c r="BI209" s="138">
        <f>IF(U209="nulová",N209,0)</f>
        <v>0</v>
      </c>
      <c r="BJ209" s="21" t="s">
        <v>81</v>
      </c>
      <c r="BK209" s="138">
        <f>ROUND(L209*K209,2)</f>
        <v>0</v>
      </c>
      <c r="BL209" s="21" t="s">
        <v>149</v>
      </c>
      <c r="BM209" s="21" t="s">
        <v>959</v>
      </c>
    </row>
    <row r="210" spans="2:65" s="10" customFormat="1" ht="16.5" customHeight="1">
      <c r="B210" s="139"/>
      <c r="E210" s="140" t="s">
        <v>5</v>
      </c>
      <c r="F210" s="225" t="s">
        <v>954</v>
      </c>
      <c r="G210" s="226"/>
      <c r="H210" s="226"/>
      <c r="I210" s="226"/>
      <c r="K210" s="140" t="s">
        <v>5</v>
      </c>
      <c r="R210" s="141"/>
      <c r="T210" s="142"/>
      <c r="AA210" s="143"/>
      <c r="AT210" s="140" t="s">
        <v>152</v>
      </c>
      <c r="AU210" s="140" t="s">
        <v>95</v>
      </c>
      <c r="AV210" s="10" t="s">
        <v>81</v>
      </c>
      <c r="AW210" s="10" t="s">
        <v>31</v>
      </c>
      <c r="AX210" s="10" t="s">
        <v>73</v>
      </c>
      <c r="AY210" s="140" t="s">
        <v>144</v>
      </c>
    </row>
    <row r="211" spans="2:65" s="11" customFormat="1" ht="16.5" customHeight="1">
      <c r="B211" s="144"/>
      <c r="E211" s="145" t="s">
        <v>5</v>
      </c>
      <c r="F211" s="223" t="s">
        <v>960</v>
      </c>
      <c r="G211" s="224"/>
      <c r="H211" s="224"/>
      <c r="I211" s="224"/>
      <c r="K211" s="146">
        <v>24.678000000000001</v>
      </c>
      <c r="R211" s="147"/>
      <c r="T211" s="148"/>
      <c r="AA211" s="149"/>
      <c r="AT211" s="145" t="s">
        <v>152</v>
      </c>
      <c r="AU211" s="145" t="s">
        <v>95</v>
      </c>
      <c r="AV211" s="11" t="s">
        <v>95</v>
      </c>
      <c r="AW211" s="11" t="s">
        <v>31</v>
      </c>
      <c r="AX211" s="11" t="s">
        <v>73</v>
      </c>
      <c r="AY211" s="145" t="s">
        <v>144</v>
      </c>
    </row>
    <row r="212" spans="2:65" s="11" customFormat="1" ht="16.5" customHeight="1">
      <c r="B212" s="144"/>
      <c r="E212" s="145" t="s">
        <v>5</v>
      </c>
      <c r="F212" s="223" t="s">
        <v>961</v>
      </c>
      <c r="G212" s="224"/>
      <c r="H212" s="224"/>
      <c r="I212" s="224"/>
      <c r="K212" s="146">
        <v>11.473000000000001</v>
      </c>
      <c r="R212" s="147"/>
      <c r="T212" s="148"/>
      <c r="AA212" s="149"/>
      <c r="AT212" s="145" t="s">
        <v>152</v>
      </c>
      <c r="AU212" s="145" t="s">
        <v>95</v>
      </c>
      <c r="AV212" s="11" t="s">
        <v>95</v>
      </c>
      <c r="AW212" s="11" t="s">
        <v>31</v>
      </c>
      <c r="AX212" s="11" t="s">
        <v>73</v>
      </c>
      <c r="AY212" s="145" t="s">
        <v>144</v>
      </c>
    </row>
    <row r="213" spans="2:65" s="12" customFormat="1" ht="16.5" customHeight="1">
      <c r="B213" s="150"/>
      <c r="E213" s="151" t="s">
        <v>5</v>
      </c>
      <c r="F213" s="227" t="s">
        <v>155</v>
      </c>
      <c r="G213" s="228"/>
      <c r="H213" s="228"/>
      <c r="I213" s="228"/>
      <c r="K213" s="152">
        <v>36.151000000000003</v>
      </c>
      <c r="R213" s="153"/>
      <c r="T213" s="154"/>
      <c r="AA213" s="155"/>
      <c r="AT213" s="151" t="s">
        <v>152</v>
      </c>
      <c r="AU213" s="151" t="s">
        <v>95</v>
      </c>
      <c r="AV213" s="12" t="s">
        <v>149</v>
      </c>
      <c r="AW213" s="12" t="s">
        <v>31</v>
      </c>
      <c r="AX213" s="12" t="s">
        <v>81</v>
      </c>
      <c r="AY213" s="151" t="s">
        <v>144</v>
      </c>
    </row>
    <row r="214" spans="2:65" s="1" customFormat="1" ht="25.5" customHeight="1">
      <c r="B214" s="129"/>
      <c r="C214" s="130" t="s">
        <v>266</v>
      </c>
      <c r="D214" s="130" t="s">
        <v>145</v>
      </c>
      <c r="E214" s="131" t="s">
        <v>962</v>
      </c>
      <c r="F214" s="222" t="s">
        <v>963</v>
      </c>
      <c r="G214" s="222"/>
      <c r="H214" s="222"/>
      <c r="I214" s="222"/>
      <c r="J214" s="132" t="s">
        <v>190</v>
      </c>
      <c r="K214" s="133">
        <v>36.151000000000003</v>
      </c>
      <c r="L214" s="217">
        <v>0</v>
      </c>
      <c r="M214" s="217"/>
      <c r="N214" s="217">
        <f>ROUND(L214*K214,2)</f>
        <v>0</v>
      </c>
      <c r="O214" s="217"/>
      <c r="P214" s="217"/>
      <c r="Q214" s="217"/>
      <c r="R214" s="134"/>
      <c r="T214" s="135" t="s">
        <v>5</v>
      </c>
      <c r="U214" s="40" t="s">
        <v>38</v>
      </c>
      <c r="V214" s="136">
        <v>0.17699999999999999</v>
      </c>
      <c r="W214" s="136">
        <f>V214*K214</f>
        <v>6.3987270000000001</v>
      </c>
      <c r="X214" s="136">
        <v>0</v>
      </c>
      <c r="Y214" s="136">
        <f>X214*K214</f>
        <v>0</v>
      </c>
      <c r="Z214" s="136">
        <v>0</v>
      </c>
      <c r="AA214" s="137">
        <f>Z214*K214</f>
        <v>0</v>
      </c>
      <c r="AR214" s="21" t="s">
        <v>149</v>
      </c>
      <c r="AT214" s="21" t="s">
        <v>145</v>
      </c>
      <c r="AU214" s="21" t="s">
        <v>95</v>
      </c>
      <c r="AY214" s="21" t="s">
        <v>144</v>
      </c>
      <c r="BE214" s="138">
        <f>IF(U214="základní",N214,0)</f>
        <v>0</v>
      </c>
      <c r="BF214" s="138">
        <f>IF(U214="snížená",N214,0)</f>
        <v>0</v>
      </c>
      <c r="BG214" s="138">
        <f>IF(U214="zákl. přenesená",N214,0)</f>
        <v>0</v>
      </c>
      <c r="BH214" s="138">
        <f>IF(U214="sníž. přenesená",N214,0)</f>
        <v>0</v>
      </c>
      <c r="BI214" s="138">
        <f>IF(U214="nulová",N214,0)</f>
        <v>0</v>
      </c>
      <c r="BJ214" s="21" t="s">
        <v>81</v>
      </c>
      <c r="BK214" s="138">
        <f>ROUND(L214*K214,2)</f>
        <v>0</v>
      </c>
      <c r="BL214" s="21" t="s">
        <v>149</v>
      </c>
      <c r="BM214" s="21" t="s">
        <v>964</v>
      </c>
    </row>
    <row r="215" spans="2:65" s="1" customFormat="1" ht="25.5" customHeight="1">
      <c r="B215" s="129"/>
      <c r="C215" s="130" t="s">
        <v>287</v>
      </c>
      <c r="D215" s="130" t="s">
        <v>145</v>
      </c>
      <c r="E215" s="131" t="s">
        <v>965</v>
      </c>
      <c r="F215" s="222" t="s">
        <v>966</v>
      </c>
      <c r="G215" s="222"/>
      <c r="H215" s="222"/>
      <c r="I215" s="222"/>
      <c r="J215" s="132" t="s">
        <v>179</v>
      </c>
      <c r="K215" s="133">
        <v>4.4999999999999998E-2</v>
      </c>
      <c r="L215" s="217">
        <v>0</v>
      </c>
      <c r="M215" s="217"/>
      <c r="N215" s="217">
        <f>ROUND(L215*K215,2)</f>
        <v>0</v>
      </c>
      <c r="O215" s="217"/>
      <c r="P215" s="217"/>
      <c r="Q215" s="217"/>
      <c r="R215" s="134"/>
      <c r="T215" s="135" t="s">
        <v>5</v>
      </c>
      <c r="U215" s="40" t="s">
        <v>38</v>
      </c>
      <c r="V215" s="136">
        <v>32.51</v>
      </c>
      <c r="W215" s="136">
        <f>V215*K215</f>
        <v>1.4629499999999998</v>
      </c>
      <c r="X215" s="136">
        <v>1.0587076</v>
      </c>
      <c r="Y215" s="136">
        <f>X215*K215</f>
        <v>4.7641841999999997E-2</v>
      </c>
      <c r="Z215" s="136">
        <v>0</v>
      </c>
      <c r="AA215" s="137">
        <f>Z215*K215</f>
        <v>0</v>
      </c>
      <c r="AR215" s="21" t="s">
        <v>149</v>
      </c>
      <c r="AT215" s="21" t="s">
        <v>145</v>
      </c>
      <c r="AU215" s="21" t="s">
        <v>95</v>
      </c>
      <c r="AY215" s="21" t="s">
        <v>144</v>
      </c>
      <c r="BE215" s="138">
        <f>IF(U215="základní",N215,0)</f>
        <v>0</v>
      </c>
      <c r="BF215" s="138">
        <f>IF(U215="snížená",N215,0)</f>
        <v>0</v>
      </c>
      <c r="BG215" s="138">
        <f>IF(U215="zákl. přenesená",N215,0)</f>
        <v>0</v>
      </c>
      <c r="BH215" s="138">
        <f>IF(U215="sníž. přenesená",N215,0)</f>
        <v>0</v>
      </c>
      <c r="BI215" s="138">
        <f>IF(U215="nulová",N215,0)</f>
        <v>0</v>
      </c>
      <c r="BJ215" s="21" t="s">
        <v>81</v>
      </c>
      <c r="BK215" s="138">
        <f>ROUND(L215*K215,2)</f>
        <v>0</v>
      </c>
      <c r="BL215" s="21" t="s">
        <v>149</v>
      </c>
      <c r="BM215" s="21" t="s">
        <v>967</v>
      </c>
    </row>
    <row r="216" spans="2:65" s="10" customFormat="1" ht="16.5" customHeight="1">
      <c r="B216" s="139"/>
      <c r="E216" s="140" t="s">
        <v>5</v>
      </c>
      <c r="F216" s="225" t="s">
        <v>968</v>
      </c>
      <c r="G216" s="226"/>
      <c r="H216" s="226"/>
      <c r="I216" s="226"/>
      <c r="K216" s="140" t="s">
        <v>5</v>
      </c>
      <c r="R216" s="141"/>
      <c r="T216" s="142"/>
      <c r="AA216" s="143"/>
      <c r="AT216" s="140" t="s">
        <v>152</v>
      </c>
      <c r="AU216" s="140" t="s">
        <v>95</v>
      </c>
      <c r="AV216" s="10" t="s">
        <v>81</v>
      </c>
      <c r="AW216" s="10" t="s">
        <v>31</v>
      </c>
      <c r="AX216" s="10" t="s">
        <v>73</v>
      </c>
      <c r="AY216" s="140" t="s">
        <v>144</v>
      </c>
    </row>
    <row r="217" spans="2:65" s="11" customFormat="1" ht="16.5" customHeight="1">
      <c r="B217" s="144"/>
      <c r="E217" s="145" t="s">
        <v>5</v>
      </c>
      <c r="F217" s="223" t="s">
        <v>969</v>
      </c>
      <c r="G217" s="224"/>
      <c r="H217" s="224"/>
      <c r="I217" s="224"/>
      <c r="K217" s="146">
        <v>1.9E-2</v>
      </c>
      <c r="R217" s="147"/>
      <c r="T217" s="148"/>
      <c r="AA217" s="149"/>
      <c r="AT217" s="145" t="s">
        <v>152</v>
      </c>
      <c r="AU217" s="145" t="s">
        <v>95</v>
      </c>
      <c r="AV217" s="11" t="s">
        <v>95</v>
      </c>
      <c r="AW217" s="11" t="s">
        <v>31</v>
      </c>
      <c r="AX217" s="11" t="s">
        <v>73</v>
      </c>
      <c r="AY217" s="145" t="s">
        <v>144</v>
      </c>
    </row>
    <row r="218" spans="2:65" s="11" customFormat="1" ht="16.5" customHeight="1">
      <c r="B218" s="144"/>
      <c r="E218" s="145" t="s">
        <v>5</v>
      </c>
      <c r="F218" s="223" t="s">
        <v>970</v>
      </c>
      <c r="G218" s="224"/>
      <c r="H218" s="224"/>
      <c r="I218" s="224"/>
      <c r="K218" s="146">
        <v>2.5999999999999999E-2</v>
      </c>
      <c r="R218" s="147"/>
      <c r="T218" s="148"/>
      <c r="AA218" s="149"/>
      <c r="AT218" s="145" t="s">
        <v>152</v>
      </c>
      <c r="AU218" s="145" t="s">
        <v>95</v>
      </c>
      <c r="AV218" s="11" t="s">
        <v>95</v>
      </c>
      <c r="AW218" s="11" t="s">
        <v>31</v>
      </c>
      <c r="AX218" s="11" t="s">
        <v>73</v>
      </c>
      <c r="AY218" s="145" t="s">
        <v>144</v>
      </c>
    </row>
    <row r="219" spans="2:65" s="12" customFormat="1" ht="16.5" customHeight="1">
      <c r="B219" s="150"/>
      <c r="E219" s="151" t="s">
        <v>5</v>
      </c>
      <c r="F219" s="227" t="s">
        <v>155</v>
      </c>
      <c r="G219" s="228"/>
      <c r="H219" s="228"/>
      <c r="I219" s="228"/>
      <c r="K219" s="152">
        <v>4.4999999999999998E-2</v>
      </c>
      <c r="R219" s="153"/>
      <c r="T219" s="154"/>
      <c r="AA219" s="155"/>
      <c r="AT219" s="151" t="s">
        <v>152</v>
      </c>
      <c r="AU219" s="151" t="s">
        <v>95</v>
      </c>
      <c r="AV219" s="12" t="s">
        <v>149</v>
      </c>
      <c r="AW219" s="12" t="s">
        <v>31</v>
      </c>
      <c r="AX219" s="12" t="s">
        <v>81</v>
      </c>
      <c r="AY219" s="151" t="s">
        <v>144</v>
      </c>
    </row>
    <row r="220" spans="2:65" s="1" customFormat="1" ht="25.5" customHeight="1">
      <c r="B220" s="129"/>
      <c r="C220" s="130" t="s">
        <v>10</v>
      </c>
      <c r="D220" s="130" t="s">
        <v>145</v>
      </c>
      <c r="E220" s="131" t="s">
        <v>971</v>
      </c>
      <c r="F220" s="222" t="s">
        <v>972</v>
      </c>
      <c r="G220" s="222"/>
      <c r="H220" s="222"/>
      <c r="I220" s="222"/>
      <c r="J220" s="132" t="s">
        <v>179</v>
      </c>
      <c r="K220" s="133">
        <v>0.65</v>
      </c>
      <c r="L220" s="217">
        <v>0</v>
      </c>
      <c r="M220" s="217"/>
      <c r="N220" s="217">
        <f>ROUND(L220*K220,2)</f>
        <v>0</v>
      </c>
      <c r="O220" s="217"/>
      <c r="P220" s="217"/>
      <c r="Q220" s="217"/>
      <c r="R220" s="134"/>
      <c r="T220" s="135" t="s">
        <v>5</v>
      </c>
      <c r="U220" s="40" t="s">
        <v>38</v>
      </c>
      <c r="V220" s="136">
        <v>15.231</v>
      </c>
      <c r="W220" s="136">
        <f>V220*K220</f>
        <v>9.90015</v>
      </c>
      <c r="X220" s="136">
        <v>1.0627727796999999</v>
      </c>
      <c r="Y220" s="136">
        <f>X220*K220</f>
        <v>0.69080230680499999</v>
      </c>
      <c r="Z220" s="136">
        <v>0</v>
      </c>
      <c r="AA220" s="137">
        <f>Z220*K220</f>
        <v>0</v>
      </c>
      <c r="AR220" s="21" t="s">
        <v>149</v>
      </c>
      <c r="AT220" s="21" t="s">
        <v>145</v>
      </c>
      <c r="AU220" s="21" t="s">
        <v>95</v>
      </c>
      <c r="AY220" s="21" t="s">
        <v>144</v>
      </c>
      <c r="BE220" s="138">
        <f>IF(U220="základní",N220,0)</f>
        <v>0</v>
      </c>
      <c r="BF220" s="138">
        <f>IF(U220="snížená",N220,0)</f>
        <v>0</v>
      </c>
      <c r="BG220" s="138">
        <f>IF(U220="zákl. přenesená",N220,0)</f>
        <v>0</v>
      </c>
      <c r="BH220" s="138">
        <f>IF(U220="sníž. přenesená",N220,0)</f>
        <v>0</v>
      </c>
      <c r="BI220" s="138">
        <f>IF(U220="nulová",N220,0)</f>
        <v>0</v>
      </c>
      <c r="BJ220" s="21" t="s">
        <v>81</v>
      </c>
      <c r="BK220" s="138">
        <f>ROUND(L220*K220,2)</f>
        <v>0</v>
      </c>
      <c r="BL220" s="21" t="s">
        <v>149</v>
      </c>
      <c r="BM220" s="21" t="s">
        <v>973</v>
      </c>
    </row>
    <row r="221" spans="2:65" s="10" customFormat="1" ht="16.5" customHeight="1">
      <c r="B221" s="139"/>
      <c r="E221" s="140" t="s">
        <v>5</v>
      </c>
      <c r="F221" s="225" t="s">
        <v>968</v>
      </c>
      <c r="G221" s="226"/>
      <c r="H221" s="226"/>
      <c r="I221" s="226"/>
      <c r="K221" s="140" t="s">
        <v>5</v>
      </c>
      <c r="R221" s="141"/>
      <c r="T221" s="142"/>
      <c r="AA221" s="143"/>
      <c r="AT221" s="140" t="s">
        <v>152</v>
      </c>
      <c r="AU221" s="140" t="s">
        <v>95</v>
      </c>
      <c r="AV221" s="10" t="s">
        <v>81</v>
      </c>
      <c r="AW221" s="10" t="s">
        <v>31</v>
      </c>
      <c r="AX221" s="10" t="s">
        <v>73</v>
      </c>
      <c r="AY221" s="140" t="s">
        <v>144</v>
      </c>
    </row>
    <row r="222" spans="2:65" s="11" customFormat="1" ht="16.5" customHeight="1">
      <c r="B222" s="144"/>
      <c r="E222" s="145" t="s">
        <v>5</v>
      </c>
      <c r="F222" s="223" t="s">
        <v>974</v>
      </c>
      <c r="G222" s="224"/>
      <c r="H222" s="224"/>
      <c r="I222" s="224"/>
      <c r="K222" s="146">
        <v>0.65</v>
      </c>
      <c r="R222" s="147"/>
      <c r="T222" s="148"/>
      <c r="AA222" s="149"/>
      <c r="AT222" s="145" t="s">
        <v>152</v>
      </c>
      <c r="AU222" s="145" t="s">
        <v>95</v>
      </c>
      <c r="AV222" s="11" t="s">
        <v>95</v>
      </c>
      <c r="AW222" s="11" t="s">
        <v>31</v>
      </c>
      <c r="AX222" s="11" t="s">
        <v>81</v>
      </c>
      <c r="AY222" s="145" t="s">
        <v>144</v>
      </c>
    </row>
    <row r="223" spans="2:65" s="9" customFormat="1" ht="29.85" customHeight="1">
      <c r="B223" s="119"/>
      <c r="D223" s="128" t="s">
        <v>108</v>
      </c>
      <c r="E223" s="128"/>
      <c r="F223" s="128"/>
      <c r="G223" s="128"/>
      <c r="H223" s="128"/>
      <c r="I223" s="128"/>
      <c r="J223" s="128"/>
      <c r="K223" s="128"/>
      <c r="L223" s="128"/>
      <c r="M223" s="128"/>
      <c r="N223" s="233">
        <f>BK223</f>
        <v>0</v>
      </c>
      <c r="O223" s="234"/>
      <c r="P223" s="234"/>
      <c r="Q223" s="234"/>
      <c r="R223" s="121"/>
      <c r="T223" s="122"/>
      <c r="W223" s="123">
        <f>SUM(W224:W372)</f>
        <v>943.84549199999992</v>
      </c>
      <c r="Y223" s="123">
        <f>SUM(Y224:Y372)</f>
        <v>121.61001618930902</v>
      </c>
      <c r="AA223" s="124">
        <f>SUM(AA224:AA372)</f>
        <v>0</v>
      </c>
      <c r="AR223" s="125" t="s">
        <v>81</v>
      </c>
      <c r="AT223" s="126" t="s">
        <v>72</v>
      </c>
      <c r="AU223" s="126" t="s">
        <v>81</v>
      </c>
      <c r="AY223" s="125" t="s">
        <v>144</v>
      </c>
      <c r="BK223" s="127">
        <f>SUM(BK224:BK372)</f>
        <v>0</v>
      </c>
    </row>
    <row r="224" spans="2:65" s="1" customFormat="1" ht="38.25" customHeight="1">
      <c r="B224" s="129"/>
      <c r="C224" s="130" t="s">
        <v>302</v>
      </c>
      <c r="D224" s="130" t="s">
        <v>145</v>
      </c>
      <c r="E224" s="131" t="s">
        <v>975</v>
      </c>
      <c r="F224" s="222" t="s">
        <v>976</v>
      </c>
      <c r="G224" s="222"/>
      <c r="H224" s="222"/>
      <c r="I224" s="222"/>
      <c r="J224" s="132" t="s">
        <v>608</v>
      </c>
      <c r="K224" s="133">
        <v>62</v>
      </c>
      <c r="L224" s="217">
        <v>0</v>
      </c>
      <c r="M224" s="217"/>
      <c r="N224" s="217">
        <f>ROUND(L224*K224,2)</f>
        <v>0</v>
      </c>
      <c r="O224" s="217"/>
      <c r="P224" s="217"/>
      <c r="Q224" s="217"/>
      <c r="R224" s="134"/>
      <c r="T224" s="135" t="s">
        <v>5</v>
      </c>
      <c r="U224" s="40" t="s">
        <v>38</v>
      </c>
      <c r="V224" s="136">
        <v>0.23100000000000001</v>
      </c>
      <c r="W224" s="136">
        <f>V224*K224</f>
        <v>14.322000000000001</v>
      </c>
      <c r="X224" s="136">
        <v>4.8430000000000001E-2</v>
      </c>
      <c r="Y224" s="136">
        <f>X224*K224</f>
        <v>3.0026600000000001</v>
      </c>
      <c r="Z224" s="136">
        <v>0</v>
      </c>
      <c r="AA224" s="137">
        <f>Z224*K224</f>
        <v>0</v>
      </c>
      <c r="AR224" s="21" t="s">
        <v>149</v>
      </c>
      <c r="AT224" s="21" t="s">
        <v>145</v>
      </c>
      <c r="AU224" s="21" t="s">
        <v>95</v>
      </c>
      <c r="AY224" s="21" t="s">
        <v>144</v>
      </c>
      <c r="BE224" s="138">
        <f>IF(U224="základní",N224,0)</f>
        <v>0</v>
      </c>
      <c r="BF224" s="138">
        <f>IF(U224="snížená",N224,0)</f>
        <v>0</v>
      </c>
      <c r="BG224" s="138">
        <f>IF(U224="zákl. přenesená",N224,0)</f>
        <v>0</v>
      </c>
      <c r="BH224" s="138">
        <f>IF(U224="sníž. přenesená",N224,0)</f>
        <v>0</v>
      </c>
      <c r="BI224" s="138">
        <f>IF(U224="nulová",N224,0)</f>
        <v>0</v>
      </c>
      <c r="BJ224" s="21" t="s">
        <v>81</v>
      </c>
      <c r="BK224" s="138">
        <f>ROUND(L224*K224,2)</f>
        <v>0</v>
      </c>
      <c r="BL224" s="21" t="s">
        <v>149</v>
      </c>
      <c r="BM224" s="21" t="s">
        <v>977</v>
      </c>
    </row>
    <row r="225" spans="2:65" s="10" customFormat="1" ht="16.5" customHeight="1">
      <c r="B225" s="139"/>
      <c r="E225" s="140" t="s">
        <v>5</v>
      </c>
      <c r="F225" s="225" t="s">
        <v>978</v>
      </c>
      <c r="G225" s="226"/>
      <c r="H225" s="226"/>
      <c r="I225" s="226"/>
      <c r="K225" s="140" t="s">
        <v>5</v>
      </c>
      <c r="R225" s="141"/>
      <c r="T225" s="142"/>
      <c r="AA225" s="143"/>
      <c r="AT225" s="140" t="s">
        <v>152</v>
      </c>
      <c r="AU225" s="140" t="s">
        <v>95</v>
      </c>
      <c r="AV225" s="10" t="s">
        <v>81</v>
      </c>
      <c r="AW225" s="10" t="s">
        <v>31</v>
      </c>
      <c r="AX225" s="10" t="s">
        <v>73</v>
      </c>
      <c r="AY225" s="140" t="s">
        <v>144</v>
      </c>
    </row>
    <row r="226" spans="2:65" s="11" customFormat="1" ht="16.5" customHeight="1">
      <c r="B226" s="144"/>
      <c r="E226" s="145" t="s">
        <v>5</v>
      </c>
      <c r="F226" s="223" t="s">
        <v>979</v>
      </c>
      <c r="G226" s="224"/>
      <c r="H226" s="224"/>
      <c r="I226" s="224"/>
      <c r="K226" s="146">
        <v>62</v>
      </c>
      <c r="R226" s="147"/>
      <c r="T226" s="148"/>
      <c r="AA226" s="149"/>
      <c r="AT226" s="145" t="s">
        <v>152</v>
      </c>
      <c r="AU226" s="145" t="s">
        <v>95</v>
      </c>
      <c r="AV226" s="11" t="s">
        <v>95</v>
      </c>
      <c r="AW226" s="11" t="s">
        <v>31</v>
      </c>
      <c r="AX226" s="11" t="s">
        <v>81</v>
      </c>
      <c r="AY226" s="145" t="s">
        <v>144</v>
      </c>
    </row>
    <row r="227" spans="2:65" s="1" customFormat="1" ht="25.5" customHeight="1">
      <c r="B227" s="129"/>
      <c r="C227" s="130" t="s">
        <v>306</v>
      </c>
      <c r="D227" s="130" t="s">
        <v>145</v>
      </c>
      <c r="E227" s="131" t="s">
        <v>980</v>
      </c>
      <c r="F227" s="222" t="s">
        <v>981</v>
      </c>
      <c r="G227" s="222"/>
      <c r="H227" s="222"/>
      <c r="I227" s="222"/>
      <c r="J227" s="132" t="s">
        <v>148</v>
      </c>
      <c r="K227" s="133">
        <v>17.042000000000002</v>
      </c>
      <c r="L227" s="217">
        <v>0</v>
      </c>
      <c r="M227" s="217"/>
      <c r="N227" s="217">
        <f>ROUND(L227*K227,2)</f>
        <v>0</v>
      </c>
      <c r="O227" s="217"/>
      <c r="P227" s="217"/>
      <c r="Q227" s="217"/>
      <c r="R227" s="134"/>
      <c r="T227" s="135" t="s">
        <v>5</v>
      </c>
      <c r="U227" s="40" t="s">
        <v>38</v>
      </c>
      <c r="V227" s="136">
        <v>3.8420000000000001</v>
      </c>
      <c r="W227" s="136">
        <f>V227*K227</f>
        <v>65.475364000000013</v>
      </c>
      <c r="X227" s="136">
        <v>1.8774999999999999</v>
      </c>
      <c r="Y227" s="136">
        <f>X227*K227</f>
        <v>31.996355000000001</v>
      </c>
      <c r="Z227" s="136">
        <v>0</v>
      </c>
      <c r="AA227" s="137">
        <f>Z227*K227</f>
        <v>0</v>
      </c>
      <c r="AR227" s="21" t="s">
        <v>149</v>
      </c>
      <c r="AT227" s="21" t="s">
        <v>145</v>
      </c>
      <c r="AU227" s="21" t="s">
        <v>95</v>
      </c>
      <c r="AY227" s="21" t="s">
        <v>144</v>
      </c>
      <c r="BE227" s="138">
        <f>IF(U227="základní",N227,0)</f>
        <v>0</v>
      </c>
      <c r="BF227" s="138">
        <f>IF(U227="snížená",N227,0)</f>
        <v>0</v>
      </c>
      <c r="BG227" s="138">
        <f>IF(U227="zákl. přenesená",N227,0)</f>
        <v>0</v>
      </c>
      <c r="BH227" s="138">
        <f>IF(U227="sníž. přenesená",N227,0)</f>
        <v>0</v>
      </c>
      <c r="BI227" s="138">
        <f>IF(U227="nulová",N227,0)</f>
        <v>0</v>
      </c>
      <c r="BJ227" s="21" t="s">
        <v>81</v>
      </c>
      <c r="BK227" s="138">
        <f>ROUND(L227*K227,2)</f>
        <v>0</v>
      </c>
      <c r="BL227" s="21" t="s">
        <v>149</v>
      </c>
      <c r="BM227" s="21" t="s">
        <v>982</v>
      </c>
    </row>
    <row r="228" spans="2:65" s="10" customFormat="1" ht="16.5" customHeight="1">
      <c r="B228" s="139"/>
      <c r="E228" s="140" t="s">
        <v>5</v>
      </c>
      <c r="F228" s="225" t="s">
        <v>983</v>
      </c>
      <c r="G228" s="226"/>
      <c r="H228" s="226"/>
      <c r="I228" s="226"/>
      <c r="K228" s="140" t="s">
        <v>5</v>
      </c>
      <c r="R228" s="141"/>
      <c r="T228" s="142"/>
      <c r="AA228" s="143"/>
      <c r="AT228" s="140" t="s">
        <v>152</v>
      </c>
      <c r="AU228" s="140" t="s">
        <v>95</v>
      </c>
      <c r="AV228" s="10" t="s">
        <v>81</v>
      </c>
      <c r="AW228" s="10" t="s">
        <v>31</v>
      </c>
      <c r="AX228" s="10" t="s">
        <v>73</v>
      </c>
      <c r="AY228" s="140" t="s">
        <v>144</v>
      </c>
    </row>
    <row r="229" spans="2:65" s="11" customFormat="1" ht="16.5" customHeight="1">
      <c r="B229" s="144"/>
      <c r="E229" s="145" t="s">
        <v>5</v>
      </c>
      <c r="F229" s="223" t="s">
        <v>984</v>
      </c>
      <c r="G229" s="224"/>
      <c r="H229" s="224"/>
      <c r="I229" s="224"/>
      <c r="K229" s="146">
        <v>0.49</v>
      </c>
      <c r="R229" s="147"/>
      <c r="T229" s="148"/>
      <c r="AA229" s="149"/>
      <c r="AT229" s="145" t="s">
        <v>152</v>
      </c>
      <c r="AU229" s="145" t="s">
        <v>95</v>
      </c>
      <c r="AV229" s="11" t="s">
        <v>95</v>
      </c>
      <c r="AW229" s="11" t="s">
        <v>31</v>
      </c>
      <c r="AX229" s="11" t="s">
        <v>73</v>
      </c>
      <c r="AY229" s="145" t="s">
        <v>144</v>
      </c>
    </row>
    <row r="230" spans="2:65" s="11" customFormat="1" ht="16.5" customHeight="1">
      <c r="B230" s="144"/>
      <c r="E230" s="145" t="s">
        <v>5</v>
      </c>
      <c r="F230" s="223" t="s">
        <v>985</v>
      </c>
      <c r="G230" s="224"/>
      <c r="H230" s="224"/>
      <c r="I230" s="224"/>
      <c r="K230" s="146">
        <v>0.19700000000000001</v>
      </c>
      <c r="R230" s="147"/>
      <c r="T230" s="148"/>
      <c r="AA230" s="149"/>
      <c r="AT230" s="145" t="s">
        <v>152</v>
      </c>
      <c r="AU230" s="145" t="s">
        <v>95</v>
      </c>
      <c r="AV230" s="11" t="s">
        <v>95</v>
      </c>
      <c r="AW230" s="11" t="s">
        <v>31</v>
      </c>
      <c r="AX230" s="11" t="s">
        <v>73</v>
      </c>
      <c r="AY230" s="145" t="s">
        <v>144</v>
      </c>
    </row>
    <row r="231" spans="2:65" s="11" customFormat="1" ht="16.5" customHeight="1">
      <c r="B231" s="144"/>
      <c r="E231" s="145" t="s">
        <v>5</v>
      </c>
      <c r="F231" s="223" t="s">
        <v>986</v>
      </c>
      <c r="G231" s="224"/>
      <c r="H231" s="224"/>
      <c r="I231" s="224"/>
      <c r="K231" s="146">
        <v>0.63</v>
      </c>
      <c r="R231" s="147"/>
      <c r="T231" s="148"/>
      <c r="AA231" s="149"/>
      <c r="AT231" s="145" t="s">
        <v>152</v>
      </c>
      <c r="AU231" s="145" t="s">
        <v>95</v>
      </c>
      <c r="AV231" s="11" t="s">
        <v>95</v>
      </c>
      <c r="AW231" s="11" t="s">
        <v>31</v>
      </c>
      <c r="AX231" s="11" t="s">
        <v>73</v>
      </c>
      <c r="AY231" s="145" t="s">
        <v>144</v>
      </c>
    </row>
    <row r="232" spans="2:65" s="11" customFormat="1" ht="16.5" customHeight="1">
      <c r="B232" s="144"/>
      <c r="E232" s="145" t="s">
        <v>5</v>
      </c>
      <c r="F232" s="223" t="s">
        <v>987</v>
      </c>
      <c r="G232" s="224"/>
      <c r="H232" s="224"/>
      <c r="I232" s="224"/>
      <c r="K232" s="146">
        <v>1.575</v>
      </c>
      <c r="R232" s="147"/>
      <c r="T232" s="148"/>
      <c r="AA232" s="149"/>
      <c r="AT232" s="145" t="s">
        <v>152</v>
      </c>
      <c r="AU232" s="145" t="s">
        <v>95</v>
      </c>
      <c r="AV232" s="11" t="s">
        <v>95</v>
      </c>
      <c r="AW232" s="11" t="s">
        <v>31</v>
      </c>
      <c r="AX232" s="11" t="s">
        <v>73</v>
      </c>
      <c r="AY232" s="145" t="s">
        <v>144</v>
      </c>
    </row>
    <row r="233" spans="2:65" s="11" customFormat="1" ht="16.5" customHeight="1">
      <c r="B233" s="144"/>
      <c r="E233" s="145" t="s">
        <v>5</v>
      </c>
      <c r="F233" s="223" t="s">
        <v>988</v>
      </c>
      <c r="G233" s="224"/>
      <c r="H233" s="224"/>
      <c r="I233" s="224"/>
      <c r="K233" s="146">
        <v>0.47299999999999998</v>
      </c>
      <c r="R233" s="147"/>
      <c r="T233" s="148"/>
      <c r="AA233" s="149"/>
      <c r="AT233" s="145" t="s">
        <v>152</v>
      </c>
      <c r="AU233" s="145" t="s">
        <v>95</v>
      </c>
      <c r="AV233" s="11" t="s">
        <v>95</v>
      </c>
      <c r="AW233" s="11" t="s">
        <v>31</v>
      </c>
      <c r="AX233" s="11" t="s">
        <v>73</v>
      </c>
      <c r="AY233" s="145" t="s">
        <v>144</v>
      </c>
    </row>
    <row r="234" spans="2:65" s="11" customFormat="1" ht="16.5" customHeight="1">
      <c r="B234" s="144"/>
      <c r="E234" s="145" t="s">
        <v>5</v>
      </c>
      <c r="F234" s="223" t="s">
        <v>989</v>
      </c>
      <c r="G234" s="224"/>
      <c r="H234" s="224"/>
      <c r="I234" s="224"/>
      <c r="K234" s="146">
        <v>0.92400000000000004</v>
      </c>
      <c r="R234" s="147"/>
      <c r="T234" s="148"/>
      <c r="AA234" s="149"/>
      <c r="AT234" s="145" t="s">
        <v>152</v>
      </c>
      <c r="AU234" s="145" t="s">
        <v>95</v>
      </c>
      <c r="AV234" s="11" t="s">
        <v>95</v>
      </c>
      <c r="AW234" s="11" t="s">
        <v>31</v>
      </c>
      <c r="AX234" s="11" t="s">
        <v>73</v>
      </c>
      <c r="AY234" s="145" t="s">
        <v>144</v>
      </c>
    </row>
    <row r="235" spans="2:65" s="11" customFormat="1" ht="16.5" customHeight="1">
      <c r="B235" s="144"/>
      <c r="E235" s="145" t="s">
        <v>5</v>
      </c>
      <c r="F235" s="223" t="s">
        <v>990</v>
      </c>
      <c r="G235" s="224"/>
      <c r="H235" s="224"/>
      <c r="I235" s="224"/>
      <c r="K235" s="146">
        <v>2.7</v>
      </c>
      <c r="R235" s="147"/>
      <c r="T235" s="148"/>
      <c r="AA235" s="149"/>
      <c r="AT235" s="145" t="s">
        <v>152</v>
      </c>
      <c r="AU235" s="145" t="s">
        <v>95</v>
      </c>
      <c r="AV235" s="11" t="s">
        <v>95</v>
      </c>
      <c r="AW235" s="11" t="s">
        <v>31</v>
      </c>
      <c r="AX235" s="11" t="s">
        <v>73</v>
      </c>
      <c r="AY235" s="145" t="s">
        <v>144</v>
      </c>
    </row>
    <row r="236" spans="2:65" s="11" customFormat="1" ht="16.5" customHeight="1">
      <c r="B236" s="144"/>
      <c r="E236" s="145" t="s">
        <v>5</v>
      </c>
      <c r="F236" s="223" t="s">
        <v>987</v>
      </c>
      <c r="G236" s="224"/>
      <c r="H236" s="224"/>
      <c r="I236" s="224"/>
      <c r="K236" s="146">
        <v>1.575</v>
      </c>
      <c r="R236" s="147"/>
      <c r="T236" s="148"/>
      <c r="AA236" s="149"/>
      <c r="AT236" s="145" t="s">
        <v>152</v>
      </c>
      <c r="AU236" s="145" t="s">
        <v>95</v>
      </c>
      <c r="AV236" s="11" t="s">
        <v>95</v>
      </c>
      <c r="AW236" s="11" t="s">
        <v>31</v>
      </c>
      <c r="AX236" s="11" t="s">
        <v>73</v>
      </c>
      <c r="AY236" s="145" t="s">
        <v>144</v>
      </c>
    </row>
    <row r="237" spans="2:65" s="11" customFormat="1" ht="16.5" customHeight="1">
      <c r="B237" s="144"/>
      <c r="E237" s="145" t="s">
        <v>5</v>
      </c>
      <c r="F237" s="223" t="s">
        <v>991</v>
      </c>
      <c r="G237" s="224"/>
      <c r="H237" s="224"/>
      <c r="I237" s="224"/>
      <c r="K237" s="146">
        <v>0.63</v>
      </c>
      <c r="R237" s="147"/>
      <c r="T237" s="148"/>
      <c r="AA237" s="149"/>
      <c r="AT237" s="145" t="s">
        <v>152</v>
      </c>
      <c r="AU237" s="145" t="s">
        <v>95</v>
      </c>
      <c r="AV237" s="11" t="s">
        <v>95</v>
      </c>
      <c r="AW237" s="11" t="s">
        <v>31</v>
      </c>
      <c r="AX237" s="11" t="s">
        <v>73</v>
      </c>
      <c r="AY237" s="145" t="s">
        <v>144</v>
      </c>
    </row>
    <row r="238" spans="2:65" s="11" customFormat="1" ht="16.5" customHeight="1">
      <c r="B238" s="144"/>
      <c r="E238" s="145" t="s">
        <v>5</v>
      </c>
      <c r="F238" s="223" t="s">
        <v>992</v>
      </c>
      <c r="G238" s="224"/>
      <c r="H238" s="224"/>
      <c r="I238" s="224"/>
      <c r="K238" s="146">
        <v>0.36199999999999999</v>
      </c>
      <c r="R238" s="147"/>
      <c r="T238" s="148"/>
      <c r="AA238" s="149"/>
      <c r="AT238" s="145" t="s">
        <v>152</v>
      </c>
      <c r="AU238" s="145" t="s">
        <v>95</v>
      </c>
      <c r="AV238" s="11" t="s">
        <v>95</v>
      </c>
      <c r="AW238" s="11" t="s">
        <v>31</v>
      </c>
      <c r="AX238" s="11" t="s">
        <v>73</v>
      </c>
      <c r="AY238" s="145" t="s">
        <v>144</v>
      </c>
    </row>
    <row r="239" spans="2:65" s="11" customFormat="1" ht="16.5" customHeight="1">
      <c r="B239" s="144"/>
      <c r="E239" s="145" t="s">
        <v>5</v>
      </c>
      <c r="F239" s="223" t="s">
        <v>993</v>
      </c>
      <c r="G239" s="224"/>
      <c r="H239" s="224"/>
      <c r="I239" s="224"/>
      <c r="K239" s="146">
        <v>2.625</v>
      </c>
      <c r="R239" s="147"/>
      <c r="T239" s="148"/>
      <c r="AA239" s="149"/>
      <c r="AT239" s="145" t="s">
        <v>152</v>
      </c>
      <c r="AU239" s="145" t="s">
        <v>95</v>
      </c>
      <c r="AV239" s="11" t="s">
        <v>95</v>
      </c>
      <c r="AW239" s="11" t="s">
        <v>31</v>
      </c>
      <c r="AX239" s="11" t="s">
        <v>73</v>
      </c>
      <c r="AY239" s="145" t="s">
        <v>144</v>
      </c>
    </row>
    <row r="240" spans="2:65" s="11" customFormat="1" ht="16.5" customHeight="1">
      <c r="B240" s="144"/>
      <c r="E240" s="145" t="s">
        <v>5</v>
      </c>
      <c r="F240" s="223" t="s">
        <v>994</v>
      </c>
      <c r="G240" s="224"/>
      <c r="H240" s="224"/>
      <c r="I240" s="224"/>
      <c r="K240" s="146">
        <v>0.6</v>
      </c>
      <c r="R240" s="147"/>
      <c r="T240" s="148"/>
      <c r="AA240" s="149"/>
      <c r="AT240" s="145" t="s">
        <v>152</v>
      </c>
      <c r="AU240" s="145" t="s">
        <v>95</v>
      </c>
      <c r="AV240" s="11" t="s">
        <v>95</v>
      </c>
      <c r="AW240" s="11" t="s">
        <v>31</v>
      </c>
      <c r="AX240" s="11" t="s">
        <v>73</v>
      </c>
      <c r="AY240" s="145" t="s">
        <v>144</v>
      </c>
    </row>
    <row r="241" spans="2:65" s="11" customFormat="1" ht="16.5" customHeight="1">
      <c r="B241" s="144"/>
      <c r="E241" s="145" t="s">
        <v>5</v>
      </c>
      <c r="F241" s="223" t="s">
        <v>995</v>
      </c>
      <c r="G241" s="224"/>
      <c r="H241" s="224"/>
      <c r="I241" s="224"/>
      <c r="K241" s="146">
        <v>0.94399999999999995</v>
      </c>
      <c r="R241" s="147"/>
      <c r="T241" s="148"/>
      <c r="AA241" s="149"/>
      <c r="AT241" s="145" t="s">
        <v>152</v>
      </c>
      <c r="AU241" s="145" t="s">
        <v>95</v>
      </c>
      <c r="AV241" s="11" t="s">
        <v>95</v>
      </c>
      <c r="AW241" s="11" t="s">
        <v>31</v>
      </c>
      <c r="AX241" s="11" t="s">
        <v>73</v>
      </c>
      <c r="AY241" s="145" t="s">
        <v>144</v>
      </c>
    </row>
    <row r="242" spans="2:65" s="11" customFormat="1" ht="16.5" customHeight="1">
      <c r="B242" s="144"/>
      <c r="E242" s="145" t="s">
        <v>5</v>
      </c>
      <c r="F242" s="223" t="s">
        <v>996</v>
      </c>
      <c r="G242" s="224"/>
      <c r="H242" s="224"/>
      <c r="I242" s="224"/>
      <c r="K242" s="146">
        <v>0.21299999999999999</v>
      </c>
      <c r="R242" s="147"/>
      <c r="T242" s="148"/>
      <c r="AA242" s="149"/>
      <c r="AT242" s="145" t="s">
        <v>152</v>
      </c>
      <c r="AU242" s="145" t="s">
        <v>95</v>
      </c>
      <c r="AV242" s="11" t="s">
        <v>95</v>
      </c>
      <c r="AW242" s="11" t="s">
        <v>31</v>
      </c>
      <c r="AX242" s="11" t="s">
        <v>73</v>
      </c>
      <c r="AY242" s="145" t="s">
        <v>144</v>
      </c>
    </row>
    <row r="243" spans="2:65" s="11" customFormat="1" ht="16.5" customHeight="1">
      <c r="B243" s="144"/>
      <c r="E243" s="145" t="s">
        <v>5</v>
      </c>
      <c r="F243" s="223" t="s">
        <v>997</v>
      </c>
      <c r="G243" s="224"/>
      <c r="H243" s="224"/>
      <c r="I243" s="224"/>
      <c r="K243" s="146">
        <v>0.13300000000000001</v>
      </c>
      <c r="R243" s="147"/>
      <c r="T243" s="148"/>
      <c r="AA243" s="149"/>
      <c r="AT243" s="145" t="s">
        <v>152</v>
      </c>
      <c r="AU243" s="145" t="s">
        <v>95</v>
      </c>
      <c r="AV243" s="11" t="s">
        <v>95</v>
      </c>
      <c r="AW243" s="11" t="s">
        <v>31</v>
      </c>
      <c r="AX243" s="11" t="s">
        <v>73</v>
      </c>
      <c r="AY243" s="145" t="s">
        <v>144</v>
      </c>
    </row>
    <row r="244" spans="2:65" s="11" customFormat="1" ht="16.5" customHeight="1">
      <c r="B244" s="144"/>
      <c r="E244" s="145" t="s">
        <v>5</v>
      </c>
      <c r="F244" s="223" t="s">
        <v>998</v>
      </c>
      <c r="G244" s="224"/>
      <c r="H244" s="224"/>
      <c r="I244" s="224"/>
      <c r="K244" s="146">
        <v>0.222</v>
      </c>
      <c r="R244" s="147"/>
      <c r="T244" s="148"/>
      <c r="AA244" s="149"/>
      <c r="AT244" s="145" t="s">
        <v>152</v>
      </c>
      <c r="AU244" s="145" t="s">
        <v>95</v>
      </c>
      <c r="AV244" s="11" t="s">
        <v>95</v>
      </c>
      <c r="AW244" s="11" t="s">
        <v>31</v>
      </c>
      <c r="AX244" s="11" t="s">
        <v>73</v>
      </c>
      <c r="AY244" s="145" t="s">
        <v>144</v>
      </c>
    </row>
    <row r="245" spans="2:65" s="11" customFormat="1" ht="16.5" customHeight="1">
      <c r="B245" s="144"/>
      <c r="E245" s="145" t="s">
        <v>5</v>
      </c>
      <c r="F245" s="223" t="s">
        <v>999</v>
      </c>
      <c r="G245" s="224"/>
      <c r="H245" s="224"/>
      <c r="I245" s="224"/>
      <c r="K245" s="146">
        <v>0.51600000000000001</v>
      </c>
      <c r="R245" s="147"/>
      <c r="T245" s="148"/>
      <c r="AA245" s="149"/>
      <c r="AT245" s="145" t="s">
        <v>152</v>
      </c>
      <c r="AU245" s="145" t="s">
        <v>95</v>
      </c>
      <c r="AV245" s="11" t="s">
        <v>95</v>
      </c>
      <c r="AW245" s="11" t="s">
        <v>31</v>
      </c>
      <c r="AX245" s="11" t="s">
        <v>73</v>
      </c>
      <c r="AY245" s="145" t="s">
        <v>144</v>
      </c>
    </row>
    <row r="246" spans="2:65" s="11" customFormat="1" ht="16.5" customHeight="1">
      <c r="B246" s="144"/>
      <c r="E246" s="145" t="s">
        <v>5</v>
      </c>
      <c r="F246" s="223" t="s">
        <v>1000</v>
      </c>
      <c r="G246" s="224"/>
      <c r="H246" s="224"/>
      <c r="I246" s="224"/>
      <c r="K246" s="146">
        <v>0.23400000000000001</v>
      </c>
      <c r="R246" s="147"/>
      <c r="T246" s="148"/>
      <c r="AA246" s="149"/>
      <c r="AT246" s="145" t="s">
        <v>152</v>
      </c>
      <c r="AU246" s="145" t="s">
        <v>95</v>
      </c>
      <c r="AV246" s="11" t="s">
        <v>95</v>
      </c>
      <c r="AW246" s="11" t="s">
        <v>31</v>
      </c>
      <c r="AX246" s="11" t="s">
        <v>73</v>
      </c>
      <c r="AY246" s="145" t="s">
        <v>144</v>
      </c>
    </row>
    <row r="247" spans="2:65" s="11" customFormat="1" ht="16.5" customHeight="1">
      <c r="B247" s="144"/>
      <c r="E247" s="145" t="s">
        <v>5</v>
      </c>
      <c r="F247" s="223" t="s">
        <v>1001</v>
      </c>
      <c r="G247" s="224"/>
      <c r="H247" s="224"/>
      <c r="I247" s="224"/>
      <c r="K247" s="146">
        <v>1.9990000000000001</v>
      </c>
      <c r="R247" s="147"/>
      <c r="T247" s="148"/>
      <c r="AA247" s="149"/>
      <c r="AT247" s="145" t="s">
        <v>152</v>
      </c>
      <c r="AU247" s="145" t="s">
        <v>95</v>
      </c>
      <c r="AV247" s="11" t="s">
        <v>95</v>
      </c>
      <c r="AW247" s="11" t="s">
        <v>31</v>
      </c>
      <c r="AX247" s="11" t="s">
        <v>73</v>
      </c>
      <c r="AY247" s="145" t="s">
        <v>144</v>
      </c>
    </row>
    <row r="248" spans="2:65" s="12" customFormat="1" ht="16.5" customHeight="1">
      <c r="B248" s="150"/>
      <c r="E248" s="151" t="s">
        <v>5</v>
      </c>
      <c r="F248" s="227" t="s">
        <v>155</v>
      </c>
      <c r="G248" s="228"/>
      <c r="H248" s="228"/>
      <c r="I248" s="228"/>
      <c r="K248" s="152">
        <v>17.042000000000002</v>
      </c>
      <c r="R248" s="153"/>
      <c r="T248" s="154"/>
      <c r="AA248" s="155"/>
      <c r="AT248" s="151" t="s">
        <v>152</v>
      </c>
      <c r="AU248" s="151" t="s">
        <v>95</v>
      </c>
      <c r="AV248" s="12" t="s">
        <v>149</v>
      </c>
      <c r="AW248" s="12" t="s">
        <v>31</v>
      </c>
      <c r="AX248" s="12" t="s">
        <v>81</v>
      </c>
      <c r="AY248" s="151" t="s">
        <v>144</v>
      </c>
    </row>
    <row r="249" spans="2:65" s="1" customFormat="1" ht="25.5" customHeight="1">
      <c r="B249" s="129"/>
      <c r="C249" s="130" t="s">
        <v>311</v>
      </c>
      <c r="D249" s="130" t="s">
        <v>145</v>
      </c>
      <c r="E249" s="131" t="s">
        <v>1002</v>
      </c>
      <c r="F249" s="222" t="s">
        <v>1003</v>
      </c>
      <c r="G249" s="222"/>
      <c r="H249" s="222"/>
      <c r="I249" s="222"/>
      <c r="J249" s="132" t="s">
        <v>190</v>
      </c>
      <c r="K249" s="133">
        <v>33.799999999999997</v>
      </c>
      <c r="L249" s="217">
        <v>0</v>
      </c>
      <c r="M249" s="217"/>
      <c r="N249" s="217">
        <f>ROUND(L249*K249,2)</f>
        <v>0</v>
      </c>
      <c r="O249" s="217"/>
      <c r="P249" s="217"/>
      <c r="Q249" s="217"/>
      <c r="R249" s="134"/>
      <c r="T249" s="135" t="s">
        <v>5</v>
      </c>
      <c r="U249" s="40" t="s">
        <v>38</v>
      </c>
      <c r="V249" s="136">
        <v>1.268</v>
      </c>
      <c r="W249" s="136">
        <f>V249*K249</f>
        <v>42.858399999999996</v>
      </c>
      <c r="X249" s="136">
        <v>0.27128999999999998</v>
      </c>
      <c r="Y249" s="136">
        <f>X249*K249</f>
        <v>9.1696019999999976</v>
      </c>
      <c r="Z249" s="136">
        <v>0</v>
      </c>
      <c r="AA249" s="137">
        <f>Z249*K249</f>
        <v>0</v>
      </c>
      <c r="AR249" s="21" t="s">
        <v>149</v>
      </c>
      <c r="AT249" s="21" t="s">
        <v>145</v>
      </c>
      <c r="AU249" s="21" t="s">
        <v>95</v>
      </c>
      <c r="AY249" s="21" t="s">
        <v>144</v>
      </c>
      <c r="BE249" s="138">
        <f>IF(U249="základní",N249,0)</f>
        <v>0</v>
      </c>
      <c r="BF249" s="138">
        <f>IF(U249="snížená",N249,0)</f>
        <v>0</v>
      </c>
      <c r="BG249" s="138">
        <f>IF(U249="zákl. přenesená",N249,0)</f>
        <v>0</v>
      </c>
      <c r="BH249" s="138">
        <f>IF(U249="sníž. přenesená",N249,0)</f>
        <v>0</v>
      </c>
      <c r="BI249" s="138">
        <f>IF(U249="nulová",N249,0)</f>
        <v>0</v>
      </c>
      <c r="BJ249" s="21" t="s">
        <v>81</v>
      </c>
      <c r="BK249" s="138">
        <f>ROUND(L249*K249,2)</f>
        <v>0</v>
      </c>
      <c r="BL249" s="21" t="s">
        <v>149</v>
      </c>
      <c r="BM249" s="21" t="s">
        <v>1004</v>
      </c>
    </row>
    <row r="250" spans="2:65" s="10" customFormat="1" ht="16.5" customHeight="1">
      <c r="B250" s="139"/>
      <c r="E250" s="140" t="s">
        <v>5</v>
      </c>
      <c r="F250" s="225" t="s">
        <v>1005</v>
      </c>
      <c r="G250" s="226"/>
      <c r="H250" s="226"/>
      <c r="I250" s="226"/>
      <c r="K250" s="140" t="s">
        <v>5</v>
      </c>
      <c r="R250" s="141"/>
      <c r="T250" s="142"/>
      <c r="AA250" s="143"/>
      <c r="AT250" s="140" t="s">
        <v>152</v>
      </c>
      <c r="AU250" s="140" t="s">
        <v>95</v>
      </c>
      <c r="AV250" s="10" t="s">
        <v>81</v>
      </c>
      <c r="AW250" s="10" t="s">
        <v>31</v>
      </c>
      <c r="AX250" s="10" t="s">
        <v>73</v>
      </c>
      <c r="AY250" s="140" t="s">
        <v>144</v>
      </c>
    </row>
    <row r="251" spans="2:65" s="10" customFormat="1" ht="16.5" customHeight="1">
      <c r="B251" s="139"/>
      <c r="E251" s="140" t="s">
        <v>5</v>
      </c>
      <c r="F251" s="229" t="s">
        <v>1006</v>
      </c>
      <c r="G251" s="230"/>
      <c r="H251" s="230"/>
      <c r="I251" s="230"/>
      <c r="K251" s="140" t="s">
        <v>5</v>
      </c>
      <c r="R251" s="141"/>
      <c r="T251" s="142"/>
      <c r="AA251" s="143"/>
      <c r="AT251" s="140" t="s">
        <v>152</v>
      </c>
      <c r="AU251" s="140" t="s">
        <v>95</v>
      </c>
      <c r="AV251" s="10" t="s">
        <v>81</v>
      </c>
      <c r="AW251" s="10" t="s">
        <v>31</v>
      </c>
      <c r="AX251" s="10" t="s">
        <v>73</v>
      </c>
      <c r="AY251" s="140" t="s">
        <v>144</v>
      </c>
    </row>
    <row r="252" spans="2:65" s="11" customFormat="1" ht="16.5" customHeight="1">
      <c r="B252" s="144"/>
      <c r="E252" s="145" t="s">
        <v>5</v>
      </c>
      <c r="F252" s="223" t="s">
        <v>1007</v>
      </c>
      <c r="G252" s="224"/>
      <c r="H252" s="224"/>
      <c r="I252" s="224"/>
      <c r="K252" s="146">
        <v>35</v>
      </c>
      <c r="R252" s="147"/>
      <c r="T252" s="148"/>
      <c r="AA252" s="149"/>
      <c r="AT252" s="145" t="s">
        <v>152</v>
      </c>
      <c r="AU252" s="145" t="s">
        <v>95</v>
      </c>
      <c r="AV252" s="11" t="s">
        <v>95</v>
      </c>
      <c r="AW252" s="11" t="s">
        <v>31</v>
      </c>
      <c r="AX252" s="11" t="s">
        <v>73</v>
      </c>
      <c r="AY252" s="145" t="s">
        <v>144</v>
      </c>
    </row>
    <row r="253" spans="2:65" s="11" customFormat="1" ht="16.5" customHeight="1">
      <c r="B253" s="144"/>
      <c r="E253" s="145" t="s">
        <v>5</v>
      </c>
      <c r="F253" s="223" t="s">
        <v>1008</v>
      </c>
      <c r="G253" s="224"/>
      <c r="H253" s="224"/>
      <c r="I253" s="224"/>
      <c r="K253" s="146">
        <v>-1.2</v>
      </c>
      <c r="R253" s="147"/>
      <c r="T253" s="148"/>
      <c r="AA253" s="149"/>
      <c r="AT253" s="145" t="s">
        <v>152</v>
      </c>
      <c r="AU253" s="145" t="s">
        <v>95</v>
      </c>
      <c r="AV253" s="11" t="s">
        <v>95</v>
      </c>
      <c r="AW253" s="11" t="s">
        <v>31</v>
      </c>
      <c r="AX253" s="11" t="s">
        <v>73</v>
      </c>
      <c r="AY253" s="145" t="s">
        <v>144</v>
      </c>
    </row>
    <row r="254" spans="2:65" s="12" customFormat="1" ht="16.5" customHeight="1">
      <c r="B254" s="150"/>
      <c r="E254" s="151" t="s">
        <v>5</v>
      </c>
      <c r="F254" s="227" t="s">
        <v>155</v>
      </c>
      <c r="G254" s="228"/>
      <c r="H254" s="228"/>
      <c r="I254" s="228"/>
      <c r="K254" s="152">
        <v>33.799999999999997</v>
      </c>
      <c r="R254" s="153"/>
      <c r="T254" s="154"/>
      <c r="AA254" s="155"/>
      <c r="AT254" s="151" t="s">
        <v>152</v>
      </c>
      <c r="AU254" s="151" t="s">
        <v>95</v>
      </c>
      <c r="AV254" s="12" t="s">
        <v>149</v>
      </c>
      <c r="AW254" s="12" t="s">
        <v>31</v>
      </c>
      <c r="AX254" s="12" t="s">
        <v>81</v>
      </c>
      <c r="AY254" s="151" t="s">
        <v>144</v>
      </c>
    </row>
    <row r="255" spans="2:65" s="1" customFormat="1" ht="25.5" customHeight="1">
      <c r="B255" s="129"/>
      <c r="C255" s="130" t="s">
        <v>316</v>
      </c>
      <c r="D255" s="130" t="s">
        <v>145</v>
      </c>
      <c r="E255" s="131" t="s">
        <v>1009</v>
      </c>
      <c r="F255" s="222" t="s">
        <v>1010</v>
      </c>
      <c r="G255" s="222"/>
      <c r="H255" s="222"/>
      <c r="I255" s="222"/>
      <c r="J255" s="132" t="s">
        <v>190</v>
      </c>
      <c r="K255" s="133">
        <v>35</v>
      </c>
      <c r="L255" s="217">
        <v>0</v>
      </c>
      <c r="M255" s="217"/>
      <c r="N255" s="217">
        <f>ROUND(L255*K255,2)</f>
        <v>0</v>
      </c>
      <c r="O255" s="217"/>
      <c r="P255" s="217"/>
      <c r="Q255" s="217"/>
      <c r="R255" s="134"/>
      <c r="T255" s="135" t="s">
        <v>5</v>
      </c>
      <c r="U255" s="40" t="s">
        <v>38</v>
      </c>
      <c r="V255" s="136">
        <v>1.48</v>
      </c>
      <c r="W255" s="136">
        <f>V255*K255</f>
        <v>51.8</v>
      </c>
      <c r="X255" s="136">
        <v>0.34598000000000001</v>
      </c>
      <c r="Y255" s="136">
        <f>X255*K255</f>
        <v>12.109300000000001</v>
      </c>
      <c r="Z255" s="136">
        <v>0</v>
      </c>
      <c r="AA255" s="137">
        <f>Z255*K255</f>
        <v>0</v>
      </c>
      <c r="AR255" s="21" t="s">
        <v>149</v>
      </c>
      <c r="AT255" s="21" t="s">
        <v>145</v>
      </c>
      <c r="AU255" s="21" t="s">
        <v>95</v>
      </c>
      <c r="AY255" s="21" t="s">
        <v>144</v>
      </c>
      <c r="BE255" s="138">
        <f>IF(U255="základní",N255,0)</f>
        <v>0</v>
      </c>
      <c r="BF255" s="138">
        <f>IF(U255="snížená",N255,0)</f>
        <v>0</v>
      </c>
      <c r="BG255" s="138">
        <f>IF(U255="zákl. přenesená",N255,0)</f>
        <v>0</v>
      </c>
      <c r="BH255" s="138">
        <f>IF(U255="sníž. přenesená",N255,0)</f>
        <v>0</v>
      </c>
      <c r="BI255" s="138">
        <f>IF(U255="nulová",N255,0)</f>
        <v>0</v>
      </c>
      <c r="BJ255" s="21" t="s">
        <v>81</v>
      </c>
      <c r="BK255" s="138">
        <f>ROUND(L255*K255,2)</f>
        <v>0</v>
      </c>
      <c r="BL255" s="21" t="s">
        <v>149</v>
      </c>
      <c r="BM255" s="21" t="s">
        <v>1011</v>
      </c>
    </row>
    <row r="256" spans="2:65" s="10" customFormat="1" ht="16.5" customHeight="1">
      <c r="B256" s="139"/>
      <c r="E256" s="140" t="s">
        <v>5</v>
      </c>
      <c r="F256" s="225" t="s">
        <v>1006</v>
      </c>
      <c r="G256" s="226"/>
      <c r="H256" s="226"/>
      <c r="I256" s="226"/>
      <c r="K256" s="140" t="s">
        <v>5</v>
      </c>
      <c r="R256" s="141"/>
      <c r="T256" s="142"/>
      <c r="AA256" s="143"/>
      <c r="AT256" s="140" t="s">
        <v>152</v>
      </c>
      <c r="AU256" s="140" t="s">
        <v>95</v>
      </c>
      <c r="AV256" s="10" t="s">
        <v>81</v>
      </c>
      <c r="AW256" s="10" t="s">
        <v>31</v>
      </c>
      <c r="AX256" s="10" t="s">
        <v>73</v>
      </c>
      <c r="AY256" s="140" t="s">
        <v>144</v>
      </c>
    </row>
    <row r="257" spans="2:65" s="11" customFormat="1" ht="16.5" customHeight="1">
      <c r="B257" s="144"/>
      <c r="E257" s="145" t="s">
        <v>5</v>
      </c>
      <c r="F257" s="223" t="s">
        <v>1007</v>
      </c>
      <c r="G257" s="224"/>
      <c r="H257" s="224"/>
      <c r="I257" s="224"/>
      <c r="K257" s="146">
        <v>35</v>
      </c>
      <c r="R257" s="147"/>
      <c r="T257" s="148"/>
      <c r="AA257" s="149"/>
      <c r="AT257" s="145" t="s">
        <v>152</v>
      </c>
      <c r="AU257" s="145" t="s">
        <v>95</v>
      </c>
      <c r="AV257" s="11" t="s">
        <v>95</v>
      </c>
      <c r="AW257" s="11" t="s">
        <v>31</v>
      </c>
      <c r="AX257" s="11" t="s">
        <v>81</v>
      </c>
      <c r="AY257" s="145" t="s">
        <v>144</v>
      </c>
    </row>
    <row r="258" spans="2:65" s="1" customFormat="1" ht="38.25" customHeight="1">
      <c r="B258" s="129"/>
      <c r="C258" s="130" t="s">
        <v>321</v>
      </c>
      <c r="D258" s="130" t="s">
        <v>145</v>
      </c>
      <c r="E258" s="131" t="s">
        <v>1012</v>
      </c>
      <c r="F258" s="222" t="s">
        <v>1013</v>
      </c>
      <c r="G258" s="222"/>
      <c r="H258" s="222"/>
      <c r="I258" s="222"/>
      <c r="J258" s="132" t="s">
        <v>190</v>
      </c>
      <c r="K258" s="133">
        <v>36.753999999999998</v>
      </c>
      <c r="L258" s="217">
        <v>0</v>
      </c>
      <c r="M258" s="217"/>
      <c r="N258" s="217">
        <f>ROUND(L258*K258,2)</f>
        <v>0</v>
      </c>
      <c r="O258" s="217"/>
      <c r="P258" s="217"/>
      <c r="Q258" s="217"/>
      <c r="R258" s="134"/>
      <c r="T258" s="135" t="s">
        <v>5</v>
      </c>
      <c r="U258" s="40" t="s">
        <v>38</v>
      </c>
      <c r="V258" s="136">
        <v>0.69099999999999995</v>
      </c>
      <c r="W258" s="136">
        <f>V258*K258</f>
        <v>25.397013999999995</v>
      </c>
      <c r="X258" s="136">
        <v>0.17351</v>
      </c>
      <c r="Y258" s="136">
        <f>X258*K258</f>
        <v>6.3771865399999994</v>
      </c>
      <c r="Z258" s="136">
        <v>0</v>
      </c>
      <c r="AA258" s="137">
        <f>Z258*K258</f>
        <v>0</v>
      </c>
      <c r="AR258" s="21" t="s">
        <v>149</v>
      </c>
      <c r="AT258" s="21" t="s">
        <v>145</v>
      </c>
      <c r="AU258" s="21" t="s">
        <v>95</v>
      </c>
      <c r="AY258" s="21" t="s">
        <v>144</v>
      </c>
      <c r="BE258" s="138">
        <f>IF(U258="základní",N258,0)</f>
        <v>0</v>
      </c>
      <c r="BF258" s="138">
        <f>IF(U258="snížená",N258,0)</f>
        <v>0</v>
      </c>
      <c r="BG258" s="138">
        <f>IF(U258="zákl. přenesená",N258,0)</f>
        <v>0</v>
      </c>
      <c r="BH258" s="138">
        <f>IF(U258="sníž. přenesená",N258,0)</f>
        <v>0</v>
      </c>
      <c r="BI258" s="138">
        <f>IF(U258="nulová",N258,0)</f>
        <v>0</v>
      </c>
      <c r="BJ258" s="21" t="s">
        <v>81</v>
      </c>
      <c r="BK258" s="138">
        <f>ROUND(L258*K258,2)</f>
        <v>0</v>
      </c>
      <c r="BL258" s="21" t="s">
        <v>149</v>
      </c>
      <c r="BM258" s="21" t="s">
        <v>1014</v>
      </c>
    </row>
    <row r="259" spans="2:65" s="10" customFormat="1" ht="16.5" customHeight="1">
      <c r="B259" s="139"/>
      <c r="E259" s="140" t="s">
        <v>5</v>
      </c>
      <c r="F259" s="225" t="s">
        <v>197</v>
      </c>
      <c r="G259" s="226"/>
      <c r="H259" s="226"/>
      <c r="I259" s="226"/>
      <c r="K259" s="140" t="s">
        <v>5</v>
      </c>
      <c r="R259" s="141"/>
      <c r="T259" s="142"/>
      <c r="AA259" s="143"/>
      <c r="AT259" s="140" t="s">
        <v>152</v>
      </c>
      <c r="AU259" s="140" t="s">
        <v>95</v>
      </c>
      <c r="AV259" s="10" t="s">
        <v>81</v>
      </c>
      <c r="AW259" s="10" t="s">
        <v>31</v>
      </c>
      <c r="AX259" s="10" t="s">
        <v>73</v>
      </c>
      <c r="AY259" s="140" t="s">
        <v>144</v>
      </c>
    </row>
    <row r="260" spans="2:65" s="11" customFormat="1" ht="16.5" customHeight="1">
      <c r="B260" s="144"/>
      <c r="E260" s="145" t="s">
        <v>5</v>
      </c>
      <c r="F260" s="223" t="s">
        <v>1015</v>
      </c>
      <c r="G260" s="224"/>
      <c r="H260" s="224"/>
      <c r="I260" s="224"/>
      <c r="K260" s="146">
        <v>25.623000000000001</v>
      </c>
      <c r="R260" s="147"/>
      <c r="T260" s="148"/>
      <c r="AA260" s="149"/>
      <c r="AT260" s="145" t="s">
        <v>152</v>
      </c>
      <c r="AU260" s="145" t="s">
        <v>95</v>
      </c>
      <c r="AV260" s="11" t="s">
        <v>95</v>
      </c>
      <c r="AW260" s="11" t="s">
        <v>31</v>
      </c>
      <c r="AX260" s="11" t="s">
        <v>73</v>
      </c>
      <c r="AY260" s="145" t="s">
        <v>144</v>
      </c>
    </row>
    <row r="261" spans="2:65" s="11" customFormat="1" ht="16.5" customHeight="1">
      <c r="B261" s="144"/>
      <c r="E261" s="145" t="s">
        <v>5</v>
      </c>
      <c r="F261" s="223" t="s">
        <v>1016</v>
      </c>
      <c r="G261" s="224"/>
      <c r="H261" s="224"/>
      <c r="I261" s="224"/>
      <c r="K261" s="146">
        <v>-3.2320000000000002</v>
      </c>
      <c r="R261" s="147"/>
      <c r="T261" s="148"/>
      <c r="AA261" s="149"/>
      <c r="AT261" s="145" t="s">
        <v>152</v>
      </c>
      <c r="AU261" s="145" t="s">
        <v>95</v>
      </c>
      <c r="AV261" s="11" t="s">
        <v>95</v>
      </c>
      <c r="AW261" s="11" t="s">
        <v>31</v>
      </c>
      <c r="AX261" s="11" t="s">
        <v>73</v>
      </c>
      <c r="AY261" s="145" t="s">
        <v>144</v>
      </c>
    </row>
    <row r="262" spans="2:65" s="11" customFormat="1" ht="16.5" customHeight="1">
      <c r="B262" s="144"/>
      <c r="E262" s="145" t="s">
        <v>5</v>
      </c>
      <c r="F262" s="223" t="s">
        <v>1017</v>
      </c>
      <c r="G262" s="224"/>
      <c r="H262" s="224"/>
      <c r="I262" s="224"/>
      <c r="K262" s="146">
        <v>14.363</v>
      </c>
      <c r="R262" s="147"/>
      <c r="T262" s="148"/>
      <c r="AA262" s="149"/>
      <c r="AT262" s="145" t="s">
        <v>152</v>
      </c>
      <c r="AU262" s="145" t="s">
        <v>95</v>
      </c>
      <c r="AV262" s="11" t="s">
        <v>95</v>
      </c>
      <c r="AW262" s="11" t="s">
        <v>31</v>
      </c>
      <c r="AX262" s="11" t="s">
        <v>73</v>
      </c>
      <c r="AY262" s="145" t="s">
        <v>144</v>
      </c>
    </row>
    <row r="263" spans="2:65" s="12" customFormat="1" ht="16.5" customHeight="1">
      <c r="B263" s="150"/>
      <c r="E263" s="151" t="s">
        <v>5</v>
      </c>
      <c r="F263" s="227" t="s">
        <v>155</v>
      </c>
      <c r="G263" s="228"/>
      <c r="H263" s="228"/>
      <c r="I263" s="228"/>
      <c r="K263" s="152">
        <v>36.753999999999998</v>
      </c>
      <c r="R263" s="153"/>
      <c r="T263" s="154"/>
      <c r="AA263" s="155"/>
      <c r="AT263" s="151" t="s">
        <v>152</v>
      </c>
      <c r="AU263" s="151" t="s">
        <v>95</v>
      </c>
      <c r="AV263" s="12" t="s">
        <v>149</v>
      </c>
      <c r="AW263" s="12" t="s">
        <v>31</v>
      </c>
      <c r="AX263" s="12" t="s">
        <v>81</v>
      </c>
      <c r="AY263" s="151" t="s">
        <v>144</v>
      </c>
    </row>
    <row r="264" spans="2:65" s="1" customFormat="1" ht="38.25" customHeight="1">
      <c r="B264" s="129"/>
      <c r="C264" s="130" t="s">
        <v>327</v>
      </c>
      <c r="D264" s="130" t="s">
        <v>145</v>
      </c>
      <c r="E264" s="131" t="s">
        <v>1018</v>
      </c>
      <c r="F264" s="222" t="s">
        <v>1019</v>
      </c>
      <c r="G264" s="222"/>
      <c r="H264" s="222"/>
      <c r="I264" s="222"/>
      <c r="J264" s="132" t="s">
        <v>148</v>
      </c>
      <c r="K264" s="133">
        <v>2.0169999999999999</v>
      </c>
      <c r="L264" s="217">
        <v>0</v>
      </c>
      <c r="M264" s="217"/>
      <c r="N264" s="217">
        <f>ROUND(L264*K264,2)</f>
        <v>0</v>
      </c>
      <c r="O264" s="217"/>
      <c r="P264" s="217"/>
      <c r="Q264" s="217"/>
      <c r="R264" s="134"/>
      <c r="T264" s="135" t="s">
        <v>5</v>
      </c>
      <c r="U264" s="40" t="s">
        <v>38</v>
      </c>
      <c r="V264" s="136">
        <v>6.2679999999999998</v>
      </c>
      <c r="W264" s="136">
        <f>V264*K264</f>
        <v>12.642555999999999</v>
      </c>
      <c r="X264" s="136">
        <v>1.8702000000000001</v>
      </c>
      <c r="Y264" s="136">
        <f>X264*K264</f>
        <v>3.7721933999999999</v>
      </c>
      <c r="Z264" s="136">
        <v>0</v>
      </c>
      <c r="AA264" s="137">
        <f>Z264*K264</f>
        <v>0</v>
      </c>
      <c r="AR264" s="21" t="s">
        <v>149</v>
      </c>
      <c r="AT264" s="21" t="s">
        <v>145</v>
      </c>
      <c r="AU264" s="21" t="s">
        <v>95</v>
      </c>
      <c r="AY264" s="21" t="s">
        <v>144</v>
      </c>
      <c r="BE264" s="138">
        <f>IF(U264="základní",N264,0)</f>
        <v>0</v>
      </c>
      <c r="BF264" s="138">
        <f>IF(U264="snížená",N264,0)</f>
        <v>0</v>
      </c>
      <c r="BG264" s="138">
        <f>IF(U264="zákl. přenesená",N264,0)</f>
        <v>0</v>
      </c>
      <c r="BH264" s="138">
        <f>IF(U264="sníž. přenesená",N264,0)</f>
        <v>0</v>
      </c>
      <c r="BI264" s="138">
        <f>IF(U264="nulová",N264,0)</f>
        <v>0</v>
      </c>
      <c r="BJ264" s="21" t="s">
        <v>81</v>
      </c>
      <c r="BK264" s="138">
        <f>ROUND(L264*K264,2)</f>
        <v>0</v>
      </c>
      <c r="BL264" s="21" t="s">
        <v>149</v>
      </c>
      <c r="BM264" s="21" t="s">
        <v>1020</v>
      </c>
    </row>
    <row r="265" spans="2:65" s="10" customFormat="1" ht="16.5" customHeight="1">
      <c r="B265" s="139"/>
      <c r="E265" s="140" t="s">
        <v>5</v>
      </c>
      <c r="F265" s="225" t="s">
        <v>1021</v>
      </c>
      <c r="G265" s="226"/>
      <c r="H265" s="226"/>
      <c r="I265" s="226"/>
      <c r="K265" s="140" t="s">
        <v>5</v>
      </c>
      <c r="R265" s="141"/>
      <c r="T265" s="142"/>
      <c r="AA265" s="143"/>
      <c r="AT265" s="140" t="s">
        <v>152</v>
      </c>
      <c r="AU265" s="140" t="s">
        <v>95</v>
      </c>
      <c r="AV265" s="10" t="s">
        <v>81</v>
      </c>
      <c r="AW265" s="10" t="s">
        <v>31</v>
      </c>
      <c r="AX265" s="10" t="s">
        <v>73</v>
      </c>
      <c r="AY265" s="140" t="s">
        <v>144</v>
      </c>
    </row>
    <row r="266" spans="2:65" s="11" customFormat="1" ht="16.5" customHeight="1">
      <c r="B266" s="144"/>
      <c r="E266" s="145" t="s">
        <v>5</v>
      </c>
      <c r="F266" s="223" t="s">
        <v>1022</v>
      </c>
      <c r="G266" s="224"/>
      <c r="H266" s="224"/>
      <c r="I266" s="224"/>
      <c r="K266" s="146">
        <v>2.0169999999999999</v>
      </c>
      <c r="R266" s="147"/>
      <c r="T266" s="148"/>
      <c r="AA266" s="149"/>
      <c r="AT266" s="145" t="s">
        <v>152</v>
      </c>
      <c r="AU266" s="145" t="s">
        <v>95</v>
      </c>
      <c r="AV266" s="11" t="s">
        <v>95</v>
      </c>
      <c r="AW266" s="11" t="s">
        <v>31</v>
      </c>
      <c r="AX266" s="11" t="s">
        <v>81</v>
      </c>
      <c r="AY266" s="145" t="s">
        <v>144</v>
      </c>
    </row>
    <row r="267" spans="2:65" s="1" customFormat="1" ht="38.25" customHeight="1">
      <c r="B267" s="129"/>
      <c r="C267" s="130" t="s">
        <v>333</v>
      </c>
      <c r="D267" s="130" t="s">
        <v>145</v>
      </c>
      <c r="E267" s="131" t="s">
        <v>1023</v>
      </c>
      <c r="F267" s="222" t="s">
        <v>1024</v>
      </c>
      <c r="G267" s="222"/>
      <c r="H267" s="222"/>
      <c r="I267" s="222"/>
      <c r="J267" s="132" t="s">
        <v>1025</v>
      </c>
      <c r="K267" s="133">
        <v>2</v>
      </c>
      <c r="L267" s="217">
        <v>0</v>
      </c>
      <c r="M267" s="217"/>
      <c r="N267" s="217">
        <f>ROUND(L267*K267,2)</f>
        <v>0</v>
      </c>
      <c r="O267" s="217"/>
      <c r="P267" s="217"/>
      <c r="Q267" s="217"/>
      <c r="R267" s="134"/>
      <c r="T267" s="135" t="s">
        <v>5</v>
      </c>
      <c r="U267" s="40" t="s">
        <v>38</v>
      </c>
      <c r="V267" s="136">
        <v>3.028</v>
      </c>
      <c r="W267" s="136">
        <f>V267*K267</f>
        <v>6.056</v>
      </c>
      <c r="X267" s="136">
        <v>0.37208330000000001</v>
      </c>
      <c r="Y267" s="136">
        <f>X267*K267</f>
        <v>0.74416660000000001</v>
      </c>
      <c r="Z267" s="136">
        <v>0</v>
      </c>
      <c r="AA267" s="137">
        <f>Z267*K267</f>
        <v>0</v>
      </c>
      <c r="AR267" s="21" t="s">
        <v>149</v>
      </c>
      <c r="AT267" s="21" t="s">
        <v>145</v>
      </c>
      <c r="AU267" s="21" t="s">
        <v>95</v>
      </c>
      <c r="AY267" s="21" t="s">
        <v>144</v>
      </c>
      <c r="BE267" s="138">
        <f>IF(U267="základní",N267,0)</f>
        <v>0</v>
      </c>
      <c r="BF267" s="138">
        <f>IF(U267="snížená",N267,0)</f>
        <v>0</v>
      </c>
      <c r="BG267" s="138">
        <f>IF(U267="zákl. přenesená",N267,0)</f>
        <v>0</v>
      </c>
      <c r="BH267" s="138">
        <f>IF(U267="sníž. přenesená",N267,0)</f>
        <v>0</v>
      </c>
      <c r="BI267" s="138">
        <f>IF(U267="nulová",N267,0)</f>
        <v>0</v>
      </c>
      <c r="BJ267" s="21" t="s">
        <v>81</v>
      </c>
      <c r="BK267" s="138">
        <f>ROUND(L267*K267,2)</f>
        <v>0</v>
      </c>
      <c r="BL267" s="21" t="s">
        <v>149</v>
      </c>
      <c r="BM267" s="21" t="s">
        <v>1026</v>
      </c>
    </row>
    <row r="268" spans="2:65" s="1" customFormat="1" ht="38.25" customHeight="1">
      <c r="B268" s="129"/>
      <c r="C268" s="130" t="s">
        <v>339</v>
      </c>
      <c r="D268" s="130" t="s">
        <v>145</v>
      </c>
      <c r="E268" s="131" t="s">
        <v>1027</v>
      </c>
      <c r="F268" s="222" t="s">
        <v>1028</v>
      </c>
      <c r="G268" s="222"/>
      <c r="H268" s="222"/>
      <c r="I268" s="222"/>
      <c r="J268" s="132" t="s">
        <v>269</v>
      </c>
      <c r="K268" s="133">
        <v>14.744999999999999</v>
      </c>
      <c r="L268" s="217">
        <v>0</v>
      </c>
      <c r="M268" s="217"/>
      <c r="N268" s="217">
        <f>ROUND(L268*K268,2)</f>
        <v>0</v>
      </c>
      <c r="O268" s="217"/>
      <c r="P268" s="217"/>
      <c r="Q268" s="217"/>
      <c r="R268" s="134"/>
      <c r="T268" s="135" t="s">
        <v>5</v>
      </c>
      <c r="U268" s="40" t="s">
        <v>38</v>
      </c>
      <c r="V268" s="136">
        <v>0.86499999999999999</v>
      </c>
      <c r="W268" s="136">
        <f>V268*K268</f>
        <v>12.754424999999999</v>
      </c>
      <c r="X268" s="136">
        <v>0.10774400000000001</v>
      </c>
      <c r="Y268" s="136">
        <f>X268*K268</f>
        <v>1.58868528</v>
      </c>
      <c r="Z268" s="136">
        <v>0</v>
      </c>
      <c r="AA268" s="137">
        <f>Z268*K268</f>
        <v>0</v>
      </c>
      <c r="AR268" s="21" t="s">
        <v>149</v>
      </c>
      <c r="AT268" s="21" t="s">
        <v>145</v>
      </c>
      <c r="AU268" s="21" t="s">
        <v>95</v>
      </c>
      <c r="AY268" s="21" t="s">
        <v>144</v>
      </c>
      <c r="BE268" s="138">
        <f>IF(U268="základní",N268,0)</f>
        <v>0</v>
      </c>
      <c r="BF268" s="138">
        <f>IF(U268="snížená",N268,0)</f>
        <v>0</v>
      </c>
      <c r="BG268" s="138">
        <f>IF(U268="zákl. přenesená",N268,0)</f>
        <v>0</v>
      </c>
      <c r="BH268" s="138">
        <f>IF(U268="sníž. přenesená",N268,0)</f>
        <v>0</v>
      </c>
      <c r="BI268" s="138">
        <f>IF(U268="nulová",N268,0)</f>
        <v>0</v>
      </c>
      <c r="BJ268" s="21" t="s">
        <v>81</v>
      </c>
      <c r="BK268" s="138">
        <f>ROUND(L268*K268,2)</f>
        <v>0</v>
      </c>
      <c r="BL268" s="21" t="s">
        <v>149</v>
      </c>
      <c r="BM268" s="21" t="s">
        <v>1029</v>
      </c>
    </row>
    <row r="269" spans="2:65" s="10" customFormat="1" ht="16.5" customHeight="1">
      <c r="B269" s="139"/>
      <c r="E269" s="140" t="s">
        <v>5</v>
      </c>
      <c r="F269" s="225" t="s">
        <v>1030</v>
      </c>
      <c r="G269" s="226"/>
      <c r="H269" s="226"/>
      <c r="I269" s="226"/>
      <c r="K269" s="140" t="s">
        <v>5</v>
      </c>
      <c r="R269" s="141"/>
      <c r="T269" s="142"/>
      <c r="AA269" s="143"/>
      <c r="AT269" s="140" t="s">
        <v>152</v>
      </c>
      <c r="AU269" s="140" t="s">
        <v>95</v>
      </c>
      <c r="AV269" s="10" t="s">
        <v>81</v>
      </c>
      <c r="AW269" s="10" t="s">
        <v>31</v>
      </c>
      <c r="AX269" s="10" t="s">
        <v>73</v>
      </c>
      <c r="AY269" s="140" t="s">
        <v>144</v>
      </c>
    </row>
    <row r="270" spans="2:65" s="11" customFormat="1" ht="16.5" customHeight="1">
      <c r="B270" s="144"/>
      <c r="E270" s="145" t="s">
        <v>5</v>
      </c>
      <c r="F270" s="223" t="s">
        <v>1031</v>
      </c>
      <c r="G270" s="224"/>
      <c r="H270" s="224"/>
      <c r="I270" s="224"/>
      <c r="K270" s="146">
        <v>7.6150000000000002</v>
      </c>
      <c r="R270" s="147"/>
      <c r="T270" s="148"/>
      <c r="AA270" s="149"/>
      <c r="AT270" s="145" t="s">
        <v>152</v>
      </c>
      <c r="AU270" s="145" t="s">
        <v>95</v>
      </c>
      <c r="AV270" s="11" t="s">
        <v>95</v>
      </c>
      <c r="AW270" s="11" t="s">
        <v>31</v>
      </c>
      <c r="AX270" s="11" t="s">
        <v>73</v>
      </c>
      <c r="AY270" s="145" t="s">
        <v>144</v>
      </c>
    </row>
    <row r="271" spans="2:65" s="11" customFormat="1" ht="16.5" customHeight="1">
      <c r="B271" s="144"/>
      <c r="E271" s="145" t="s">
        <v>5</v>
      </c>
      <c r="F271" s="223" t="s">
        <v>1032</v>
      </c>
      <c r="G271" s="224"/>
      <c r="H271" s="224"/>
      <c r="I271" s="224"/>
      <c r="K271" s="146">
        <v>7.13</v>
      </c>
      <c r="R271" s="147"/>
      <c r="T271" s="148"/>
      <c r="AA271" s="149"/>
      <c r="AT271" s="145" t="s">
        <v>152</v>
      </c>
      <c r="AU271" s="145" t="s">
        <v>95</v>
      </c>
      <c r="AV271" s="11" t="s">
        <v>95</v>
      </c>
      <c r="AW271" s="11" t="s">
        <v>31</v>
      </c>
      <c r="AX271" s="11" t="s">
        <v>73</v>
      </c>
      <c r="AY271" s="145" t="s">
        <v>144</v>
      </c>
    </row>
    <row r="272" spans="2:65" s="12" customFormat="1" ht="16.5" customHeight="1">
      <c r="B272" s="150"/>
      <c r="E272" s="151" t="s">
        <v>5</v>
      </c>
      <c r="F272" s="227" t="s">
        <v>155</v>
      </c>
      <c r="G272" s="228"/>
      <c r="H272" s="228"/>
      <c r="I272" s="228"/>
      <c r="K272" s="152">
        <v>14.744999999999999</v>
      </c>
      <c r="R272" s="153"/>
      <c r="T272" s="154"/>
      <c r="AA272" s="155"/>
      <c r="AT272" s="151" t="s">
        <v>152</v>
      </c>
      <c r="AU272" s="151" t="s">
        <v>95</v>
      </c>
      <c r="AV272" s="12" t="s">
        <v>149</v>
      </c>
      <c r="AW272" s="12" t="s">
        <v>31</v>
      </c>
      <c r="AX272" s="12" t="s">
        <v>81</v>
      </c>
      <c r="AY272" s="151" t="s">
        <v>144</v>
      </c>
    </row>
    <row r="273" spans="2:65" s="1" customFormat="1" ht="38.25" customHeight="1">
      <c r="B273" s="129"/>
      <c r="C273" s="130" t="s">
        <v>343</v>
      </c>
      <c r="D273" s="130" t="s">
        <v>145</v>
      </c>
      <c r="E273" s="131" t="s">
        <v>1033</v>
      </c>
      <c r="F273" s="222" t="s">
        <v>1034</v>
      </c>
      <c r="G273" s="222"/>
      <c r="H273" s="222"/>
      <c r="I273" s="222"/>
      <c r="J273" s="132" t="s">
        <v>608</v>
      </c>
      <c r="K273" s="133">
        <v>1</v>
      </c>
      <c r="L273" s="217">
        <v>0</v>
      </c>
      <c r="M273" s="217"/>
      <c r="N273" s="217">
        <f t="shared" ref="N273:N279" si="0">ROUND(L273*K273,2)</f>
        <v>0</v>
      </c>
      <c r="O273" s="217"/>
      <c r="P273" s="217"/>
      <c r="Q273" s="217"/>
      <c r="R273" s="134"/>
      <c r="T273" s="135" t="s">
        <v>5</v>
      </c>
      <c r="U273" s="40" t="s">
        <v>38</v>
      </c>
      <c r="V273" s="136">
        <v>2.1150000000000002</v>
      </c>
      <c r="W273" s="136">
        <f t="shared" ref="W273:W279" si="1">V273*K273</f>
        <v>2.1150000000000002</v>
      </c>
      <c r="X273" s="136">
        <v>0.13200054999999999</v>
      </c>
      <c r="Y273" s="136">
        <f t="shared" ref="Y273:Y279" si="2">X273*K273</f>
        <v>0.13200054999999999</v>
      </c>
      <c r="Z273" s="136">
        <v>0</v>
      </c>
      <c r="AA273" s="137">
        <f t="shared" ref="AA273:AA279" si="3">Z273*K273</f>
        <v>0</v>
      </c>
      <c r="AR273" s="21" t="s">
        <v>149</v>
      </c>
      <c r="AT273" s="21" t="s">
        <v>145</v>
      </c>
      <c r="AU273" s="21" t="s">
        <v>95</v>
      </c>
      <c r="AY273" s="21" t="s">
        <v>144</v>
      </c>
      <c r="BE273" s="138">
        <f t="shared" ref="BE273:BE279" si="4">IF(U273="základní",N273,0)</f>
        <v>0</v>
      </c>
      <c r="BF273" s="138">
        <f t="shared" ref="BF273:BF279" si="5">IF(U273="snížená",N273,0)</f>
        <v>0</v>
      </c>
      <c r="BG273" s="138">
        <f t="shared" ref="BG273:BG279" si="6">IF(U273="zákl. přenesená",N273,0)</f>
        <v>0</v>
      </c>
      <c r="BH273" s="138">
        <f t="shared" ref="BH273:BH279" si="7">IF(U273="sníž. přenesená",N273,0)</f>
        <v>0</v>
      </c>
      <c r="BI273" s="138">
        <f t="shared" ref="BI273:BI279" si="8">IF(U273="nulová",N273,0)</f>
        <v>0</v>
      </c>
      <c r="BJ273" s="21" t="s">
        <v>81</v>
      </c>
      <c r="BK273" s="138">
        <f t="shared" ref="BK273:BK279" si="9">ROUND(L273*K273,2)</f>
        <v>0</v>
      </c>
      <c r="BL273" s="21" t="s">
        <v>149</v>
      </c>
      <c r="BM273" s="21" t="s">
        <v>1035</v>
      </c>
    </row>
    <row r="274" spans="2:65" s="1" customFormat="1" ht="38.25" customHeight="1">
      <c r="B274" s="129"/>
      <c r="C274" s="130" t="s">
        <v>351</v>
      </c>
      <c r="D274" s="130" t="s">
        <v>145</v>
      </c>
      <c r="E274" s="131" t="s">
        <v>1036</v>
      </c>
      <c r="F274" s="222" t="s">
        <v>1037</v>
      </c>
      <c r="G274" s="222"/>
      <c r="H274" s="222"/>
      <c r="I274" s="222"/>
      <c r="J274" s="132" t="s">
        <v>608</v>
      </c>
      <c r="K274" s="133">
        <v>1</v>
      </c>
      <c r="L274" s="217">
        <v>0</v>
      </c>
      <c r="M274" s="217"/>
      <c r="N274" s="217">
        <f t="shared" si="0"/>
        <v>0</v>
      </c>
      <c r="O274" s="217"/>
      <c r="P274" s="217"/>
      <c r="Q274" s="217"/>
      <c r="R274" s="134"/>
      <c r="T274" s="135" t="s">
        <v>5</v>
      </c>
      <c r="U274" s="40" t="s">
        <v>38</v>
      </c>
      <c r="V274" s="136">
        <v>2.319</v>
      </c>
      <c r="W274" s="136">
        <f t="shared" si="1"/>
        <v>2.319</v>
      </c>
      <c r="X274" s="136">
        <v>0.16500055</v>
      </c>
      <c r="Y274" s="136">
        <f t="shared" si="2"/>
        <v>0.16500055</v>
      </c>
      <c r="Z274" s="136">
        <v>0</v>
      </c>
      <c r="AA274" s="137">
        <f t="shared" si="3"/>
        <v>0</v>
      </c>
      <c r="AR274" s="21" t="s">
        <v>149</v>
      </c>
      <c r="AT274" s="21" t="s">
        <v>145</v>
      </c>
      <c r="AU274" s="21" t="s">
        <v>95</v>
      </c>
      <c r="AY274" s="21" t="s">
        <v>144</v>
      </c>
      <c r="BE274" s="138">
        <f t="shared" si="4"/>
        <v>0</v>
      </c>
      <c r="BF274" s="138">
        <f t="shared" si="5"/>
        <v>0</v>
      </c>
      <c r="BG274" s="138">
        <f t="shared" si="6"/>
        <v>0</v>
      </c>
      <c r="BH274" s="138">
        <f t="shared" si="7"/>
        <v>0</v>
      </c>
      <c r="BI274" s="138">
        <f t="shared" si="8"/>
        <v>0</v>
      </c>
      <c r="BJ274" s="21" t="s">
        <v>81</v>
      </c>
      <c r="BK274" s="138">
        <f t="shared" si="9"/>
        <v>0</v>
      </c>
      <c r="BL274" s="21" t="s">
        <v>149</v>
      </c>
      <c r="BM274" s="21" t="s">
        <v>1038</v>
      </c>
    </row>
    <row r="275" spans="2:65" s="1" customFormat="1" ht="25.5" customHeight="1">
      <c r="B275" s="129"/>
      <c r="C275" s="130" t="s">
        <v>355</v>
      </c>
      <c r="D275" s="130" t="s">
        <v>145</v>
      </c>
      <c r="E275" s="131" t="s">
        <v>1039</v>
      </c>
      <c r="F275" s="222" t="s">
        <v>1040</v>
      </c>
      <c r="G275" s="222"/>
      <c r="H275" s="222"/>
      <c r="I275" s="222"/>
      <c r="J275" s="132" t="s">
        <v>608</v>
      </c>
      <c r="K275" s="133">
        <v>2</v>
      </c>
      <c r="L275" s="217">
        <v>0</v>
      </c>
      <c r="M275" s="217"/>
      <c r="N275" s="217">
        <f t="shared" si="0"/>
        <v>0</v>
      </c>
      <c r="O275" s="217"/>
      <c r="P275" s="217"/>
      <c r="Q275" s="217"/>
      <c r="R275" s="134"/>
      <c r="T275" s="135" t="s">
        <v>5</v>
      </c>
      <c r="U275" s="40" t="s">
        <v>38</v>
      </c>
      <c r="V275" s="136">
        <v>0.29099999999999998</v>
      </c>
      <c r="W275" s="136">
        <f t="shared" si="1"/>
        <v>0.58199999999999996</v>
      </c>
      <c r="X275" s="136">
        <v>8.1309999999999993E-2</v>
      </c>
      <c r="Y275" s="136">
        <f t="shared" si="2"/>
        <v>0.16261999999999999</v>
      </c>
      <c r="Z275" s="136">
        <v>0</v>
      </c>
      <c r="AA275" s="137">
        <f t="shared" si="3"/>
        <v>0</v>
      </c>
      <c r="AR275" s="21" t="s">
        <v>149</v>
      </c>
      <c r="AT275" s="21" t="s">
        <v>145</v>
      </c>
      <c r="AU275" s="21" t="s">
        <v>95</v>
      </c>
      <c r="AY275" s="21" t="s">
        <v>144</v>
      </c>
      <c r="BE275" s="138">
        <f t="shared" si="4"/>
        <v>0</v>
      </c>
      <c r="BF275" s="138">
        <f t="shared" si="5"/>
        <v>0</v>
      </c>
      <c r="BG275" s="138">
        <f t="shared" si="6"/>
        <v>0</v>
      </c>
      <c r="BH275" s="138">
        <f t="shared" si="7"/>
        <v>0</v>
      </c>
      <c r="BI275" s="138">
        <f t="shared" si="8"/>
        <v>0</v>
      </c>
      <c r="BJ275" s="21" t="s">
        <v>81</v>
      </c>
      <c r="BK275" s="138">
        <f t="shared" si="9"/>
        <v>0</v>
      </c>
      <c r="BL275" s="21" t="s">
        <v>149</v>
      </c>
      <c r="BM275" s="21" t="s">
        <v>1041</v>
      </c>
    </row>
    <row r="276" spans="2:65" s="1" customFormat="1" ht="25.5" customHeight="1">
      <c r="B276" s="129"/>
      <c r="C276" s="130" t="s">
        <v>361</v>
      </c>
      <c r="D276" s="130" t="s">
        <v>145</v>
      </c>
      <c r="E276" s="131" t="s">
        <v>1042</v>
      </c>
      <c r="F276" s="222" t="s">
        <v>1043</v>
      </c>
      <c r="G276" s="222"/>
      <c r="H276" s="222"/>
      <c r="I276" s="222"/>
      <c r="J276" s="132" t="s">
        <v>608</v>
      </c>
      <c r="K276" s="133">
        <v>1</v>
      </c>
      <c r="L276" s="217">
        <v>0</v>
      </c>
      <c r="M276" s="217"/>
      <c r="N276" s="217">
        <f t="shared" si="0"/>
        <v>0</v>
      </c>
      <c r="O276" s="217"/>
      <c r="P276" s="217"/>
      <c r="Q276" s="217"/>
      <c r="R276" s="134"/>
      <c r="T276" s="135" t="s">
        <v>5</v>
      </c>
      <c r="U276" s="40" t="s">
        <v>38</v>
      </c>
      <c r="V276" s="136">
        <v>0.4</v>
      </c>
      <c r="W276" s="136">
        <f t="shared" si="1"/>
        <v>0.4</v>
      </c>
      <c r="X276" s="136">
        <v>0.14138999999999999</v>
      </c>
      <c r="Y276" s="136">
        <f t="shared" si="2"/>
        <v>0.14138999999999999</v>
      </c>
      <c r="Z276" s="136">
        <v>0</v>
      </c>
      <c r="AA276" s="137">
        <f t="shared" si="3"/>
        <v>0</v>
      </c>
      <c r="AR276" s="21" t="s">
        <v>149</v>
      </c>
      <c r="AT276" s="21" t="s">
        <v>145</v>
      </c>
      <c r="AU276" s="21" t="s">
        <v>95</v>
      </c>
      <c r="AY276" s="21" t="s">
        <v>144</v>
      </c>
      <c r="BE276" s="138">
        <f t="shared" si="4"/>
        <v>0</v>
      </c>
      <c r="BF276" s="138">
        <f t="shared" si="5"/>
        <v>0</v>
      </c>
      <c r="BG276" s="138">
        <f t="shared" si="6"/>
        <v>0</v>
      </c>
      <c r="BH276" s="138">
        <f t="shared" si="7"/>
        <v>0</v>
      </c>
      <c r="BI276" s="138">
        <f t="shared" si="8"/>
        <v>0</v>
      </c>
      <c r="BJ276" s="21" t="s">
        <v>81</v>
      </c>
      <c r="BK276" s="138">
        <f t="shared" si="9"/>
        <v>0</v>
      </c>
      <c r="BL276" s="21" t="s">
        <v>149</v>
      </c>
      <c r="BM276" s="21" t="s">
        <v>1044</v>
      </c>
    </row>
    <row r="277" spans="2:65" s="1" customFormat="1" ht="25.5" customHeight="1">
      <c r="B277" s="129"/>
      <c r="C277" s="130" t="s">
        <v>366</v>
      </c>
      <c r="D277" s="130" t="s">
        <v>145</v>
      </c>
      <c r="E277" s="131" t="s">
        <v>1045</v>
      </c>
      <c r="F277" s="222" t="s">
        <v>1046</v>
      </c>
      <c r="G277" s="222"/>
      <c r="H277" s="222"/>
      <c r="I277" s="222"/>
      <c r="J277" s="132" t="s">
        <v>608</v>
      </c>
      <c r="K277" s="133">
        <v>13</v>
      </c>
      <c r="L277" s="217">
        <v>0</v>
      </c>
      <c r="M277" s="217"/>
      <c r="N277" s="217">
        <f t="shared" si="0"/>
        <v>0</v>
      </c>
      <c r="O277" s="217"/>
      <c r="P277" s="217"/>
      <c r="Q277" s="217"/>
      <c r="R277" s="134"/>
      <c r="T277" s="135" t="s">
        <v>5</v>
      </c>
      <c r="U277" s="40" t="s">
        <v>38</v>
      </c>
      <c r="V277" s="136">
        <v>0.318</v>
      </c>
      <c r="W277" s="136">
        <f t="shared" si="1"/>
        <v>4.1340000000000003</v>
      </c>
      <c r="X277" s="136">
        <v>2.2780000000000002E-2</v>
      </c>
      <c r="Y277" s="136">
        <f t="shared" si="2"/>
        <v>0.29614000000000001</v>
      </c>
      <c r="Z277" s="136">
        <v>0</v>
      </c>
      <c r="AA277" s="137">
        <f t="shared" si="3"/>
        <v>0</v>
      </c>
      <c r="AR277" s="21" t="s">
        <v>149</v>
      </c>
      <c r="AT277" s="21" t="s">
        <v>145</v>
      </c>
      <c r="AU277" s="21" t="s">
        <v>95</v>
      </c>
      <c r="AY277" s="21" t="s">
        <v>144</v>
      </c>
      <c r="BE277" s="138">
        <f t="shared" si="4"/>
        <v>0</v>
      </c>
      <c r="BF277" s="138">
        <f t="shared" si="5"/>
        <v>0</v>
      </c>
      <c r="BG277" s="138">
        <f t="shared" si="6"/>
        <v>0</v>
      </c>
      <c r="BH277" s="138">
        <f t="shared" si="7"/>
        <v>0</v>
      </c>
      <c r="BI277" s="138">
        <f t="shared" si="8"/>
        <v>0</v>
      </c>
      <c r="BJ277" s="21" t="s">
        <v>81</v>
      </c>
      <c r="BK277" s="138">
        <f t="shared" si="9"/>
        <v>0</v>
      </c>
      <c r="BL277" s="21" t="s">
        <v>149</v>
      </c>
      <c r="BM277" s="21" t="s">
        <v>1047</v>
      </c>
    </row>
    <row r="278" spans="2:65" s="1" customFormat="1" ht="25.5" customHeight="1">
      <c r="B278" s="129"/>
      <c r="C278" s="130" t="s">
        <v>371</v>
      </c>
      <c r="D278" s="130" t="s">
        <v>145</v>
      </c>
      <c r="E278" s="131" t="s">
        <v>1048</v>
      </c>
      <c r="F278" s="222" t="s">
        <v>1049</v>
      </c>
      <c r="G278" s="222"/>
      <c r="H278" s="222"/>
      <c r="I278" s="222"/>
      <c r="J278" s="132" t="s">
        <v>608</v>
      </c>
      <c r="K278" s="133">
        <v>2</v>
      </c>
      <c r="L278" s="217">
        <v>0</v>
      </c>
      <c r="M278" s="217"/>
      <c r="N278" s="217">
        <f t="shared" si="0"/>
        <v>0</v>
      </c>
      <c r="O278" s="217"/>
      <c r="P278" s="217"/>
      <c r="Q278" s="217"/>
      <c r="R278" s="134"/>
      <c r="T278" s="135" t="s">
        <v>5</v>
      </c>
      <c r="U278" s="40" t="s">
        <v>38</v>
      </c>
      <c r="V278" s="136">
        <v>0.318</v>
      </c>
      <c r="W278" s="136">
        <f t="shared" si="1"/>
        <v>0.63600000000000001</v>
      </c>
      <c r="X278" s="136">
        <v>2.6929999999999999E-2</v>
      </c>
      <c r="Y278" s="136">
        <f t="shared" si="2"/>
        <v>5.3859999999999998E-2</v>
      </c>
      <c r="Z278" s="136">
        <v>0</v>
      </c>
      <c r="AA278" s="137">
        <f t="shared" si="3"/>
        <v>0</v>
      </c>
      <c r="AR278" s="21" t="s">
        <v>149</v>
      </c>
      <c r="AT278" s="21" t="s">
        <v>145</v>
      </c>
      <c r="AU278" s="21" t="s">
        <v>95</v>
      </c>
      <c r="AY278" s="21" t="s">
        <v>144</v>
      </c>
      <c r="BE278" s="138">
        <f t="shared" si="4"/>
        <v>0</v>
      </c>
      <c r="BF278" s="138">
        <f t="shared" si="5"/>
        <v>0</v>
      </c>
      <c r="BG278" s="138">
        <f t="shared" si="6"/>
        <v>0</v>
      </c>
      <c r="BH278" s="138">
        <f t="shared" si="7"/>
        <v>0</v>
      </c>
      <c r="BI278" s="138">
        <f t="shared" si="8"/>
        <v>0</v>
      </c>
      <c r="BJ278" s="21" t="s">
        <v>81</v>
      </c>
      <c r="BK278" s="138">
        <f t="shared" si="9"/>
        <v>0</v>
      </c>
      <c r="BL278" s="21" t="s">
        <v>149</v>
      </c>
      <c r="BM278" s="21" t="s">
        <v>1050</v>
      </c>
    </row>
    <row r="279" spans="2:65" s="1" customFormat="1" ht="25.5" customHeight="1">
      <c r="B279" s="129"/>
      <c r="C279" s="130" t="s">
        <v>392</v>
      </c>
      <c r="D279" s="130" t="s">
        <v>145</v>
      </c>
      <c r="E279" s="131" t="s">
        <v>1051</v>
      </c>
      <c r="F279" s="222" t="s">
        <v>1052</v>
      </c>
      <c r="G279" s="222"/>
      <c r="H279" s="222"/>
      <c r="I279" s="222"/>
      <c r="J279" s="132" t="s">
        <v>608</v>
      </c>
      <c r="K279" s="133">
        <v>10</v>
      </c>
      <c r="L279" s="217">
        <v>0</v>
      </c>
      <c r="M279" s="217"/>
      <c r="N279" s="217">
        <f t="shared" si="0"/>
        <v>0</v>
      </c>
      <c r="O279" s="217"/>
      <c r="P279" s="217"/>
      <c r="Q279" s="217"/>
      <c r="R279" s="134"/>
      <c r="T279" s="135" t="s">
        <v>5</v>
      </c>
      <c r="U279" s="40" t="s">
        <v>38</v>
      </c>
      <c r="V279" s="136">
        <v>0.26</v>
      </c>
      <c r="W279" s="136">
        <f t="shared" si="1"/>
        <v>2.6</v>
      </c>
      <c r="X279" s="136">
        <v>5.4550000000000001E-2</v>
      </c>
      <c r="Y279" s="136">
        <f t="shared" si="2"/>
        <v>0.54549999999999998</v>
      </c>
      <c r="Z279" s="136">
        <v>0</v>
      </c>
      <c r="AA279" s="137">
        <f t="shared" si="3"/>
        <v>0</v>
      </c>
      <c r="AR279" s="21" t="s">
        <v>149</v>
      </c>
      <c r="AT279" s="21" t="s">
        <v>145</v>
      </c>
      <c r="AU279" s="21" t="s">
        <v>95</v>
      </c>
      <c r="AY279" s="21" t="s">
        <v>144</v>
      </c>
      <c r="BE279" s="138">
        <f t="shared" si="4"/>
        <v>0</v>
      </c>
      <c r="BF279" s="138">
        <f t="shared" si="5"/>
        <v>0</v>
      </c>
      <c r="BG279" s="138">
        <f t="shared" si="6"/>
        <v>0</v>
      </c>
      <c r="BH279" s="138">
        <f t="shared" si="7"/>
        <v>0</v>
      </c>
      <c r="BI279" s="138">
        <f t="shared" si="8"/>
        <v>0</v>
      </c>
      <c r="BJ279" s="21" t="s">
        <v>81</v>
      </c>
      <c r="BK279" s="138">
        <f t="shared" si="9"/>
        <v>0</v>
      </c>
      <c r="BL279" s="21" t="s">
        <v>149</v>
      </c>
      <c r="BM279" s="21" t="s">
        <v>1053</v>
      </c>
    </row>
    <row r="280" spans="2:65" s="11" customFormat="1" ht="16.5" customHeight="1">
      <c r="B280" s="144"/>
      <c r="E280" s="145" t="s">
        <v>5</v>
      </c>
      <c r="F280" s="220" t="s">
        <v>1054</v>
      </c>
      <c r="G280" s="221"/>
      <c r="H280" s="221"/>
      <c r="I280" s="221"/>
      <c r="K280" s="146">
        <v>10</v>
      </c>
      <c r="R280" s="147"/>
      <c r="T280" s="148"/>
      <c r="AA280" s="149"/>
      <c r="AT280" s="145" t="s">
        <v>152</v>
      </c>
      <c r="AU280" s="145" t="s">
        <v>95</v>
      </c>
      <c r="AV280" s="11" t="s">
        <v>95</v>
      </c>
      <c r="AW280" s="11" t="s">
        <v>31</v>
      </c>
      <c r="AX280" s="11" t="s">
        <v>81</v>
      </c>
      <c r="AY280" s="145" t="s">
        <v>144</v>
      </c>
    </row>
    <row r="281" spans="2:65" s="1" customFormat="1" ht="25.5" customHeight="1">
      <c r="B281" s="129"/>
      <c r="C281" s="130" t="s">
        <v>396</v>
      </c>
      <c r="D281" s="130" t="s">
        <v>145</v>
      </c>
      <c r="E281" s="131" t="s">
        <v>1055</v>
      </c>
      <c r="F281" s="222" t="s">
        <v>1056</v>
      </c>
      <c r="G281" s="222"/>
      <c r="H281" s="222"/>
      <c r="I281" s="222"/>
      <c r="J281" s="132" t="s">
        <v>608</v>
      </c>
      <c r="K281" s="133">
        <v>4</v>
      </c>
      <c r="L281" s="217">
        <v>0</v>
      </c>
      <c r="M281" s="217"/>
      <c r="N281" s="217">
        <f>ROUND(L281*K281,2)</f>
        <v>0</v>
      </c>
      <c r="O281" s="217"/>
      <c r="P281" s="217"/>
      <c r="Q281" s="217"/>
      <c r="R281" s="134"/>
      <c r="T281" s="135" t="s">
        <v>5</v>
      </c>
      <c r="U281" s="40" t="s">
        <v>38</v>
      </c>
      <c r="V281" s="136">
        <v>0.48</v>
      </c>
      <c r="W281" s="136">
        <f>V281*K281</f>
        <v>1.92</v>
      </c>
      <c r="X281" s="136">
        <v>0.10904999999999999</v>
      </c>
      <c r="Y281" s="136">
        <f>X281*K281</f>
        <v>0.43619999999999998</v>
      </c>
      <c r="Z281" s="136">
        <v>0</v>
      </c>
      <c r="AA281" s="137">
        <f>Z281*K281</f>
        <v>0</v>
      </c>
      <c r="AR281" s="21" t="s">
        <v>149</v>
      </c>
      <c r="AT281" s="21" t="s">
        <v>145</v>
      </c>
      <c r="AU281" s="21" t="s">
        <v>95</v>
      </c>
      <c r="AY281" s="21" t="s">
        <v>144</v>
      </c>
      <c r="BE281" s="138">
        <f>IF(U281="základní",N281,0)</f>
        <v>0</v>
      </c>
      <c r="BF281" s="138">
        <f>IF(U281="snížená",N281,0)</f>
        <v>0</v>
      </c>
      <c r="BG281" s="138">
        <f>IF(U281="zákl. přenesená",N281,0)</f>
        <v>0</v>
      </c>
      <c r="BH281" s="138">
        <f>IF(U281="sníž. přenesená",N281,0)</f>
        <v>0</v>
      </c>
      <c r="BI281" s="138">
        <f>IF(U281="nulová",N281,0)</f>
        <v>0</v>
      </c>
      <c r="BJ281" s="21" t="s">
        <v>81</v>
      </c>
      <c r="BK281" s="138">
        <f>ROUND(L281*K281,2)</f>
        <v>0</v>
      </c>
      <c r="BL281" s="21" t="s">
        <v>149</v>
      </c>
      <c r="BM281" s="21" t="s">
        <v>1057</v>
      </c>
    </row>
    <row r="282" spans="2:65" s="1" customFormat="1" ht="25.5" customHeight="1">
      <c r="B282" s="129"/>
      <c r="C282" s="130" t="s">
        <v>400</v>
      </c>
      <c r="D282" s="130" t="s">
        <v>145</v>
      </c>
      <c r="E282" s="131" t="s">
        <v>1058</v>
      </c>
      <c r="F282" s="222" t="s">
        <v>1059</v>
      </c>
      <c r="G282" s="222"/>
      <c r="H282" s="222"/>
      <c r="I282" s="222"/>
      <c r="J282" s="132" t="s">
        <v>148</v>
      </c>
      <c r="K282" s="133">
        <v>5.3390000000000004</v>
      </c>
      <c r="L282" s="217">
        <v>0</v>
      </c>
      <c r="M282" s="217"/>
      <c r="N282" s="217">
        <f>ROUND(L282*K282,2)</f>
        <v>0</v>
      </c>
      <c r="O282" s="217"/>
      <c r="P282" s="217"/>
      <c r="Q282" s="217"/>
      <c r="R282" s="134"/>
      <c r="T282" s="135" t="s">
        <v>5</v>
      </c>
      <c r="U282" s="40" t="s">
        <v>38</v>
      </c>
      <c r="V282" s="136">
        <v>6.77</v>
      </c>
      <c r="W282" s="136">
        <f>V282*K282</f>
        <v>36.145029999999998</v>
      </c>
      <c r="X282" s="136">
        <v>1.94302</v>
      </c>
      <c r="Y282" s="136">
        <f>X282*K282</f>
        <v>10.37378378</v>
      </c>
      <c r="Z282" s="136">
        <v>0</v>
      </c>
      <c r="AA282" s="137">
        <f>Z282*K282</f>
        <v>0</v>
      </c>
      <c r="AR282" s="21" t="s">
        <v>149</v>
      </c>
      <c r="AT282" s="21" t="s">
        <v>145</v>
      </c>
      <c r="AU282" s="21" t="s">
        <v>95</v>
      </c>
      <c r="AY282" s="21" t="s">
        <v>144</v>
      </c>
      <c r="BE282" s="138">
        <f>IF(U282="základní",N282,0)</f>
        <v>0</v>
      </c>
      <c r="BF282" s="138">
        <f>IF(U282="snížená",N282,0)</f>
        <v>0</v>
      </c>
      <c r="BG282" s="138">
        <f>IF(U282="zákl. přenesená",N282,0)</f>
        <v>0</v>
      </c>
      <c r="BH282" s="138">
        <f>IF(U282="sníž. přenesená",N282,0)</f>
        <v>0</v>
      </c>
      <c r="BI282" s="138">
        <f>IF(U282="nulová",N282,0)</f>
        <v>0</v>
      </c>
      <c r="BJ282" s="21" t="s">
        <v>81</v>
      </c>
      <c r="BK282" s="138">
        <f>ROUND(L282*K282,2)</f>
        <v>0</v>
      </c>
      <c r="BL282" s="21" t="s">
        <v>149</v>
      </c>
      <c r="BM282" s="21" t="s">
        <v>1060</v>
      </c>
    </row>
    <row r="283" spans="2:65" s="10" customFormat="1" ht="16.5" customHeight="1">
      <c r="B283" s="139"/>
      <c r="E283" s="140" t="s">
        <v>5</v>
      </c>
      <c r="F283" s="225" t="s">
        <v>1061</v>
      </c>
      <c r="G283" s="226"/>
      <c r="H283" s="226"/>
      <c r="I283" s="226"/>
      <c r="K283" s="140" t="s">
        <v>5</v>
      </c>
      <c r="R283" s="141"/>
      <c r="T283" s="142"/>
      <c r="AA283" s="143"/>
      <c r="AT283" s="140" t="s">
        <v>152</v>
      </c>
      <c r="AU283" s="140" t="s">
        <v>95</v>
      </c>
      <c r="AV283" s="10" t="s">
        <v>81</v>
      </c>
      <c r="AW283" s="10" t="s">
        <v>31</v>
      </c>
      <c r="AX283" s="10" t="s">
        <v>73</v>
      </c>
      <c r="AY283" s="140" t="s">
        <v>144</v>
      </c>
    </row>
    <row r="284" spans="2:65" s="11" customFormat="1" ht="16.5" customHeight="1">
      <c r="B284" s="144"/>
      <c r="E284" s="145" t="s">
        <v>5</v>
      </c>
      <c r="F284" s="223" t="s">
        <v>1062</v>
      </c>
      <c r="G284" s="224"/>
      <c r="H284" s="224"/>
      <c r="I284" s="224"/>
      <c r="K284" s="146">
        <v>0.33300000000000002</v>
      </c>
      <c r="R284" s="147"/>
      <c r="T284" s="148"/>
      <c r="AA284" s="149"/>
      <c r="AT284" s="145" t="s">
        <v>152</v>
      </c>
      <c r="AU284" s="145" t="s">
        <v>95</v>
      </c>
      <c r="AV284" s="11" t="s">
        <v>95</v>
      </c>
      <c r="AW284" s="11" t="s">
        <v>31</v>
      </c>
      <c r="AX284" s="11" t="s">
        <v>73</v>
      </c>
      <c r="AY284" s="145" t="s">
        <v>144</v>
      </c>
    </row>
    <row r="285" spans="2:65" s="11" customFormat="1" ht="16.5" customHeight="1">
      <c r="B285" s="144"/>
      <c r="E285" s="145" t="s">
        <v>5</v>
      </c>
      <c r="F285" s="223" t="s">
        <v>1063</v>
      </c>
      <c r="G285" s="224"/>
      <c r="H285" s="224"/>
      <c r="I285" s="224"/>
      <c r="K285" s="146">
        <v>1.0549999999999999</v>
      </c>
      <c r="R285" s="147"/>
      <c r="T285" s="148"/>
      <c r="AA285" s="149"/>
      <c r="AT285" s="145" t="s">
        <v>152</v>
      </c>
      <c r="AU285" s="145" t="s">
        <v>95</v>
      </c>
      <c r="AV285" s="11" t="s">
        <v>95</v>
      </c>
      <c r="AW285" s="11" t="s">
        <v>31</v>
      </c>
      <c r="AX285" s="11" t="s">
        <v>73</v>
      </c>
      <c r="AY285" s="145" t="s">
        <v>144</v>
      </c>
    </row>
    <row r="286" spans="2:65" s="11" customFormat="1" ht="16.5" customHeight="1">
      <c r="B286" s="144"/>
      <c r="E286" s="145" t="s">
        <v>5</v>
      </c>
      <c r="F286" s="223" t="s">
        <v>1064</v>
      </c>
      <c r="G286" s="224"/>
      <c r="H286" s="224"/>
      <c r="I286" s="224"/>
      <c r="K286" s="146">
        <v>0.34300000000000003</v>
      </c>
      <c r="R286" s="147"/>
      <c r="T286" s="148"/>
      <c r="AA286" s="149"/>
      <c r="AT286" s="145" t="s">
        <v>152</v>
      </c>
      <c r="AU286" s="145" t="s">
        <v>95</v>
      </c>
      <c r="AV286" s="11" t="s">
        <v>95</v>
      </c>
      <c r="AW286" s="11" t="s">
        <v>31</v>
      </c>
      <c r="AX286" s="11" t="s">
        <v>73</v>
      </c>
      <c r="AY286" s="145" t="s">
        <v>144</v>
      </c>
    </row>
    <row r="287" spans="2:65" s="11" customFormat="1" ht="16.5" customHeight="1">
      <c r="B287" s="144"/>
      <c r="E287" s="145" t="s">
        <v>5</v>
      </c>
      <c r="F287" s="223" t="s">
        <v>1065</v>
      </c>
      <c r="G287" s="224"/>
      <c r="H287" s="224"/>
      <c r="I287" s="224"/>
      <c r="K287" s="146">
        <v>0.22500000000000001</v>
      </c>
      <c r="R287" s="147"/>
      <c r="T287" s="148"/>
      <c r="AA287" s="149"/>
      <c r="AT287" s="145" t="s">
        <v>152</v>
      </c>
      <c r="AU287" s="145" t="s">
        <v>95</v>
      </c>
      <c r="AV287" s="11" t="s">
        <v>95</v>
      </c>
      <c r="AW287" s="11" t="s">
        <v>31</v>
      </c>
      <c r="AX287" s="11" t="s">
        <v>73</v>
      </c>
      <c r="AY287" s="145" t="s">
        <v>144</v>
      </c>
    </row>
    <row r="288" spans="2:65" s="11" customFormat="1" ht="16.5" customHeight="1">
      <c r="B288" s="144"/>
      <c r="E288" s="145" t="s">
        <v>5</v>
      </c>
      <c r="F288" s="223" t="s">
        <v>1066</v>
      </c>
      <c r="G288" s="224"/>
      <c r="H288" s="224"/>
      <c r="I288" s="224"/>
      <c r="K288" s="146">
        <v>0.63800000000000001</v>
      </c>
      <c r="R288" s="147"/>
      <c r="T288" s="148"/>
      <c r="AA288" s="149"/>
      <c r="AT288" s="145" t="s">
        <v>152</v>
      </c>
      <c r="AU288" s="145" t="s">
        <v>95</v>
      </c>
      <c r="AV288" s="11" t="s">
        <v>95</v>
      </c>
      <c r="AW288" s="11" t="s">
        <v>31</v>
      </c>
      <c r="AX288" s="11" t="s">
        <v>73</v>
      </c>
      <c r="AY288" s="145" t="s">
        <v>144</v>
      </c>
    </row>
    <row r="289" spans="2:65" s="11" customFormat="1" ht="16.5" customHeight="1">
      <c r="B289" s="144"/>
      <c r="E289" s="145" t="s">
        <v>5</v>
      </c>
      <c r="F289" s="223" t="s">
        <v>1067</v>
      </c>
      <c r="G289" s="224"/>
      <c r="H289" s="224"/>
      <c r="I289" s="224"/>
      <c r="K289" s="146">
        <v>0.308</v>
      </c>
      <c r="R289" s="147"/>
      <c r="T289" s="148"/>
      <c r="AA289" s="149"/>
      <c r="AT289" s="145" t="s">
        <v>152</v>
      </c>
      <c r="AU289" s="145" t="s">
        <v>95</v>
      </c>
      <c r="AV289" s="11" t="s">
        <v>95</v>
      </c>
      <c r="AW289" s="11" t="s">
        <v>31</v>
      </c>
      <c r="AX289" s="11" t="s">
        <v>73</v>
      </c>
      <c r="AY289" s="145" t="s">
        <v>144</v>
      </c>
    </row>
    <row r="290" spans="2:65" s="11" customFormat="1" ht="16.5" customHeight="1">
      <c r="B290" s="144"/>
      <c r="E290" s="145" t="s">
        <v>5</v>
      </c>
      <c r="F290" s="223" t="s">
        <v>1068</v>
      </c>
      <c r="G290" s="224"/>
      <c r="H290" s="224"/>
      <c r="I290" s="224"/>
      <c r="K290" s="146">
        <v>0.48799999999999999</v>
      </c>
      <c r="R290" s="147"/>
      <c r="T290" s="148"/>
      <c r="AA290" s="149"/>
      <c r="AT290" s="145" t="s">
        <v>152</v>
      </c>
      <c r="AU290" s="145" t="s">
        <v>95</v>
      </c>
      <c r="AV290" s="11" t="s">
        <v>95</v>
      </c>
      <c r="AW290" s="11" t="s">
        <v>31</v>
      </c>
      <c r="AX290" s="11" t="s">
        <v>73</v>
      </c>
      <c r="AY290" s="145" t="s">
        <v>144</v>
      </c>
    </row>
    <row r="291" spans="2:65" s="11" customFormat="1" ht="16.5" customHeight="1">
      <c r="B291" s="144"/>
      <c r="E291" s="145" t="s">
        <v>5</v>
      </c>
      <c r="F291" s="223" t="s">
        <v>1069</v>
      </c>
      <c r="G291" s="224"/>
      <c r="H291" s="224"/>
      <c r="I291" s="224"/>
      <c r="K291" s="146">
        <v>0.23699999999999999</v>
      </c>
      <c r="R291" s="147"/>
      <c r="T291" s="148"/>
      <c r="AA291" s="149"/>
      <c r="AT291" s="145" t="s">
        <v>152</v>
      </c>
      <c r="AU291" s="145" t="s">
        <v>95</v>
      </c>
      <c r="AV291" s="11" t="s">
        <v>95</v>
      </c>
      <c r="AW291" s="11" t="s">
        <v>31</v>
      </c>
      <c r="AX291" s="11" t="s">
        <v>73</v>
      </c>
      <c r="AY291" s="145" t="s">
        <v>144</v>
      </c>
    </row>
    <row r="292" spans="2:65" s="11" customFormat="1" ht="16.5" customHeight="1">
      <c r="B292" s="144"/>
      <c r="E292" s="145" t="s">
        <v>5</v>
      </c>
      <c r="F292" s="223" t="s">
        <v>1070</v>
      </c>
      <c r="G292" s="224"/>
      <c r="H292" s="224"/>
      <c r="I292" s="224"/>
      <c r="K292" s="146">
        <v>1.462</v>
      </c>
      <c r="R292" s="147"/>
      <c r="T292" s="148"/>
      <c r="AA292" s="149"/>
      <c r="AT292" s="145" t="s">
        <v>152</v>
      </c>
      <c r="AU292" s="145" t="s">
        <v>95</v>
      </c>
      <c r="AV292" s="11" t="s">
        <v>95</v>
      </c>
      <c r="AW292" s="11" t="s">
        <v>31</v>
      </c>
      <c r="AX292" s="11" t="s">
        <v>73</v>
      </c>
      <c r="AY292" s="145" t="s">
        <v>144</v>
      </c>
    </row>
    <row r="293" spans="2:65" s="11" customFormat="1" ht="16.5" customHeight="1">
      <c r="B293" s="144"/>
      <c r="E293" s="145" t="s">
        <v>5</v>
      </c>
      <c r="F293" s="223" t="s">
        <v>1071</v>
      </c>
      <c r="G293" s="224"/>
      <c r="H293" s="224"/>
      <c r="I293" s="224"/>
      <c r="K293" s="146">
        <v>0.25</v>
      </c>
      <c r="R293" s="147"/>
      <c r="T293" s="148"/>
      <c r="AA293" s="149"/>
      <c r="AT293" s="145" t="s">
        <v>152</v>
      </c>
      <c r="AU293" s="145" t="s">
        <v>95</v>
      </c>
      <c r="AV293" s="11" t="s">
        <v>95</v>
      </c>
      <c r="AW293" s="11" t="s">
        <v>31</v>
      </c>
      <c r="AX293" s="11" t="s">
        <v>73</v>
      </c>
      <c r="AY293" s="145" t="s">
        <v>144</v>
      </c>
    </row>
    <row r="294" spans="2:65" s="12" customFormat="1" ht="16.5" customHeight="1">
      <c r="B294" s="150"/>
      <c r="E294" s="151" t="s">
        <v>5</v>
      </c>
      <c r="F294" s="227" t="s">
        <v>155</v>
      </c>
      <c r="G294" s="228"/>
      <c r="H294" s="228"/>
      <c r="I294" s="228"/>
      <c r="K294" s="152">
        <v>5.3390000000000004</v>
      </c>
      <c r="R294" s="153"/>
      <c r="T294" s="154"/>
      <c r="AA294" s="155"/>
      <c r="AT294" s="151" t="s">
        <v>152</v>
      </c>
      <c r="AU294" s="151" t="s">
        <v>95</v>
      </c>
      <c r="AV294" s="12" t="s">
        <v>149</v>
      </c>
      <c r="AW294" s="12" t="s">
        <v>31</v>
      </c>
      <c r="AX294" s="12" t="s">
        <v>81</v>
      </c>
      <c r="AY294" s="151" t="s">
        <v>144</v>
      </c>
    </row>
    <row r="295" spans="2:65" s="1" customFormat="1" ht="16.5" customHeight="1">
      <c r="B295" s="129"/>
      <c r="C295" s="130" t="s">
        <v>406</v>
      </c>
      <c r="D295" s="130" t="s">
        <v>145</v>
      </c>
      <c r="E295" s="131" t="s">
        <v>1072</v>
      </c>
      <c r="F295" s="222" t="s">
        <v>1073</v>
      </c>
      <c r="G295" s="222"/>
      <c r="H295" s="222"/>
      <c r="I295" s="222"/>
      <c r="J295" s="132" t="s">
        <v>148</v>
      </c>
      <c r="K295" s="133">
        <v>1.022</v>
      </c>
      <c r="L295" s="217">
        <v>0</v>
      </c>
      <c r="M295" s="217"/>
      <c r="N295" s="217">
        <f>ROUND(L295*K295,2)</f>
        <v>0</v>
      </c>
      <c r="O295" s="217"/>
      <c r="P295" s="217"/>
      <c r="Q295" s="217"/>
      <c r="R295" s="134"/>
      <c r="T295" s="135" t="s">
        <v>5</v>
      </c>
      <c r="U295" s="40" t="s">
        <v>38</v>
      </c>
      <c r="V295" s="136">
        <v>1.708</v>
      </c>
      <c r="W295" s="136">
        <f>V295*K295</f>
        <v>1.745576</v>
      </c>
      <c r="X295" s="136">
        <v>2.4532973519999999</v>
      </c>
      <c r="Y295" s="136">
        <f>X295*K295</f>
        <v>2.5072698937440001</v>
      </c>
      <c r="Z295" s="136">
        <v>0</v>
      </c>
      <c r="AA295" s="137">
        <f>Z295*K295</f>
        <v>0</v>
      </c>
      <c r="AR295" s="21" t="s">
        <v>149</v>
      </c>
      <c r="AT295" s="21" t="s">
        <v>145</v>
      </c>
      <c r="AU295" s="21" t="s">
        <v>95</v>
      </c>
      <c r="AY295" s="21" t="s">
        <v>144</v>
      </c>
      <c r="BE295" s="138">
        <f>IF(U295="základní",N295,0)</f>
        <v>0</v>
      </c>
      <c r="BF295" s="138">
        <f>IF(U295="snížená",N295,0)</f>
        <v>0</v>
      </c>
      <c r="BG295" s="138">
        <f>IF(U295="zákl. přenesená",N295,0)</f>
        <v>0</v>
      </c>
      <c r="BH295" s="138">
        <f>IF(U295="sníž. přenesená",N295,0)</f>
        <v>0</v>
      </c>
      <c r="BI295" s="138">
        <f>IF(U295="nulová",N295,0)</f>
        <v>0</v>
      </c>
      <c r="BJ295" s="21" t="s">
        <v>81</v>
      </c>
      <c r="BK295" s="138">
        <f>ROUND(L295*K295,2)</f>
        <v>0</v>
      </c>
      <c r="BL295" s="21" t="s">
        <v>149</v>
      </c>
      <c r="BM295" s="21" t="s">
        <v>1074</v>
      </c>
    </row>
    <row r="296" spans="2:65" s="10" customFormat="1" ht="16.5" customHeight="1">
      <c r="B296" s="139"/>
      <c r="E296" s="140" t="s">
        <v>5</v>
      </c>
      <c r="F296" s="225" t="s">
        <v>1075</v>
      </c>
      <c r="G296" s="226"/>
      <c r="H296" s="226"/>
      <c r="I296" s="226"/>
      <c r="K296" s="140" t="s">
        <v>5</v>
      </c>
      <c r="R296" s="141"/>
      <c r="T296" s="142"/>
      <c r="AA296" s="143"/>
      <c r="AT296" s="140" t="s">
        <v>152</v>
      </c>
      <c r="AU296" s="140" t="s">
        <v>95</v>
      </c>
      <c r="AV296" s="10" t="s">
        <v>81</v>
      </c>
      <c r="AW296" s="10" t="s">
        <v>31</v>
      </c>
      <c r="AX296" s="10" t="s">
        <v>73</v>
      </c>
      <c r="AY296" s="140" t="s">
        <v>144</v>
      </c>
    </row>
    <row r="297" spans="2:65" s="10" customFormat="1" ht="16.5" customHeight="1">
      <c r="B297" s="139"/>
      <c r="E297" s="140" t="s">
        <v>5</v>
      </c>
      <c r="F297" s="229" t="s">
        <v>1076</v>
      </c>
      <c r="G297" s="230"/>
      <c r="H297" s="230"/>
      <c r="I297" s="230"/>
      <c r="K297" s="140" t="s">
        <v>5</v>
      </c>
      <c r="R297" s="141"/>
      <c r="T297" s="142"/>
      <c r="AA297" s="143"/>
      <c r="AT297" s="140" t="s">
        <v>152</v>
      </c>
      <c r="AU297" s="140" t="s">
        <v>95</v>
      </c>
      <c r="AV297" s="10" t="s">
        <v>81</v>
      </c>
      <c r="AW297" s="10" t="s">
        <v>31</v>
      </c>
      <c r="AX297" s="10" t="s">
        <v>73</v>
      </c>
      <c r="AY297" s="140" t="s">
        <v>144</v>
      </c>
    </row>
    <row r="298" spans="2:65" s="11" customFormat="1" ht="16.5" customHeight="1">
      <c r="B298" s="144"/>
      <c r="E298" s="145" t="s">
        <v>5</v>
      </c>
      <c r="F298" s="223" t="s">
        <v>1077</v>
      </c>
      <c r="G298" s="224"/>
      <c r="H298" s="224"/>
      <c r="I298" s="224"/>
      <c r="K298" s="146">
        <v>8.3000000000000004E-2</v>
      </c>
      <c r="R298" s="147"/>
      <c r="T298" s="148"/>
      <c r="AA298" s="149"/>
      <c r="AT298" s="145" t="s">
        <v>152</v>
      </c>
      <c r="AU298" s="145" t="s">
        <v>95</v>
      </c>
      <c r="AV298" s="11" t="s">
        <v>95</v>
      </c>
      <c r="AW298" s="11" t="s">
        <v>31</v>
      </c>
      <c r="AX298" s="11" t="s">
        <v>73</v>
      </c>
      <c r="AY298" s="145" t="s">
        <v>144</v>
      </c>
    </row>
    <row r="299" spans="2:65" s="11" customFormat="1" ht="16.5" customHeight="1">
      <c r="B299" s="144"/>
      <c r="E299" s="145" t="s">
        <v>5</v>
      </c>
      <c r="F299" s="223" t="s">
        <v>1078</v>
      </c>
      <c r="G299" s="224"/>
      <c r="H299" s="224"/>
      <c r="I299" s="224"/>
      <c r="K299" s="146">
        <v>0.14000000000000001</v>
      </c>
      <c r="R299" s="147"/>
      <c r="T299" s="148"/>
      <c r="AA299" s="149"/>
      <c r="AT299" s="145" t="s">
        <v>152</v>
      </c>
      <c r="AU299" s="145" t="s">
        <v>95</v>
      </c>
      <c r="AV299" s="11" t="s">
        <v>95</v>
      </c>
      <c r="AW299" s="11" t="s">
        <v>31</v>
      </c>
      <c r="AX299" s="11" t="s">
        <v>73</v>
      </c>
      <c r="AY299" s="145" t="s">
        <v>144</v>
      </c>
    </row>
    <row r="300" spans="2:65" s="11" customFormat="1" ht="16.5" customHeight="1">
      <c r="B300" s="144"/>
      <c r="E300" s="145" t="s">
        <v>5</v>
      </c>
      <c r="F300" s="223" t="s">
        <v>1079</v>
      </c>
      <c r="G300" s="224"/>
      <c r="H300" s="224"/>
      <c r="I300" s="224"/>
      <c r="K300" s="146">
        <v>0.41599999999999998</v>
      </c>
      <c r="R300" s="147"/>
      <c r="T300" s="148"/>
      <c r="AA300" s="149"/>
      <c r="AT300" s="145" t="s">
        <v>152</v>
      </c>
      <c r="AU300" s="145" t="s">
        <v>95</v>
      </c>
      <c r="AV300" s="11" t="s">
        <v>95</v>
      </c>
      <c r="AW300" s="11" t="s">
        <v>31</v>
      </c>
      <c r="AX300" s="11" t="s">
        <v>73</v>
      </c>
      <c r="AY300" s="145" t="s">
        <v>144</v>
      </c>
    </row>
    <row r="301" spans="2:65" s="11" customFormat="1" ht="16.5" customHeight="1">
      <c r="B301" s="144"/>
      <c r="E301" s="145" t="s">
        <v>5</v>
      </c>
      <c r="F301" s="223" t="s">
        <v>1080</v>
      </c>
      <c r="G301" s="224"/>
      <c r="H301" s="224"/>
      <c r="I301" s="224"/>
      <c r="K301" s="146">
        <v>0.38300000000000001</v>
      </c>
      <c r="R301" s="147"/>
      <c r="T301" s="148"/>
      <c r="AA301" s="149"/>
      <c r="AT301" s="145" t="s">
        <v>152</v>
      </c>
      <c r="AU301" s="145" t="s">
        <v>95</v>
      </c>
      <c r="AV301" s="11" t="s">
        <v>95</v>
      </c>
      <c r="AW301" s="11" t="s">
        <v>31</v>
      </c>
      <c r="AX301" s="11" t="s">
        <v>73</v>
      </c>
      <c r="AY301" s="145" t="s">
        <v>144</v>
      </c>
    </row>
    <row r="302" spans="2:65" s="12" customFormat="1" ht="16.5" customHeight="1">
      <c r="B302" s="150"/>
      <c r="E302" s="151" t="s">
        <v>5</v>
      </c>
      <c r="F302" s="227" t="s">
        <v>155</v>
      </c>
      <c r="G302" s="228"/>
      <c r="H302" s="228"/>
      <c r="I302" s="228"/>
      <c r="K302" s="152">
        <v>1.022</v>
      </c>
      <c r="R302" s="153"/>
      <c r="T302" s="154"/>
      <c r="AA302" s="155"/>
      <c r="AT302" s="151" t="s">
        <v>152</v>
      </c>
      <c r="AU302" s="151" t="s">
        <v>95</v>
      </c>
      <c r="AV302" s="12" t="s">
        <v>149</v>
      </c>
      <c r="AW302" s="12" t="s">
        <v>31</v>
      </c>
      <c r="AX302" s="12" t="s">
        <v>81</v>
      </c>
      <c r="AY302" s="151" t="s">
        <v>144</v>
      </c>
    </row>
    <row r="303" spans="2:65" s="1" customFormat="1" ht="16.5" customHeight="1">
      <c r="B303" s="129"/>
      <c r="C303" s="130" t="s">
        <v>415</v>
      </c>
      <c r="D303" s="130" t="s">
        <v>145</v>
      </c>
      <c r="E303" s="131" t="s">
        <v>1081</v>
      </c>
      <c r="F303" s="222" t="s">
        <v>1082</v>
      </c>
      <c r="G303" s="222"/>
      <c r="H303" s="222"/>
      <c r="I303" s="222"/>
      <c r="J303" s="132" t="s">
        <v>190</v>
      </c>
      <c r="K303" s="133">
        <v>11.693</v>
      </c>
      <c r="L303" s="217">
        <v>0</v>
      </c>
      <c r="M303" s="217"/>
      <c r="N303" s="217">
        <f>ROUND(L303*K303,2)</f>
        <v>0</v>
      </c>
      <c r="O303" s="217"/>
      <c r="P303" s="217"/>
      <c r="Q303" s="217"/>
      <c r="R303" s="134"/>
      <c r="T303" s="135" t="s">
        <v>5</v>
      </c>
      <c r="U303" s="40" t="s">
        <v>38</v>
      </c>
      <c r="V303" s="136">
        <v>1.179</v>
      </c>
      <c r="W303" s="136">
        <f>V303*K303</f>
        <v>13.786047</v>
      </c>
      <c r="X303" s="136">
        <v>1.0517179999999999E-2</v>
      </c>
      <c r="Y303" s="136">
        <f>X303*K303</f>
        <v>0.12297738573999999</v>
      </c>
      <c r="Z303" s="136">
        <v>0</v>
      </c>
      <c r="AA303" s="137">
        <f>Z303*K303</f>
        <v>0</v>
      </c>
      <c r="AR303" s="21" t="s">
        <v>149</v>
      </c>
      <c r="AT303" s="21" t="s">
        <v>145</v>
      </c>
      <c r="AU303" s="21" t="s">
        <v>95</v>
      </c>
      <c r="AY303" s="21" t="s">
        <v>144</v>
      </c>
      <c r="BE303" s="138">
        <f>IF(U303="základní",N303,0)</f>
        <v>0</v>
      </c>
      <c r="BF303" s="138">
        <f>IF(U303="snížená",N303,0)</f>
        <v>0</v>
      </c>
      <c r="BG303" s="138">
        <f>IF(U303="zákl. přenesená",N303,0)</f>
        <v>0</v>
      </c>
      <c r="BH303" s="138">
        <f>IF(U303="sníž. přenesená",N303,0)</f>
        <v>0</v>
      </c>
      <c r="BI303" s="138">
        <f>IF(U303="nulová",N303,0)</f>
        <v>0</v>
      </c>
      <c r="BJ303" s="21" t="s">
        <v>81</v>
      </c>
      <c r="BK303" s="138">
        <f>ROUND(L303*K303,2)</f>
        <v>0</v>
      </c>
      <c r="BL303" s="21" t="s">
        <v>149</v>
      </c>
      <c r="BM303" s="21" t="s">
        <v>1083</v>
      </c>
    </row>
    <row r="304" spans="2:65" s="10" customFormat="1" ht="16.5" customHeight="1">
      <c r="B304" s="139"/>
      <c r="E304" s="140" t="s">
        <v>5</v>
      </c>
      <c r="F304" s="225" t="s">
        <v>1075</v>
      </c>
      <c r="G304" s="226"/>
      <c r="H304" s="226"/>
      <c r="I304" s="226"/>
      <c r="K304" s="140" t="s">
        <v>5</v>
      </c>
      <c r="R304" s="141"/>
      <c r="T304" s="142"/>
      <c r="AA304" s="143"/>
      <c r="AT304" s="140" t="s">
        <v>152</v>
      </c>
      <c r="AU304" s="140" t="s">
        <v>95</v>
      </c>
      <c r="AV304" s="10" t="s">
        <v>81</v>
      </c>
      <c r="AW304" s="10" t="s">
        <v>31</v>
      </c>
      <c r="AX304" s="10" t="s">
        <v>73</v>
      </c>
      <c r="AY304" s="140" t="s">
        <v>144</v>
      </c>
    </row>
    <row r="305" spans="2:65" s="10" customFormat="1" ht="16.5" customHeight="1">
      <c r="B305" s="139"/>
      <c r="E305" s="140" t="s">
        <v>5</v>
      </c>
      <c r="F305" s="229" t="s">
        <v>1076</v>
      </c>
      <c r="G305" s="230"/>
      <c r="H305" s="230"/>
      <c r="I305" s="230"/>
      <c r="K305" s="140" t="s">
        <v>5</v>
      </c>
      <c r="R305" s="141"/>
      <c r="T305" s="142"/>
      <c r="AA305" s="143"/>
      <c r="AT305" s="140" t="s">
        <v>152</v>
      </c>
      <c r="AU305" s="140" t="s">
        <v>95</v>
      </c>
      <c r="AV305" s="10" t="s">
        <v>81</v>
      </c>
      <c r="AW305" s="10" t="s">
        <v>31</v>
      </c>
      <c r="AX305" s="10" t="s">
        <v>73</v>
      </c>
      <c r="AY305" s="140" t="s">
        <v>144</v>
      </c>
    </row>
    <row r="306" spans="2:65" s="11" customFormat="1" ht="16.5" customHeight="1">
      <c r="B306" s="144"/>
      <c r="E306" s="145" t="s">
        <v>5</v>
      </c>
      <c r="F306" s="223" t="s">
        <v>1084</v>
      </c>
      <c r="G306" s="224"/>
      <c r="H306" s="224"/>
      <c r="I306" s="224"/>
      <c r="K306" s="146">
        <v>1.073</v>
      </c>
      <c r="R306" s="147"/>
      <c r="T306" s="148"/>
      <c r="AA306" s="149"/>
      <c r="AT306" s="145" t="s">
        <v>152</v>
      </c>
      <c r="AU306" s="145" t="s">
        <v>95</v>
      </c>
      <c r="AV306" s="11" t="s">
        <v>95</v>
      </c>
      <c r="AW306" s="11" t="s">
        <v>31</v>
      </c>
      <c r="AX306" s="11" t="s">
        <v>73</v>
      </c>
      <c r="AY306" s="145" t="s">
        <v>144</v>
      </c>
    </row>
    <row r="307" spans="2:65" s="11" customFormat="1" ht="16.5" customHeight="1">
      <c r="B307" s="144"/>
      <c r="E307" s="145" t="s">
        <v>5</v>
      </c>
      <c r="F307" s="223" t="s">
        <v>1085</v>
      </c>
      <c r="G307" s="224"/>
      <c r="H307" s="224"/>
      <c r="I307" s="224"/>
      <c r="K307" s="146">
        <v>2.1</v>
      </c>
      <c r="R307" s="147"/>
      <c r="T307" s="148"/>
      <c r="AA307" s="149"/>
      <c r="AT307" s="145" t="s">
        <v>152</v>
      </c>
      <c r="AU307" s="145" t="s">
        <v>95</v>
      </c>
      <c r="AV307" s="11" t="s">
        <v>95</v>
      </c>
      <c r="AW307" s="11" t="s">
        <v>31</v>
      </c>
      <c r="AX307" s="11" t="s">
        <v>73</v>
      </c>
      <c r="AY307" s="145" t="s">
        <v>144</v>
      </c>
    </row>
    <row r="308" spans="2:65" s="11" customFormat="1" ht="16.5" customHeight="1">
      <c r="B308" s="144"/>
      <c r="E308" s="145" t="s">
        <v>5</v>
      </c>
      <c r="F308" s="223" t="s">
        <v>1086</v>
      </c>
      <c r="G308" s="224"/>
      <c r="H308" s="224"/>
      <c r="I308" s="224"/>
      <c r="K308" s="146">
        <v>4.4400000000000004</v>
      </c>
      <c r="R308" s="147"/>
      <c r="T308" s="148"/>
      <c r="AA308" s="149"/>
      <c r="AT308" s="145" t="s">
        <v>152</v>
      </c>
      <c r="AU308" s="145" t="s">
        <v>95</v>
      </c>
      <c r="AV308" s="11" t="s">
        <v>95</v>
      </c>
      <c r="AW308" s="11" t="s">
        <v>31</v>
      </c>
      <c r="AX308" s="11" t="s">
        <v>73</v>
      </c>
      <c r="AY308" s="145" t="s">
        <v>144</v>
      </c>
    </row>
    <row r="309" spans="2:65" s="11" customFormat="1" ht="16.5" customHeight="1">
      <c r="B309" s="144"/>
      <c r="E309" s="145" t="s">
        <v>5</v>
      </c>
      <c r="F309" s="223" t="s">
        <v>1087</v>
      </c>
      <c r="G309" s="224"/>
      <c r="H309" s="224"/>
      <c r="I309" s="224"/>
      <c r="K309" s="146">
        <v>4.08</v>
      </c>
      <c r="R309" s="147"/>
      <c r="T309" s="148"/>
      <c r="AA309" s="149"/>
      <c r="AT309" s="145" t="s">
        <v>152</v>
      </c>
      <c r="AU309" s="145" t="s">
        <v>95</v>
      </c>
      <c r="AV309" s="11" t="s">
        <v>95</v>
      </c>
      <c r="AW309" s="11" t="s">
        <v>31</v>
      </c>
      <c r="AX309" s="11" t="s">
        <v>73</v>
      </c>
      <c r="AY309" s="145" t="s">
        <v>144</v>
      </c>
    </row>
    <row r="310" spans="2:65" s="12" customFormat="1" ht="16.5" customHeight="1">
      <c r="B310" s="150"/>
      <c r="E310" s="151" t="s">
        <v>5</v>
      </c>
      <c r="F310" s="227" t="s">
        <v>155</v>
      </c>
      <c r="G310" s="228"/>
      <c r="H310" s="228"/>
      <c r="I310" s="228"/>
      <c r="K310" s="152">
        <v>11.693</v>
      </c>
      <c r="R310" s="153"/>
      <c r="T310" s="154"/>
      <c r="AA310" s="155"/>
      <c r="AT310" s="151" t="s">
        <v>152</v>
      </c>
      <c r="AU310" s="151" t="s">
        <v>95</v>
      </c>
      <c r="AV310" s="12" t="s">
        <v>149</v>
      </c>
      <c r="AW310" s="12" t="s">
        <v>31</v>
      </c>
      <c r="AX310" s="12" t="s">
        <v>81</v>
      </c>
      <c r="AY310" s="151" t="s">
        <v>144</v>
      </c>
    </row>
    <row r="311" spans="2:65" s="1" customFormat="1" ht="16.5" customHeight="1">
      <c r="B311" s="129"/>
      <c r="C311" s="130" t="s">
        <v>420</v>
      </c>
      <c r="D311" s="130" t="s">
        <v>145</v>
      </c>
      <c r="E311" s="131" t="s">
        <v>1088</v>
      </c>
      <c r="F311" s="222" t="s">
        <v>1089</v>
      </c>
      <c r="G311" s="222"/>
      <c r="H311" s="222"/>
      <c r="I311" s="222"/>
      <c r="J311" s="132" t="s">
        <v>190</v>
      </c>
      <c r="K311" s="133">
        <v>11.693</v>
      </c>
      <c r="L311" s="217">
        <v>0</v>
      </c>
      <c r="M311" s="217"/>
      <c r="N311" s="217">
        <f>ROUND(L311*K311,2)</f>
        <v>0</v>
      </c>
      <c r="O311" s="217"/>
      <c r="P311" s="217"/>
      <c r="Q311" s="217"/>
      <c r="R311" s="134"/>
      <c r="T311" s="135" t="s">
        <v>5</v>
      </c>
      <c r="U311" s="40" t="s">
        <v>38</v>
      </c>
      <c r="V311" s="136">
        <v>0.497</v>
      </c>
      <c r="W311" s="136">
        <f>V311*K311</f>
        <v>5.8114210000000002</v>
      </c>
      <c r="X311" s="136">
        <v>0</v>
      </c>
      <c r="Y311" s="136">
        <f>X311*K311</f>
        <v>0</v>
      </c>
      <c r="Z311" s="136">
        <v>0</v>
      </c>
      <c r="AA311" s="137">
        <f>Z311*K311</f>
        <v>0</v>
      </c>
      <c r="AR311" s="21" t="s">
        <v>149</v>
      </c>
      <c r="AT311" s="21" t="s">
        <v>145</v>
      </c>
      <c r="AU311" s="21" t="s">
        <v>95</v>
      </c>
      <c r="AY311" s="21" t="s">
        <v>144</v>
      </c>
      <c r="BE311" s="138">
        <f>IF(U311="základní",N311,0)</f>
        <v>0</v>
      </c>
      <c r="BF311" s="138">
        <f>IF(U311="snížená",N311,0)</f>
        <v>0</v>
      </c>
      <c r="BG311" s="138">
        <f>IF(U311="zákl. přenesená",N311,0)</f>
        <v>0</v>
      </c>
      <c r="BH311" s="138">
        <f>IF(U311="sníž. přenesená",N311,0)</f>
        <v>0</v>
      </c>
      <c r="BI311" s="138">
        <f>IF(U311="nulová",N311,0)</f>
        <v>0</v>
      </c>
      <c r="BJ311" s="21" t="s">
        <v>81</v>
      </c>
      <c r="BK311" s="138">
        <f>ROUND(L311*K311,2)</f>
        <v>0</v>
      </c>
      <c r="BL311" s="21" t="s">
        <v>149</v>
      </c>
      <c r="BM311" s="21" t="s">
        <v>1090</v>
      </c>
    </row>
    <row r="312" spans="2:65" s="1" customFormat="1" ht="25.5" customHeight="1">
      <c r="B312" s="129"/>
      <c r="C312" s="130" t="s">
        <v>424</v>
      </c>
      <c r="D312" s="130" t="s">
        <v>145</v>
      </c>
      <c r="E312" s="131" t="s">
        <v>1091</v>
      </c>
      <c r="F312" s="222" t="s">
        <v>1092</v>
      </c>
      <c r="G312" s="222"/>
      <c r="H312" s="222"/>
      <c r="I312" s="222"/>
      <c r="J312" s="132" t="s">
        <v>179</v>
      </c>
      <c r="K312" s="133">
        <v>2.3069999999999999</v>
      </c>
      <c r="L312" s="217">
        <v>0</v>
      </c>
      <c r="M312" s="217"/>
      <c r="N312" s="217">
        <f>ROUND(L312*K312,2)</f>
        <v>0</v>
      </c>
      <c r="O312" s="217"/>
      <c r="P312" s="217"/>
      <c r="Q312" s="217"/>
      <c r="R312" s="134"/>
      <c r="T312" s="135" t="s">
        <v>5</v>
      </c>
      <c r="U312" s="40" t="s">
        <v>38</v>
      </c>
      <c r="V312" s="136">
        <v>36.9</v>
      </c>
      <c r="W312" s="136">
        <f>V312*K312</f>
        <v>85.128299999999996</v>
      </c>
      <c r="X312" s="136">
        <v>1.0900000000000001</v>
      </c>
      <c r="Y312" s="136">
        <f>X312*K312</f>
        <v>2.5146299999999999</v>
      </c>
      <c r="Z312" s="136">
        <v>0</v>
      </c>
      <c r="AA312" s="137">
        <f>Z312*K312</f>
        <v>0</v>
      </c>
      <c r="AR312" s="21" t="s">
        <v>149</v>
      </c>
      <c r="AT312" s="21" t="s">
        <v>145</v>
      </c>
      <c r="AU312" s="21" t="s">
        <v>95</v>
      </c>
      <c r="AY312" s="21" t="s">
        <v>144</v>
      </c>
      <c r="BE312" s="138">
        <f>IF(U312="základní",N312,0)</f>
        <v>0</v>
      </c>
      <c r="BF312" s="138">
        <f>IF(U312="snížená",N312,0)</f>
        <v>0</v>
      </c>
      <c r="BG312" s="138">
        <f>IF(U312="zákl. přenesená",N312,0)</f>
        <v>0</v>
      </c>
      <c r="BH312" s="138">
        <f>IF(U312="sníž. přenesená",N312,0)</f>
        <v>0</v>
      </c>
      <c r="BI312" s="138">
        <f>IF(U312="nulová",N312,0)</f>
        <v>0</v>
      </c>
      <c r="BJ312" s="21" t="s">
        <v>81</v>
      </c>
      <c r="BK312" s="138">
        <f>ROUND(L312*K312,2)</f>
        <v>0</v>
      </c>
      <c r="BL312" s="21" t="s">
        <v>149</v>
      </c>
      <c r="BM312" s="21" t="s">
        <v>1093</v>
      </c>
    </row>
    <row r="313" spans="2:65" s="10" customFormat="1" ht="16.5" customHeight="1">
      <c r="B313" s="139"/>
      <c r="E313" s="140" t="s">
        <v>5</v>
      </c>
      <c r="F313" s="225" t="s">
        <v>1061</v>
      </c>
      <c r="G313" s="226"/>
      <c r="H313" s="226"/>
      <c r="I313" s="226"/>
      <c r="K313" s="140" t="s">
        <v>5</v>
      </c>
      <c r="R313" s="141"/>
      <c r="T313" s="142"/>
      <c r="AA313" s="143"/>
      <c r="AT313" s="140" t="s">
        <v>152</v>
      </c>
      <c r="AU313" s="140" t="s">
        <v>95</v>
      </c>
      <c r="AV313" s="10" t="s">
        <v>81</v>
      </c>
      <c r="AW313" s="10" t="s">
        <v>31</v>
      </c>
      <c r="AX313" s="10" t="s">
        <v>73</v>
      </c>
      <c r="AY313" s="140" t="s">
        <v>144</v>
      </c>
    </row>
    <row r="314" spans="2:65" s="11" customFormat="1" ht="16.5" customHeight="1">
      <c r="B314" s="144"/>
      <c r="E314" s="145" t="s">
        <v>5</v>
      </c>
      <c r="F314" s="223" t="s">
        <v>1094</v>
      </c>
      <c r="G314" s="224"/>
      <c r="H314" s="224"/>
      <c r="I314" s="224"/>
      <c r="K314" s="146">
        <v>0.11</v>
      </c>
      <c r="R314" s="147"/>
      <c r="T314" s="148"/>
      <c r="AA314" s="149"/>
      <c r="AT314" s="145" t="s">
        <v>152</v>
      </c>
      <c r="AU314" s="145" t="s">
        <v>95</v>
      </c>
      <c r="AV314" s="11" t="s">
        <v>95</v>
      </c>
      <c r="AW314" s="11" t="s">
        <v>31</v>
      </c>
      <c r="AX314" s="11" t="s">
        <v>73</v>
      </c>
      <c r="AY314" s="145" t="s">
        <v>144</v>
      </c>
    </row>
    <row r="315" spans="2:65" s="11" customFormat="1" ht="16.5" customHeight="1">
      <c r="B315" s="144"/>
      <c r="E315" s="145" t="s">
        <v>5</v>
      </c>
      <c r="F315" s="223" t="s">
        <v>1095</v>
      </c>
      <c r="G315" s="224"/>
      <c r="H315" s="224"/>
      <c r="I315" s="224"/>
      <c r="K315" s="146">
        <v>0.53900000000000003</v>
      </c>
      <c r="R315" s="147"/>
      <c r="T315" s="148"/>
      <c r="AA315" s="149"/>
      <c r="AT315" s="145" t="s">
        <v>152</v>
      </c>
      <c r="AU315" s="145" t="s">
        <v>95</v>
      </c>
      <c r="AV315" s="11" t="s">
        <v>95</v>
      </c>
      <c r="AW315" s="11" t="s">
        <v>31</v>
      </c>
      <c r="AX315" s="11" t="s">
        <v>73</v>
      </c>
      <c r="AY315" s="145" t="s">
        <v>144</v>
      </c>
    </row>
    <row r="316" spans="2:65" s="11" customFormat="1" ht="16.5" customHeight="1">
      <c r="B316" s="144"/>
      <c r="E316" s="145" t="s">
        <v>5</v>
      </c>
      <c r="F316" s="223" t="s">
        <v>1096</v>
      </c>
      <c r="G316" s="224"/>
      <c r="H316" s="224"/>
      <c r="I316" s="224"/>
      <c r="K316" s="146">
        <v>0.108</v>
      </c>
      <c r="R316" s="147"/>
      <c r="T316" s="148"/>
      <c r="AA316" s="149"/>
      <c r="AT316" s="145" t="s">
        <v>152</v>
      </c>
      <c r="AU316" s="145" t="s">
        <v>95</v>
      </c>
      <c r="AV316" s="11" t="s">
        <v>95</v>
      </c>
      <c r="AW316" s="11" t="s">
        <v>31</v>
      </c>
      <c r="AX316" s="11" t="s">
        <v>73</v>
      </c>
      <c r="AY316" s="145" t="s">
        <v>144</v>
      </c>
    </row>
    <row r="317" spans="2:65" s="11" customFormat="1" ht="16.5" customHeight="1">
      <c r="B317" s="144"/>
      <c r="E317" s="145" t="s">
        <v>5</v>
      </c>
      <c r="F317" s="223" t="s">
        <v>1097</v>
      </c>
      <c r="G317" s="224"/>
      <c r="H317" s="224"/>
      <c r="I317" s="224"/>
      <c r="K317" s="146">
        <v>9.6000000000000002E-2</v>
      </c>
      <c r="R317" s="147"/>
      <c r="T317" s="148"/>
      <c r="AA317" s="149"/>
      <c r="AT317" s="145" t="s">
        <v>152</v>
      </c>
      <c r="AU317" s="145" t="s">
        <v>95</v>
      </c>
      <c r="AV317" s="11" t="s">
        <v>95</v>
      </c>
      <c r="AW317" s="11" t="s">
        <v>31</v>
      </c>
      <c r="AX317" s="11" t="s">
        <v>73</v>
      </c>
      <c r="AY317" s="145" t="s">
        <v>144</v>
      </c>
    </row>
    <row r="318" spans="2:65" s="11" customFormat="1" ht="16.5" customHeight="1">
      <c r="B318" s="144"/>
      <c r="E318" s="145" t="s">
        <v>5</v>
      </c>
      <c r="F318" s="223" t="s">
        <v>1098</v>
      </c>
      <c r="G318" s="224"/>
      <c r="H318" s="224"/>
      <c r="I318" s="224"/>
      <c r="K318" s="146">
        <v>0.13500000000000001</v>
      </c>
      <c r="R318" s="147"/>
      <c r="T318" s="148"/>
      <c r="AA318" s="149"/>
      <c r="AT318" s="145" t="s">
        <v>152</v>
      </c>
      <c r="AU318" s="145" t="s">
        <v>95</v>
      </c>
      <c r="AV318" s="11" t="s">
        <v>95</v>
      </c>
      <c r="AW318" s="11" t="s">
        <v>31</v>
      </c>
      <c r="AX318" s="11" t="s">
        <v>73</v>
      </c>
      <c r="AY318" s="145" t="s">
        <v>144</v>
      </c>
    </row>
    <row r="319" spans="2:65" s="11" customFormat="1" ht="16.5" customHeight="1">
      <c r="B319" s="144"/>
      <c r="E319" s="145" t="s">
        <v>5</v>
      </c>
      <c r="F319" s="223" t="s">
        <v>1099</v>
      </c>
      <c r="G319" s="224"/>
      <c r="H319" s="224"/>
      <c r="I319" s="224"/>
      <c r="K319" s="146">
        <v>0.10100000000000001</v>
      </c>
      <c r="R319" s="147"/>
      <c r="T319" s="148"/>
      <c r="AA319" s="149"/>
      <c r="AT319" s="145" t="s">
        <v>152</v>
      </c>
      <c r="AU319" s="145" t="s">
        <v>95</v>
      </c>
      <c r="AV319" s="11" t="s">
        <v>95</v>
      </c>
      <c r="AW319" s="11" t="s">
        <v>31</v>
      </c>
      <c r="AX319" s="11" t="s">
        <v>73</v>
      </c>
      <c r="AY319" s="145" t="s">
        <v>144</v>
      </c>
    </row>
    <row r="320" spans="2:65" s="11" customFormat="1" ht="16.5" customHeight="1">
      <c r="B320" s="144"/>
      <c r="E320" s="145" t="s">
        <v>5</v>
      </c>
      <c r="F320" s="223" t="s">
        <v>1100</v>
      </c>
      <c r="G320" s="224"/>
      <c r="H320" s="224"/>
      <c r="I320" s="224"/>
      <c r="K320" s="146">
        <v>0.20100000000000001</v>
      </c>
      <c r="R320" s="147"/>
      <c r="T320" s="148"/>
      <c r="AA320" s="149"/>
      <c r="AT320" s="145" t="s">
        <v>152</v>
      </c>
      <c r="AU320" s="145" t="s">
        <v>95</v>
      </c>
      <c r="AV320" s="11" t="s">
        <v>95</v>
      </c>
      <c r="AW320" s="11" t="s">
        <v>31</v>
      </c>
      <c r="AX320" s="11" t="s">
        <v>73</v>
      </c>
      <c r="AY320" s="145" t="s">
        <v>144</v>
      </c>
    </row>
    <row r="321" spans="2:65" s="11" customFormat="1" ht="16.5" customHeight="1">
      <c r="B321" s="144"/>
      <c r="E321" s="145" t="s">
        <v>5</v>
      </c>
      <c r="F321" s="223" t="s">
        <v>1101</v>
      </c>
      <c r="G321" s="224"/>
      <c r="H321" s="224"/>
      <c r="I321" s="224"/>
      <c r="K321" s="146">
        <v>3.5000000000000003E-2</v>
      </c>
      <c r="R321" s="147"/>
      <c r="T321" s="148"/>
      <c r="AA321" s="149"/>
      <c r="AT321" s="145" t="s">
        <v>152</v>
      </c>
      <c r="AU321" s="145" t="s">
        <v>95</v>
      </c>
      <c r="AV321" s="11" t="s">
        <v>95</v>
      </c>
      <c r="AW321" s="11" t="s">
        <v>31</v>
      </c>
      <c r="AX321" s="11" t="s">
        <v>73</v>
      </c>
      <c r="AY321" s="145" t="s">
        <v>144</v>
      </c>
    </row>
    <row r="322" spans="2:65" s="11" customFormat="1" ht="16.5" customHeight="1">
      <c r="B322" s="144"/>
      <c r="E322" s="145" t="s">
        <v>5</v>
      </c>
      <c r="F322" s="223" t="s">
        <v>1102</v>
      </c>
      <c r="G322" s="224"/>
      <c r="H322" s="224"/>
      <c r="I322" s="224"/>
      <c r="K322" s="146">
        <v>0.65700000000000003</v>
      </c>
      <c r="R322" s="147"/>
      <c r="T322" s="148"/>
      <c r="AA322" s="149"/>
      <c r="AT322" s="145" t="s">
        <v>152</v>
      </c>
      <c r="AU322" s="145" t="s">
        <v>95</v>
      </c>
      <c r="AV322" s="11" t="s">
        <v>95</v>
      </c>
      <c r="AW322" s="11" t="s">
        <v>31</v>
      </c>
      <c r="AX322" s="11" t="s">
        <v>73</v>
      </c>
      <c r="AY322" s="145" t="s">
        <v>144</v>
      </c>
    </row>
    <row r="323" spans="2:65" s="11" customFormat="1" ht="16.5" customHeight="1">
      <c r="B323" s="144"/>
      <c r="E323" s="145" t="s">
        <v>5</v>
      </c>
      <c r="F323" s="223" t="s">
        <v>1103</v>
      </c>
      <c r="G323" s="224"/>
      <c r="H323" s="224"/>
      <c r="I323" s="224"/>
      <c r="K323" s="146">
        <v>0.09</v>
      </c>
      <c r="R323" s="147"/>
      <c r="T323" s="148"/>
      <c r="AA323" s="149"/>
      <c r="AT323" s="145" t="s">
        <v>152</v>
      </c>
      <c r="AU323" s="145" t="s">
        <v>95</v>
      </c>
      <c r="AV323" s="11" t="s">
        <v>95</v>
      </c>
      <c r="AW323" s="11" t="s">
        <v>31</v>
      </c>
      <c r="AX323" s="11" t="s">
        <v>73</v>
      </c>
      <c r="AY323" s="145" t="s">
        <v>144</v>
      </c>
    </row>
    <row r="324" spans="2:65" s="11" customFormat="1" ht="16.5" customHeight="1">
      <c r="B324" s="144"/>
      <c r="E324" s="145" t="s">
        <v>5</v>
      </c>
      <c r="F324" s="223" t="s">
        <v>1104</v>
      </c>
      <c r="G324" s="224"/>
      <c r="H324" s="224"/>
      <c r="I324" s="224"/>
      <c r="K324" s="146">
        <v>0.153</v>
      </c>
      <c r="R324" s="147"/>
      <c r="T324" s="148"/>
      <c r="AA324" s="149"/>
      <c r="AT324" s="145" t="s">
        <v>152</v>
      </c>
      <c r="AU324" s="145" t="s">
        <v>95</v>
      </c>
      <c r="AV324" s="11" t="s">
        <v>95</v>
      </c>
      <c r="AW324" s="11" t="s">
        <v>31</v>
      </c>
      <c r="AX324" s="11" t="s">
        <v>73</v>
      </c>
      <c r="AY324" s="145" t="s">
        <v>144</v>
      </c>
    </row>
    <row r="325" spans="2:65" s="11" customFormat="1" ht="16.5" customHeight="1">
      <c r="B325" s="144"/>
      <c r="E325" s="145" t="s">
        <v>5</v>
      </c>
      <c r="F325" s="223" t="s">
        <v>1105</v>
      </c>
      <c r="G325" s="224"/>
      <c r="H325" s="224"/>
      <c r="I325" s="224"/>
      <c r="K325" s="146">
        <v>0.04</v>
      </c>
      <c r="R325" s="147"/>
      <c r="T325" s="148"/>
      <c r="AA325" s="149"/>
      <c r="AT325" s="145" t="s">
        <v>152</v>
      </c>
      <c r="AU325" s="145" t="s">
        <v>95</v>
      </c>
      <c r="AV325" s="11" t="s">
        <v>95</v>
      </c>
      <c r="AW325" s="11" t="s">
        <v>31</v>
      </c>
      <c r="AX325" s="11" t="s">
        <v>73</v>
      </c>
      <c r="AY325" s="145" t="s">
        <v>144</v>
      </c>
    </row>
    <row r="326" spans="2:65" s="11" customFormat="1" ht="16.5" customHeight="1">
      <c r="B326" s="144"/>
      <c r="E326" s="145" t="s">
        <v>5</v>
      </c>
      <c r="F326" s="223" t="s">
        <v>1106</v>
      </c>
      <c r="G326" s="224"/>
      <c r="H326" s="224"/>
      <c r="I326" s="224"/>
      <c r="K326" s="146">
        <v>4.2000000000000003E-2</v>
      </c>
      <c r="R326" s="147"/>
      <c r="T326" s="148"/>
      <c r="AA326" s="149"/>
      <c r="AT326" s="145" t="s">
        <v>152</v>
      </c>
      <c r="AU326" s="145" t="s">
        <v>95</v>
      </c>
      <c r="AV326" s="11" t="s">
        <v>95</v>
      </c>
      <c r="AW326" s="11" t="s">
        <v>31</v>
      </c>
      <c r="AX326" s="11" t="s">
        <v>73</v>
      </c>
      <c r="AY326" s="145" t="s">
        <v>144</v>
      </c>
    </row>
    <row r="327" spans="2:65" s="12" customFormat="1" ht="16.5" customHeight="1">
      <c r="B327" s="150"/>
      <c r="E327" s="151" t="s">
        <v>5</v>
      </c>
      <c r="F327" s="227" t="s">
        <v>155</v>
      </c>
      <c r="G327" s="228"/>
      <c r="H327" s="228"/>
      <c r="I327" s="228"/>
      <c r="K327" s="152">
        <v>2.3069999999999999</v>
      </c>
      <c r="R327" s="153"/>
      <c r="T327" s="154"/>
      <c r="AA327" s="155"/>
      <c r="AT327" s="151" t="s">
        <v>152</v>
      </c>
      <c r="AU327" s="151" t="s">
        <v>95</v>
      </c>
      <c r="AV327" s="12" t="s">
        <v>149</v>
      </c>
      <c r="AW327" s="12" t="s">
        <v>31</v>
      </c>
      <c r="AX327" s="12" t="s">
        <v>81</v>
      </c>
      <c r="AY327" s="151" t="s">
        <v>144</v>
      </c>
    </row>
    <row r="328" spans="2:65" s="1" customFormat="1" ht="25.5" customHeight="1">
      <c r="B328" s="129"/>
      <c r="C328" s="130" t="s">
        <v>428</v>
      </c>
      <c r="D328" s="130" t="s">
        <v>145</v>
      </c>
      <c r="E328" s="131" t="s">
        <v>1107</v>
      </c>
      <c r="F328" s="222" t="s">
        <v>1108</v>
      </c>
      <c r="G328" s="222"/>
      <c r="H328" s="222"/>
      <c r="I328" s="222"/>
      <c r="J328" s="132" t="s">
        <v>179</v>
      </c>
      <c r="K328" s="133">
        <v>0.83299999999999996</v>
      </c>
      <c r="L328" s="217">
        <v>0</v>
      </c>
      <c r="M328" s="217"/>
      <c r="N328" s="217">
        <f>ROUND(L328*K328,2)</f>
        <v>0</v>
      </c>
      <c r="O328" s="217"/>
      <c r="P328" s="217"/>
      <c r="Q328" s="217"/>
      <c r="R328" s="134"/>
      <c r="T328" s="135" t="s">
        <v>5</v>
      </c>
      <c r="U328" s="40" t="s">
        <v>38</v>
      </c>
      <c r="V328" s="136">
        <v>34.5</v>
      </c>
      <c r="W328" s="136">
        <f>V328*K328</f>
        <v>28.738499999999998</v>
      </c>
      <c r="X328" s="136">
        <v>1.0900000000000001</v>
      </c>
      <c r="Y328" s="136">
        <f>X328*K328</f>
        <v>0.90797000000000005</v>
      </c>
      <c r="Z328" s="136">
        <v>0</v>
      </c>
      <c r="AA328" s="137">
        <f>Z328*K328</f>
        <v>0</v>
      </c>
      <c r="AR328" s="21" t="s">
        <v>149</v>
      </c>
      <c r="AT328" s="21" t="s">
        <v>145</v>
      </c>
      <c r="AU328" s="21" t="s">
        <v>95</v>
      </c>
      <c r="AY328" s="21" t="s">
        <v>144</v>
      </c>
      <c r="BE328" s="138">
        <f>IF(U328="základní",N328,0)</f>
        <v>0</v>
      </c>
      <c r="BF328" s="138">
        <f>IF(U328="snížená",N328,0)</f>
        <v>0</v>
      </c>
      <c r="BG328" s="138">
        <f>IF(U328="zákl. přenesená",N328,0)</f>
        <v>0</v>
      </c>
      <c r="BH328" s="138">
        <f>IF(U328="sníž. přenesená",N328,0)</f>
        <v>0</v>
      </c>
      <c r="BI328" s="138">
        <f>IF(U328="nulová",N328,0)</f>
        <v>0</v>
      </c>
      <c r="BJ328" s="21" t="s">
        <v>81</v>
      </c>
      <c r="BK328" s="138">
        <f>ROUND(L328*K328,2)</f>
        <v>0</v>
      </c>
      <c r="BL328" s="21" t="s">
        <v>149</v>
      </c>
      <c r="BM328" s="21" t="s">
        <v>1109</v>
      </c>
    </row>
    <row r="329" spans="2:65" s="10" customFormat="1" ht="16.5" customHeight="1">
      <c r="B329" s="139"/>
      <c r="E329" s="140" t="s">
        <v>5</v>
      </c>
      <c r="F329" s="225" t="s">
        <v>1061</v>
      </c>
      <c r="G329" s="226"/>
      <c r="H329" s="226"/>
      <c r="I329" s="226"/>
      <c r="K329" s="140" t="s">
        <v>5</v>
      </c>
      <c r="R329" s="141"/>
      <c r="T329" s="142"/>
      <c r="AA329" s="143"/>
      <c r="AT329" s="140" t="s">
        <v>152</v>
      </c>
      <c r="AU329" s="140" t="s">
        <v>95</v>
      </c>
      <c r="AV329" s="10" t="s">
        <v>81</v>
      </c>
      <c r="AW329" s="10" t="s">
        <v>31</v>
      </c>
      <c r="AX329" s="10" t="s">
        <v>73</v>
      </c>
      <c r="AY329" s="140" t="s">
        <v>144</v>
      </c>
    </row>
    <row r="330" spans="2:65" s="11" customFormat="1" ht="16.5" customHeight="1">
      <c r="B330" s="144"/>
      <c r="E330" s="145" t="s">
        <v>5</v>
      </c>
      <c r="F330" s="223" t="s">
        <v>1110</v>
      </c>
      <c r="G330" s="224"/>
      <c r="H330" s="224"/>
      <c r="I330" s="224"/>
      <c r="K330" s="146">
        <v>0.83299999999999996</v>
      </c>
      <c r="R330" s="147"/>
      <c r="T330" s="148"/>
      <c r="AA330" s="149"/>
      <c r="AT330" s="145" t="s">
        <v>152</v>
      </c>
      <c r="AU330" s="145" t="s">
        <v>95</v>
      </c>
      <c r="AV330" s="11" t="s">
        <v>95</v>
      </c>
      <c r="AW330" s="11" t="s">
        <v>31</v>
      </c>
      <c r="AX330" s="11" t="s">
        <v>81</v>
      </c>
      <c r="AY330" s="145" t="s">
        <v>144</v>
      </c>
    </row>
    <row r="331" spans="2:65" s="1" customFormat="1" ht="25.5" customHeight="1">
      <c r="B331" s="129"/>
      <c r="C331" s="130" t="s">
        <v>432</v>
      </c>
      <c r="D331" s="130" t="s">
        <v>145</v>
      </c>
      <c r="E331" s="131" t="s">
        <v>1111</v>
      </c>
      <c r="F331" s="222" t="s">
        <v>1112</v>
      </c>
      <c r="G331" s="222"/>
      <c r="H331" s="222"/>
      <c r="I331" s="222"/>
      <c r="J331" s="132" t="s">
        <v>850</v>
      </c>
      <c r="K331" s="133">
        <v>2</v>
      </c>
      <c r="L331" s="217">
        <v>0</v>
      </c>
      <c r="M331" s="217"/>
      <c r="N331" s="217">
        <f>ROUND(L331*K331,2)</f>
        <v>0</v>
      </c>
      <c r="O331" s="217"/>
      <c r="P331" s="217"/>
      <c r="Q331" s="217"/>
      <c r="R331" s="134"/>
      <c r="T331" s="135" t="s">
        <v>5</v>
      </c>
      <c r="U331" s="40" t="s">
        <v>38</v>
      </c>
      <c r="V331" s="136">
        <v>0</v>
      </c>
      <c r="W331" s="136">
        <f>V331*K331</f>
        <v>0</v>
      </c>
      <c r="X331" s="136">
        <v>0</v>
      </c>
      <c r="Y331" s="136">
        <f>X331*K331</f>
        <v>0</v>
      </c>
      <c r="Z331" s="136">
        <v>0</v>
      </c>
      <c r="AA331" s="137">
        <f>Z331*K331</f>
        <v>0</v>
      </c>
      <c r="AR331" s="21" t="s">
        <v>149</v>
      </c>
      <c r="AT331" s="21" t="s">
        <v>145</v>
      </c>
      <c r="AU331" s="21" t="s">
        <v>95</v>
      </c>
      <c r="AY331" s="21" t="s">
        <v>144</v>
      </c>
      <c r="BE331" s="138">
        <f>IF(U331="základní",N331,0)</f>
        <v>0</v>
      </c>
      <c r="BF331" s="138">
        <f>IF(U331="snížená",N331,0)</f>
        <v>0</v>
      </c>
      <c r="BG331" s="138">
        <f>IF(U331="zákl. přenesená",N331,0)</f>
        <v>0</v>
      </c>
      <c r="BH331" s="138">
        <f>IF(U331="sníž. přenesená",N331,0)</f>
        <v>0</v>
      </c>
      <c r="BI331" s="138">
        <f>IF(U331="nulová",N331,0)</f>
        <v>0</v>
      </c>
      <c r="BJ331" s="21" t="s">
        <v>81</v>
      </c>
      <c r="BK331" s="138">
        <f>ROUND(L331*K331,2)</f>
        <v>0</v>
      </c>
      <c r="BL331" s="21" t="s">
        <v>149</v>
      </c>
      <c r="BM331" s="21" t="s">
        <v>1113</v>
      </c>
    </row>
    <row r="332" spans="2:65" s="1" customFormat="1" ht="25.5" customHeight="1">
      <c r="B332" s="129"/>
      <c r="C332" s="130" t="s">
        <v>436</v>
      </c>
      <c r="D332" s="130" t="s">
        <v>145</v>
      </c>
      <c r="E332" s="131" t="s">
        <v>1114</v>
      </c>
      <c r="F332" s="222" t="s">
        <v>1115</v>
      </c>
      <c r="G332" s="222"/>
      <c r="H332" s="222"/>
      <c r="I332" s="222"/>
      <c r="J332" s="132" t="s">
        <v>269</v>
      </c>
      <c r="K332" s="133">
        <v>6</v>
      </c>
      <c r="L332" s="217">
        <v>0</v>
      </c>
      <c r="M332" s="217"/>
      <c r="N332" s="217">
        <f>ROUND(L332*K332,2)</f>
        <v>0</v>
      </c>
      <c r="O332" s="217"/>
      <c r="P332" s="217"/>
      <c r="Q332" s="217"/>
      <c r="R332" s="134"/>
      <c r="T332" s="135" t="s">
        <v>5</v>
      </c>
      <c r="U332" s="40" t="s">
        <v>38</v>
      </c>
      <c r="V332" s="136">
        <v>7.4999999999999997E-2</v>
      </c>
      <c r="W332" s="136">
        <f>V332*K332</f>
        <v>0.44999999999999996</v>
      </c>
      <c r="X332" s="136">
        <v>1.125E-4</v>
      </c>
      <c r="Y332" s="136">
        <f>X332*K332</f>
        <v>6.7500000000000004E-4</v>
      </c>
      <c r="Z332" s="136">
        <v>0</v>
      </c>
      <c r="AA332" s="137">
        <f>Z332*K332</f>
        <v>0</v>
      </c>
      <c r="AR332" s="21" t="s">
        <v>149</v>
      </c>
      <c r="AT332" s="21" t="s">
        <v>145</v>
      </c>
      <c r="AU332" s="21" t="s">
        <v>95</v>
      </c>
      <c r="AY332" s="21" t="s">
        <v>144</v>
      </c>
      <c r="BE332" s="138">
        <f>IF(U332="základní",N332,0)</f>
        <v>0</v>
      </c>
      <c r="BF332" s="138">
        <f>IF(U332="snížená",N332,0)</f>
        <v>0</v>
      </c>
      <c r="BG332" s="138">
        <f>IF(U332="zákl. přenesená",N332,0)</f>
        <v>0</v>
      </c>
      <c r="BH332" s="138">
        <f>IF(U332="sníž. přenesená",N332,0)</f>
        <v>0</v>
      </c>
      <c r="BI332" s="138">
        <f>IF(U332="nulová",N332,0)</f>
        <v>0</v>
      </c>
      <c r="BJ332" s="21" t="s">
        <v>81</v>
      </c>
      <c r="BK332" s="138">
        <f>ROUND(L332*K332,2)</f>
        <v>0</v>
      </c>
      <c r="BL332" s="21" t="s">
        <v>149</v>
      </c>
      <c r="BM332" s="21" t="s">
        <v>1116</v>
      </c>
    </row>
    <row r="333" spans="2:65" s="11" customFormat="1" ht="16.5" customHeight="1">
      <c r="B333" s="144"/>
      <c r="E333" s="145" t="s">
        <v>5</v>
      </c>
      <c r="F333" s="220" t="s">
        <v>1117</v>
      </c>
      <c r="G333" s="221"/>
      <c r="H333" s="221"/>
      <c r="I333" s="221"/>
      <c r="K333" s="146">
        <v>6</v>
      </c>
      <c r="R333" s="147"/>
      <c r="T333" s="148"/>
      <c r="AA333" s="149"/>
      <c r="AT333" s="145" t="s">
        <v>152</v>
      </c>
      <c r="AU333" s="145" t="s">
        <v>95</v>
      </c>
      <c r="AV333" s="11" t="s">
        <v>95</v>
      </c>
      <c r="AW333" s="11" t="s">
        <v>31</v>
      </c>
      <c r="AX333" s="11" t="s">
        <v>81</v>
      </c>
      <c r="AY333" s="145" t="s">
        <v>144</v>
      </c>
    </row>
    <row r="334" spans="2:65" s="1" customFormat="1" ht="25.5" customHeight="1">
      <c r="B334" s="129"/>
      <c r="C334" s="130" t="s">
        <v>444</v>
      </c>
      <c r="D334" s="130" t="s">
        <v>145</v>
      </c>
      <c r="E334" s="131" t="s">
        <v>1118</v>
      </c>
      <c r="F334" s="222" t="s">
        <v>1119</v>
      </c>
      <c r="G334" s="222"/>
      <c r="H334" s="222"/>
      <c r="I334" s="222"/>
      <c r="J334" s="132" t="s">
        <v>190</v>
      </c>
      <c r="K334" s="133">
        <v>23.725000000000001</v>
      </c>
      <c r="L334" s="217">
        <v>0</v>
      </c>
      <c r="M334" s="217"/>
      <c r="N334" s="217">
        <f>ROUND(L334*K334,2)</f>
        <v>0</v>
      </c>
      <c r="O334" s="217"/>
      <c r="P334" s="217"/>
      <c r="Q334" s="217"/>
      <c r="R334" s="134"/>
      <c r="T334" s="135" t="s">
        <v>5</v>
      </c>
      <c r="U334" s="40" t="s">
        <v>38</v>
      </c>
      <c r="V334" s="136">
        <v>3.952</v>
      </c>
      <c r="W334" s="136">
        <f>V334*K334</f>
        <v>93.761200000000002</v>
      </c>
      <c r="X334" s="136">
        <v>2.5259114999999999E-2</v>
      </c>
      <c r="Y334" s="136">
        <f>X334*K334</f>
        <v>0.59927250337500004</v>
      </c>
      <c r="Z334" s="136">
        <v>0</v>
      </c>
      <c r="AA334" s="137">
        <f>Z334*K334</f>
        <v>0</v>
      </c>
      <c r="AR334" s="21" t="s">
        <v>149</v>
      </c>
      <c r="AT334" s="21" t="s">
        <v>145</v>
      </c>
      <c r="AU334" s="21" t="s">
        <v>95</v>
      </c>
      <c r="AY334" s="21" t="s">
        <v>144</v>
      </c>
      <c r="BE334" s="138">
        <f>IF(U334="základní",N334,0)</f>
        <v>0</v>
      </c>
      <c r="BF334" s="138">
        <f>IF(U334="snížená",N334,0)</f>
        <v>0</v>
      </c>
      <c r="BG334" s="138">
        <f>IF(U334="zákl. přenesená",N334,0)</f>
        <v>0</v>
      </c>
      <c r="BH334" s="138">
        <f>IF(U334="sníž. přenesená",N334,0)</f>
        <v>0</v>
      </c>
      <c r="BI334" s="138">
        <f>IF(U334="nulová",N334,0)</f>
        <v>0</v>
      </c>
      <c r="BJ334" s="21" t="s">
        <v>81</v>
      </c>
      <c r="BK334" s="138">
        <f>ROUND(L334*K334,2)</f>
        <v>0</v>
      </c>
      <c r="BL334" s="21" t="s">
        <v>149</v>
      </c>
      <c r="BM334" s="21" t="s">
        <v>1120</v>
      </c>
    </row>
    <row r="335" spans="2:65" s="10" customFormat="1" ht="16.5" customHeight="1">
      <c r="B335" s="139"/>
      <c r="E335" s="140" t="s">
        <v>5</v>
      </c>
      <c r="F335" s="225" t="s">
        <v>222</v>
      </c>
      <c r="G335" s="226"/>
      <c r="H335" s="226"/>
      <c r="I335" s="226"/>
      <c r="K335" s="140" t="s">
        <v>5</v>
      </c>
      <c r="R335" s="141"/>
      <c r="T335" s="142"/>
      <c r="AA335" s="143"/>
      <c r="AT335" s="140" t="s">
        <v>152</v>
      </c>
      <c r="AU335" s="140" t="s">
        <v>95</v>
      </c>
      <c r="AV335" s="10" t="s">
        <v>81</v>
      </c>
      <c r="AW335" s="10" t="s">
        <v>31</v>
      </c>
      <c r="AX335" s="10" t="s">
        <v>73</v>
      </c>
      <c r="AY335" s="140" t="s">
        <v>144</v>
      </c>
    </row>
    <row r="336" spans="2:65" s="11" customFormat="1" ht="16.5" customHeight="1">
      <c r="B336" s="144"/>
      <c r="E336" s="145" t="s">
        <v>5</v>
      </c>
      <c r="F336" s="223" t="s">
        <v>1121</v>
      </c>
      <c r="G336" s="224"/>
      <c r="H336" s="224"/>
      <c r="I336" s="224"/>
      <c r="K336" s="146">
        <v>9.3740000000000006</v>
      </c>
      <c r="R336" s="147"/>
      <c r="T336" s="148"/>
      <c r="AA336" s="149"/>
      <c r="AT336" s="145" t="s">
        <v>152</v>
      </c>
      <c r="AU336" s="145" t="s">
        <v>95</v>
      </c>
      <c r="AV336" s="11" t="s">
        <v>95</v>
      </c>
      <c r="AW336" s="11" t="s">
        <v>31</v>
      </c>
      <c r="AX336" s="11" t="s">
        <v>73</v>
      </c>
      <c r="AY336" s="145" t="s">
        <v>144</v>
      </c>
    </row>
    <row r="337" spans="2:65" s="11" customFormat="1" ht="16.5" customHeight="1">
      <c r="B337" s="144"/>
      <c r="E337" s="145" t="s">
        <v>5</v>
      </c>
      <c r="F337" s="223" t="s">
        <v>1122</v>
      </c>
      <c r="G337" s="224"/>
      <c r="H337" s="224"/>
      <c r="I337" s="224"/>
      <c r="K337" s="146">
        <v>4.43</v>
      </c>
      <c r="R337" s="147"/>
      <c r="T337" s="148"/>
      <c r="AA337" s="149"/>
      <c r="AT337" s="145" t="s">
        <v>152</v>
      </c>
      <c r="AU337" s="145" t="s">
        <v>95</v>
      </c>
      <c r="AV337" s="11" t="s">
        <v>95</v>
      </c>
      <c r="AW337" s="11" t="s">
        <v>31</v>
      </c>
      <c r="AX337" s="11" t="s">
        <v>73</v>
      </c>
      <c r="AY337" s="145" t="s">
        <v>144</v>
      </c>
    </row>
    <row r="338" spans="2:65" s="11" customFormat="1" ht="16.5" customHeight="1">
      <c r="B338" s="144"/>
      <c r="E338" s="145" t="s">
        <v>5</v>
      </c>
      <c r="F338" s="223" t="s">
        <v>1123</v>
      </c>
      <c r="G338" s="224"/>
      <c r="H338" s="224"/>
      <c r="I338" s="224"/>
      <c r="K338" s="146">
        <v>7.641</v>
      </c>
      <c r="R338" s="147"/>
      <c r="T338" s="148"/>
      <c r="AA338" s="149"/>
      <c r="AT338" s="145" t="s">
        <v>152</v>
      </c>
      <c r="AU338" s="145" t="s">
        <v>95</v>
      </c>
      <c r="AV338" s="11" t="s">
        <v>95</v>
      </c>
      <c r="AW338" s="11" t="s">
        <v>31</v>
      </c>
      <c r="AX338" s="11" t="s">
        <v>73</v>
      </c>
      <c r="AY338" s="145" t="s">
        <v>144</v>
      </c>
    </row>
    <row r="339" spans="2:65" s="11" customFormat="1" ht="16.5" customHeight="1">
      <c r="B339" s="144"/>
      <c r="E339" s="145" t="s">
        <v>5</v>
      </c>
      <c r="F339" s="223" t="s">
        <v>1124</v>
      </c>
      <c r="G339" s="224"/>
      <c r="H339" s="224"/>
      <c r="I339" s="224"/>
      <c r="K339" s="146">
        <v>2.2799999999999998</v>
      </c>
      <c r="R339" s="147"/>
      <c r="T339" s="148"/>
      <c r="AA339" s="149"/>
      <c r="AT339" s="145" t="s">
        <v>152</v>
      </c>
      <c r="AU339" s="145" t="s">
        <v>95</v>
      </c>
      <c r="AV339" s="11" t="s">
        <v>95</v>
      </c>
      <c r="AW339" s="11" t="s">
        <v>31</v>
      </c>
      <c r="AX339" s="11" t="s">
        <v>73</v>
      </c>
      <c r="AY339" s="145" t="s">
        <v>144</v>
      </c>
    </row>
    <row r="340" spans="2:65" s="12" customFormat="1" ht="16.5" customHeight="1">
      <c r="B340" s="150"/>
      <c r="E340" s="151" t="s">
        <v>5</v>
      </c>
      <c r="F340" s="227" t="s">
        <v>155</v>
      </c>
      <c r="G340" s="228"/>
      <c r="H340" s="228"/>
      <c r="I340" s="228"/>
      <c r="K340" s="152">
        <v>23.725000000000001</v>
      </c>
      <c r="R340" s="153"/>
      <c r="T340" s="154"/>
      <c r="AA340" s="155"/>
      <c r="AT340" s="151" t="s">
        <v>152</v>
      </c>
      <c r="AU340" s="151" t="s">
        <v>95</v>
      </c>
      <c r="AV340" s="12" t="s">
        <v>149</v>
      </c>
      <c r="AW340" s="12" t="s">
        <v>31</v>
      </c>
      <c r="AX340" s="12" t="s">
        <v>81</v>
      </c>
      <c r="AY340" s="151" t="s">
        <v>144</v>
      </c>
    </row>
    <row r="341" spans="2:65" s="1" customFormat="1" ht="38.25" customHeight="1">
      <c r="B341" s="129"/>
      <c r="C341" s="130" t="s">
        <v>450</v>
      </c>
      <c r="D341" s="130" t="s">
        <v>145</v>
      </c>
      <c r="E341" s="131" t="s">
        <v>1125</v>
      </c>
      <c r="F341" s="222" t="s">
        <v>1126</v>
      </c>
      <c r="G341" s="222"/>
      <c r="H341" s="222"/>
      <c r="I341" s="222"/>
      <c r="J341" s="132" t="s">
        <v>190</v>
      </c>
      <c r="K341" s="133">
        <v>58.366</v>
      </c>
      <c r="L341" s="217">
        <v>0</v>
      </c>
      <c r="M341" s="217"/>
      <c r="N341" s="217">
        <f>ROUND(L341*K341,2)</f>
        <v>0</v>
      </c>
      <c r="O341" s="217"/>
      <c r="P341" s="217"/>
      <c r="Q341" s="217"/>
      <c r="R341" s="134"/>
      <c r="T341" s="135" t="s">
        <v>5</v>
      </c>
      <c r="U341" s="40" t="s">
        <v>38</v>
      </c>
      <c r="V341" s="136">
        <v>4.3120000000000003</v>
      </c>
      <c r="W341" s="136">
        <f>V341*K341</f>
        <v>251.67419200000001</v>
      </c>
      <c r="X341" s="136">
        <v>2.5946575E-2</v>
      </c>
      <c r="Y341" s="136">
        <f>X341*K341</f>
        <v>1.5143977964499999</v>
      </c>
      <c r="Z341" s="136">
        <v>0</v>
      </c>
      <c r="AA341" s="137">
        <f>Z341*K341</f>
        <v>0</v>
      </c>
      <c r="AR341" s="21" t="s">
        <v>149</v>
      </c>
      <c r="AT341" s="21" t="s">
        <v>145</v>
      </c>
      <c r="AU341" s="21" t="s">
        <v>95</v>
      </c>
      <c r="AY341" s="21" t="s">
        <v>144</v>
      </c>
      <c r="BE341" s="138">
        <f>IF(U341="základní",N341,0)</f>
        <v>0</v>
      </c>
      <c r="BF341" s="138">
        <f>IF(U341="snížená",N341,0)</f>
        <v>0</v>
      </c>
      <c r="BG341" s="138">
        <f>IF(U341="zákl. přenesená",N341,0)</f>
        <v>0</v>
      </c>
      <c r="BH341" s="138">
        <f>IF(U341="sníž. přenesená",N341,0)</f>
        <v>0</v>
      </c>
      <c r="BI341" s="138">
        <f>IF(U341="nulová",N341,0)</f>
        <v>0</v>
      </c>
      <c r="BJ341" s="21" t="s">
        <v>81</v>
      </c>
      <c r="BK341" s="138">
        <f>ROUND(L341*K341,2)</f>
        <v>0</v>
      </c>
      <c r="BL341" s="21" t="s">
        <v>149</v>
      </c>
      <c r="BM341" s="21" t="s">
        <v>1127</v>
      </c>
    </row>
    <row r="342" spans="2:65" s="10" customFormat="1" ht="16.5" customHeight="1">
      <c r="B342" s="139"/>
      <c r="E342" s="140" t="s">
        <v>5</v>
      </c>
      <c r="F342" s="225" t="s">
        <v>222</v>
      </c>
      <c r="G342" s="226"/>
      <c r="H342" s="226"/>
      <c r="I342" s="226"/>
      <c r="K342" s="140" t="s">
        <v>5</v>
      </c>
      <c r="R342" s="141"/>
      <c r="T342" s="142"/>
      <c r="AA342" s="143"/>
      <c r="AT342" s="140" t="s">
        <v>152</v>
      </c>
      <c r="AU342" s="140" t="s">
        <v>95</v>
      </c>
      <c r="AV342" s="10" t="s">
        <v>81</v>
      </c>
      <c r="AW342" s="10" t="s">
        <v>31</v>
      </c>
      <c r="AX342" s="10" t="s">
        <v>73</v>
      </c>
      <c r="AY342" s="140" t="s">
        <v>144</v>
      </c>
    </row>
    <row r="343" spans="2:65" s="11" customFormat="1" ht="25.5" customHeight="1">
      <c r="B343" s="144"/>
      <c r="E343" s="145" t="s">
        <v>5</v>
      </c>
      <c r="F343" s="223" t="s">
        <v>1128</v>
      </c>
      <c r="G343" s="224"/>
      <c r="H343" s="224"/>
      <c r="I343" s="224"/>
      <c r="K343" s="146">
        <v>27.257000000000001</v>
      </c>
      <c r="R343" s="147"/>
      <c r="T343" s="148"/>
      <c r="AA343" s="149"/>
      <c r="AT343" s="145" t="s">
        <v>152</v>
      </c>
      <c r="AU343" s="145" t="s">
        <v>95</v>
      </c>
      <c r="AV343" s="11" t="s">
        <v>95</v>
      </c>
      <c r="AW343" s="11" t="s">
        <v>31</v>
      </c>
      <c r="AX343" s="11" t="s">
        <v>73</v>
      </c>
      <c r="AY343" s="145" t="s">
        <v>144</v>
      </c>
    </row>
    <row r="344" spans="2:65" s="11" customFormat="1" ht="25.5" customHeight="1">
      <c r="B344" s="144"/>
      <c r="E344" s="145" t="s">
        <v>5</v>
      </c>
      <c r="F344" s="223" t="s">
        <v>1129</v>
      </c>
      <c r="G344" s="224"/>
      <c r="H344" s="224"/>
      <c r="I344" s="224"/>
      <c r="K344" s="146">
        <v>22.465</v>
      </c>
      <c r="R344" s="147"/>
      <c r="T344" s="148"/>
      <c r="AA344" s="149"/>
      <c r="AT344" s="145" t="s">
        <v>152</v>
      </c>
      <c r="AU344" s="145" t="s">
        <v>95</v>
      </c>
      <c r="AV344" s="11" t="s">
        <v>95</v>
      </c>
      <c r="AW344" s="11" t="s">
        <v>31</v>
      </c>
      <c r="AX344" s="11" t="s">
        <v>73</v>
      </c>
      <c r="AY344" s="145" t="s">
        <v>144</v>
      </c>
    </row>
    <row r="345" spans="2:65" s="11" customFormat="1" ht="16.5" customHeight="1">
      <c r="B345" s="144"/>
      <c r="E345" s="145" t="s">
        <v>5</v>
      </c>
      <c r="F345" s="223" t="s">
        <v>1130</v>
      </c>
      <c r="G345" s="224"/>
      <c r="H345" s="224"/>
      <c r="I345" s="224"/>
      <c r="K345" s="146">
        <v>8.6440000000000001</v>
      </c>
      <c r="R345" s="147"/>
      <c r="T345" s="148"/>
      <c r="AA345" s="149"/>
      <c r="AT345" s="145" t="s">
        <v>152</v>
      </c>
      <c r="AU345" s="145" t="s">
        <v>95</v>
      </c>
      <c r="AV345" s="11" t="s">
        <v>95</v>
      </c>
      <c r="AW345" s="11" t="s">
        <v>31</v>
      </c>
      <c r="AX345" s="11" t="s">
        <v>73</v>
      </c>
      <c r="AY345" s="145" t="s">
        <v>144</v>
      </c>
    </row>
    <row r="346" spans="2:65" s="12" customFormat="1" ht="16.5" customHeight="1">
      <c r="B346" s="150"/>
      <c r="E346" s="151" t="s">
        <v>5</v>
      </c>
      <c r="F346" s="227" t="s">
        <v>155</v>
      </c>
      <c r="G346" s="228"/>
      <c r="H346" s="228"/>
      <c r="I346" s="228"/>
      <c r="K346" s="152">
        <v>58.366</v>
      </c>
      <c r="R346" s="153"/>
      <c r="T346" s="154"/>
      <c r="AA346" s="155"/>
      <c r="AT346" s="151" t="s">
        <v>152</v>
      </c>
      <c r="AU346" s="151" t="s">
        <v>95</v>
      </c>
      <c r="AV346" s="12" t="s">
        <v>149</v>
      </c>
      <c r="AW346" s="12" t="s">
        <v>31</v>
      </c>
      <c r="AX346" s="12" t="s">
        <v>81</v>
      </c>
      <c r="AY346" s="151" t="s">
        <v>144</v>
      </c>
    </row>
    <row r="347" spans="2:65" s="1" customFormat="1" ht="25.5" customHeight="1">
      <c r="B347" s="129"/>
      <c r="C347" s="130" t="s">
        <v>454</v>
      </c>
      <c r="D347" s="130" t="s">
        <v>145</v>
      </c>
      <c r="E347" s="131" t="s">
        <v>1131</v>
      </c>
      <c r="F347" s="222" t="s">
        <v>1132</v>
      </c>
      <c r="G347" s="222"/>
      <c r="H347" s="222"/>
      <c r="I347" s="222"/>
      <c r="J347" s="132" t="s">
        <v>190</v>
      </c>
      <c r="K347" s="133">
        <v>90.04</v>
      </c>
      <c r="L347" s="217">
        <v>0</v>
      </c>
      <c r="M347" s="217"/>
      <c r="N347" s="217">
        <f>ROUND(L347*K347,2)</f>
        <v>0</v>
      </c>
      <c r="O347" s="217"/>
      <c r="P347" s="217"/>
      <c r="Q347" s="217"/>
      <c r="R347" s="134"/>
      <c r="T347" s="135" t="s">
        <v>5</v>
      </c>
      <c r="U347" s="40" t="s">
        <v>38</v>
      </c>
      <c r="V347" s="136">
        <v>0.54800000000000004</v>
      </c>
      <c r="W347" s="136">
        <f>V347*K347</f>
        <v>49.341920000000009</v>
      </c>
      <c r="X347" s="136">
        <v>0.1094</v>
      </c>
      <c r="Y347" s="136">
        <f>X347*K347</f>
        <v>9.8503760000000007</v>
      </c>
      <c r="Z347" s="136">
        <v>0</v>
      </c>
      <c r="AA347" s="137">
        <f>Z347*K347</f>
        <v>0</v>
      </c>
      <c r="AR347" s="21" t="s">
        <v>149</v>
      </c>
      <c r="AT347" s="21" t="s">
        <v>145</v>
      </c>
      <c r="AU347" s="21" t="s">
        <v>95</v>
      </c>
      <c r="AY347" s="21" t="s">
        <v>144</v>
      </c>
      <c r="BE347" s="138">
        <f>IF(U347="základní",N347,0)</f>
        <v>0</v>
      </c>
      <c r="BF347" s="138">
        <f>IF(U347="snížená",N347,0)</f>
        <v>0</v>
      </c>
      <c r="BG347" s="138">
        <f>IF(U347="zákl. přenesená",N347,0)</f>
        <v>0</v>
      </c>
      <c r="BH347" s="138">
        <f>IF(U347="sníž. přenesená",N347,0)</f>
        <v>0</v>
      </c>
      <c r="BI347" s="138">
        <f>IF(U347="nulová",N347,0)</f>
        <v>0</v>
      </c>
      <c r="BJ347" s="21" t="s">
        <v>81</v>
      </c>
      <c r="BK347" s="138">
        <f>ROUND(L347*K347,2)</f>
        <v>0</v>
      </c>
      <c r="BL347" s="21" t="s">
        <v>149</v>
      </c>
      <c r="BM347" s="21" t="s">
        <v>1133</v>
      </c>
    </row>
    <row r="348" spans="2:65" s="10" customFormat="1" ht="16.5" customHeight="1">
      <c r="B348" s="139"/>
      <c r="E348" s="140" t="s">
        <v>5</v>
      </c>
      <c r="F348" s="225" t="s">
        <v>1134</v>
      </c>
      <c r="G348" s="226"/>
      <c r="H348" s="226"/>
      <c r="I348" s="226"/>
      <c r="K348" s="140" t="s">
        <v>5</v>
      </c>
      <c r="R348" s="141"/>
      <c r="T348" s="142"/>
      <c r="AA348" s="143"/>
      <c r="AT348" s="140" t="s">
        <v>152</v>
      </c>
      <c r="AU348" s="140" t="s">
        <v>95</v>
      </c>
      <c r="AV348" s="10" t="s">
        <v>81</v>
      </c>
      <c r="AW348" s="10" t="s">
        <v>31</v>
      </c>
      <c r="AX348" s="10" t="s">
        <v>73</v>
      </c>
      <c r="AY348" s="140" t="s">
        <v>144</v>
      </c>
    </row>
    <row r="349" spans="2:65" s="11" customFormat="1" ht="16.5" customHeight="1">
      <c r="B349" s="144"/>
      <c r="E349" s="145" t="s">
        <v>5</v>
      </c>
      <c r="F349" s="223" t="s">
        <v>1135</v>
      </c>
      <c r="G349" s="224"/>
      <c r="H349" s="224"/>
      <c r="I349" s="224"/>
      <c r="K349" s="146">
        <v>31.9</v>
      </c>
      <c r="R349" s="147"/>
      <c r="T349" s="148"/>
      <c r="AA349" s="149"/>
      <c r="AT349" s="145" t="s">
        <v>152</v>
      </c>
      <c r="AU349" s="145" t="s">
        <v>95</v>
      </c>
      <c r="AV349" s="11" t="s">
        <v>95</v>
      </c>
      <c r="AW349" s="11" t="s">
        <v>31</v>
      </c>
      <c r="AX349" s="11" t="s">
        <v>73</v>
      </c>
      <c r="AY349" s="145" t="s">
        <v>144</v>
      </c>
    </row>
    <row r="350" spans="2:65" s="11" customFormat="1" ht="25.5" customHeight="1">
      <c r="B350" s="144"/>
      <c r="E350" s="145" t="s">
        <v>5</v>
      </c>
      <c r="F350" s="223" t="s">
        <v>1136</v>
      </c>
      <c r="G350" s="224"/>
      <c r="H350" s="224"/>
      <c r="I350" s="224"/>
      <c r="K350" s="146">
        <v>54.271000000000001</v>
      </c>
      <c r="R350" s="147"/>
      <c r="T350" s="148"/>
      <c r="AA350" s="149"/>
      <c r="AT350" s="145" t="s">
        <v>152</v>
      </c>
      <c r="AU350" s="145" t="s">
        <v>95</v>
      </c>
      <c r="AV350" s="11" t="s">
        <v>95</v>
      </c>
      <c r="AW350" s="11" t="s">
        <v>31</v>
      </c>
      <c r="AX350" s="11" t="s">
        <v>73</v>
      </c>
      <c r="AY350" s="145" t="s">
        <v>144</v>
      </c>
    </row>
    <row r="351" spans="2:65" s="11" customFormat="1" ht="16.5" customHeight="1">
      <c r="B351" s="144"/>
      <c r="E351" s="145" t="s">
        <v>5</v>
      </c>
      <c r="F351" s="223" t="s">
        <v>1137</v>
      </c>
      <c r="G351" s="224"/>
      <c r="H351" s="224"/>
      <c r="I351" s="224"/>
      <c r="K351" s="146">
        <v>-16.154</v>
      </c>
      <c r="R351" s="147"/>
      <c r="T351" s="148"/>
      <c r="AA351" s="149"/>
      <c r="AT351" s="145" t="s">
        <v>152</v>
      </c>
      <c r="AU351" s="145" t="s">
        <v>95</v>
      </c>
      <c r="AV351" s="11" t="s">
        <v>95</v>
      </c>
      <c r="AW351" s="11" t="s">
        <v>31</v>
      </c>
      <c r="AX351" s="11" t="s">
        <v>73</v>
      </c>
      <c r="AY351" s="145" t="s">
        <v>144</v>
      </c>
    </row>
    <row r="352" spans="2:65" s="11" customFormat="1" ht="16.5" customHeight="1">
      <c r="B352" s="144"/>
      <c r="E352" s="145" t="s">
        <v>5</v>
      </c>
      <c r="F352" s="223" t="s">
        <v>1138</v>
      </c>
      <c r="G352" s="224"/>
      <c r="H352" s="224"/>
      <c r="I352" s="224"/>
      <c r="K352" s="146">
        <v>18.375</v>
      </c>
      <c r="R352" s="147"/>
      <c r="T352" s="148"/>
      <c r="AA352" s="149"/>
      <c r="AT352" s="145" t="s">
        <v>152</v>
      </c>
      <c r="AU352" s="145" t="s">
        <v>95</v>
      </c>
      <c r="AV352" s="11" t="s">
        <v>95</v>
      </c>
      <c r="AW352" s="11" t="s">
        <v>31</v>
      </c>
      <c r="AX352" s="11" t="s">
        <v>73</v>
      </c>
      <c r="AY352" s="145" t="s">
        <v>144</v>
      </c>
    </row>
    <row r="353" spans="2:65" s="11" customFormat="1" ht="16.5" customHeight="1">
      <c r="B353" s="144"/>
      <c r="E353" s="145" t="s">
        <v>5</v>
      </c>
      <c r="F353" s="223" t="s">
        <v>1139</v>
      </c>
      <c r="G353" s="224"/>
      <c r="H353" s="224"/>
      <c r="I353" s="224"/>
      <c r="K353" s="146">
        <v>4.8</v>
      </c>
      <c r="R353" s="147"/>
      <c r="T353" s="148"/>
      <c r="AA353" s="149"/>
      <c r="AT353" s="145" t="s">
        <v>152</v>
      </c>
      <c r="AU353" s="145" t="s">
        <v>95</v>
      </c>
      <c r="AV353" s="11" t="s">
        <v>95</v>
      </c>
      <c r="AW353" s="11" t="s">
        <v>31</v>
      </c>
      <c r="AX353" s="11" t="s">
        <v>73</v>
      </c>
      <c r="AY353" s="145" t="s">
        <v>144</v>
      </c>
    </row>
    <row r="354" spans="2:65" s="11" customFormat="1" ht="16.5" customHeight="1">
      <c r="B354" s="144"/>
      <c r="E354" s="145" t="s">
        <v>5</v>
      </c>
      <c r="F354" s="223" t="s">
        <v>1140</v>
      </c>
      <c r="G354" s="224"/>
      <c r="H354" s="224"/>
      <c r="I354" s="224"/>
      <c r="K354" s="146">
        <v>-3.1520000000000001</v>
      </c>
      <c r="R354" s="147"/>
      <c r="T354" s="148"/>
      <c r="AA354" s="149"/>
      <c r="AT354" s="145" t="s">
        <v>152</v>
      </c>
      <c r="AU354" s="145" t="s">
        <v>95</v>
      </c>
      <c r="AV354" s="11" t="s">
        <v>95</v>
      </c>
      <c r="AW354" s="11" t="s">
        <v>31</v>
      </c>
      <c r="AX354" s="11" t="s">
        <v>73</v>
      </c>
      <c r="AY354" s="145" t="s">
        <v>144</v>
      </c>
    </row>
    <row r="355" spans="2:65" s="12" customFormat="1" ht="16.5" customHeight="1">
      <c r="B355" s="150"/>
      <c r="E355" s="151" t="s">
        <v>5</v>
      </c>
      <c r="F355" s="227" t="s">
        <v>155</v>
      </c>
      <c r="G355" s="228"/>
      <c r="H355" s="228"/>
      <c r="I355" s="228"/>
      <c r="K355" s="152">
        <v>90.04</v>
      </c>
      <c r="R355" s="153"/>
      <c r="T355" s="154"/>
      <c r="AA355" s="155"/>
      <c r="AT355" s="151" t="s">
        <v>152</v>
      </c>
      <c r="AU355" s="151" t="s">
        <v>95</v>
      </c>
      <c r="AV355" s="12" t="s">
        <v>149</v>
      </c>
      <c r="AW355" s="12" t="s">
        <v>31</v>
      </c>
      <c r="AX355" s="12" t="s">
        <v>81</v>
      </c>
      <c r="AY355" s="151" t="s">
        <v>144</v>
      </c>
    </row>
    <row r="356" spans="2:65" s="1" customFormat="1" ht="25.5" customHeight="1">
      <c r="B356" s="129"/>
      <c r="C356" s="130" t="s">
        <v>458</v>
      </c>
      <c r="D356" s="130" t="s">
        <v>145</v>
      </c>
      <c r="E356" s="131" t="s">
        <v>1141</v>
      </c>
      <c r="F356" s="222" t="s">
        <v>1142</v>
      </c>
      <c r="G356" s="222"/>
      <c r="H356" s="222"/>
      <c r="I356" s="222"/>
      <c r="J356" s="132" t="s">
        <v>190</v>
      </c>
      <c r="K356" s="133">
        <v>25.417000000000002</v>
      </c>
      <c r="L356" s="217">
        <v>0</v>
      </c>
      <c r="M356" s="217"/>
      <c r="N356" s="217">
        <f>ROUND(L356*K356,2)</f>
        <v>0</v>
      </c>
      <c r="O356" s="217"/>
      <c r="P356" s="217"/>
      <c r="Q356" s="217"/>
      <c r="R356" s="134"/>
      <c r="T356" s="135" t="s">
        <v>5</v>
      </c>
      <c r="U356" s="40" t="s">
        <v>38</v>
      </c>
      <c r="V356" s="136">
        <v>0.70299999999999996</v>
      </c>
      <c r="W356" s="136">
        <f>V356*K356</f>
        <v>17.868151000000001</v>
      </c>
      <c r="X356" s="136">
        <v>0.23458000000000001</v>
      </c>
      <c r="Y356" s="136">
        <f>X356*K356</f>
        <v>5.9623198600000009</v>
      </c>
      <c r="Z356" s="136">
        <v>0</v>
      </c>
      <c r="AA356" s="137">
        <f>Z356*K356</f>
        <v>0</v>
      </c>
      <c r="AR356" s="21" t="s">
        <v>149</v>
      </c>
      <c r="AT356" s="21" t="s">
        <v>145</v>
      </c>
      <c r="AU356" s="21" t="s">
        <v>95</v>
      </c>
      <c r="AY356" s="21" t="s">
        <v>144</v>
      </c>
      <c r="BE356" s="138">
        <f>IF(U356="základní",N356,0)</f>
        <v>0</v>
      </c>
      <c r="BF356" s="138">
        <f>IF(U356="snížená",N356,0)</f>
        <v>0</v>
      </c>
      <c r="BG356" s="138">
        <f>IF(U356="zákl. přenesená",N356,0)</f>
        <v>0</v>
      </c>
      <c r="BH356" s="138">
        <f>IF(U356="sníž. přenesená",N356,0)</f>
        <v>0</v>
      </c>
      <c r="BI356" s="138">
        <f>IF(U356="nulová",N356,0)</f>
        <v>0</v>
      </c>
      <c r="BJ356" s="21" t="s">
        <v>81</v>
      </c>
      <c r="BK356" s="138">
        <f>ROUND(L356*K356,2)</f>
        <v>0</v>
      </c>
      <c r="BL356" s="21" t="s">
        <v>149</v>
      </c>
      <c r="BM356" s="21" t="s">
        <v>1143</v>
      </c>
    </row>
    <row r="357" spans="2:65" s="10" customFormat="1" ht="16.5" customHeight="1">
      <c r="B357" s="139"/>
      <c r="E357" s="140" t="s">
        <v>5</v>
      </c>
      <c r="F357" s="225" t="s">
        <v>1134</v>
      </c>
      <c r="G357" s="226"/>
      <c r="H357" s="226"/>
      <c r="I357" s="226"/>
      <c r="K357" s="140" t="s">
        <v>5</v>
      </c>
      <c r="R357" s="141"/>
      <c r="T357" s="142"/>
      <c r="AA357" s="143"/>
      <c r="AT357" s="140" t="s">
        <v>152</v>
      </c>
      <c r="AU357" s="140" t="s">
        <v>95</v>
      </c>
      <c r="AV357" s="10" t="s">
        <v>81</v>
      </c>
      <c r="AW357" s="10" t="s">
        <v>31</v>
      </c>
      <c r="AX357" s="10" t="s">
        <v>73</v>
      </c>
      <c r="AY357" s="140" t="s">
        <v>144</v>
      </c>
    </row>
    <row r="358" spans="2:65" s="11" customFormat="1" ht="16.5" customHeight="1">
      <c r="B358" s="144"/>
      <c r="E358" s="145" t="s">
        <v>5</v>
      </c>
      <c r="F358" s="223" t="s">
        <v>1144</v>
      </c>
      <c r="G358" s="224"/>
      <c r="H358" s="224"/>
      <c r="I358" s="224"/>
      <c r="K358" s="146">
        <v>8.0239999999999991</v>
      </c>
      <c r="R358" s="147"/>
      <c r="T358" s="148"/>
      <c r="AA358" s="149"/>
      <c r="AT358" s="145" t="s">
        <v>152</v>
      </c>
      <c r="AU358" s="145" t="s">
        <v>95</v>
      </c>
      <c r="AV358" s="11" t="s">
        <v>95</v>
      </c>
      <c r="AW358" s="11" t="s">
        <v>31</v>
      </c>
      <c r="AX358" s="11" t="s">
        <v>73</v>
      </c>
      <c r="AY358" s="145" t="s">
        <v>144</v>
      </c>
    </row>
    <row r="359" spans="2:65" s="11" customFormat="1" ht="16.5" customHeight="1">
      <c r="B359" s="144"/>
      <c r="E359" s="145" t="s">
        <v>5</v>
      </c>
      <c r="F359" s="223" t="s">
        <v>1145</v>
      </c>
      <c r="G359" s="224"/>
      <c r="H359" s="224"/>
      <c r="I359" s="224"/>
      <c r="K359" s="146">
        <v>10.175000000000001</v>
      </c>
      <c r="R359" s="147"/>
      <c r="T359" s="148"/>
      <c r="AA359" s="149"/>
      <c r="AT359" s="145" t="s">
        <v>152</v>
      </c>
      <c r="AU359" s="145" t="s">
        <v>95</v>
      </c>
      <c r="AV359" s="11" t="s">
        <v>95</v>
      </c>
      <c r="AW359" s="11" t="s">
        <v>31</v>
      </c>
      <c r="AX359" s="11" t="s">
        <v>73</v>
      </c>
      <c r="AY359" s="145" t="s">
        <v>144</v>
      </c>
    </row>
    <row r="360" spans="2:65" s="11" customFormat="1" ht="16.5" customHeight="1">
      <c r="B360" s="144"/>
      <c r="E360" s="145" t="s">
        <v>5</v>
      </c>
      <c r="F360" s="223" t="s">
        <v>1146</v>
      </c>
      <c r="G360" s="224"/>
      <c r="H360" s="224"/>
      <c r="I360" s="224"/>
      <c r="K360" s="146">
        <v>7.218</v>
      </c>
      <c r="R360" s="147"/>
      <c r="T360" s="148"/>
      <c r="AA360" s="149"/>
      <c r="AT360" s="145" t="s">
        <v>152</v>
      </c>
      <c r="AU360" s="145" t="s">
        <v>95</v>
      </c>
      <c r="AV360" s="11" t="s">
        <v>95</v>
      </c>
      <c r="AW360" s="11" t="s">
        <v>31</v>
      </c>
      <c r="AX360" s="11" t="s">
        <v>73</v>
      </c>
      <c r="AY360" s="145" t="s">
        <v>144</v>
      </c>
    </row>
    <row r="361" spans="2:65" s="12" customFormat="1" ht="16.5" customHeight="1">
      <c r="B361" s="150"/>
      <c r="E361" s="151" t="s">
        <v>5</v>
      </c>
      <c r="F361" s="227" t="s">
        <v>155</v>
      </c>
      <c r="G361" s="228"/>
      <c r="H361" s="228"/>
      <c r="I361" s="228"/>
      <c r="K361" s="152">
        <v>25.417000000000002</v>
      </c>
      <c r="R361" s="153"/>
      <c r="T361" s="154"/>
      <c r="AA361" s="155"/>
      <c r="AT361" s="151" t="s">
        <v>152</v>
      </c>
      <c r="AU361" s="151" t="s">
        <v>95</v>
      </c>
      <c r="AV361" s="12" t="s">
        <v>149</v>
      </c>
      <c r="AW361" s="12" t="s">
        <v>31</v>
      </c>
      <c r="AX361" s="12" t="s">
        <v>81</v>
      </c>
      <c r="AY361" s="151" t="s">
        <v>144</v>
      </c>
    </row>
    <row r="362" spans="2:65" s="1" customFormat="1" ht="25.5" customHeight="1">
      <c r="B362" s="129"/>
      <c r="C362" s="130" t="s">
        <v>464</v>
      </c>
      <c r="D362" s="130" t="s">
        <v>145</v>
      </c>
      <c r="E362" s="131" t="s">
        <v>1147</v>
      </c>
      <c r="F362" s="222" t="s">
        <v>1148</v>
      </c>
      <c r="G362" s="222"/>
      <c r="H362" s="222"/>
      <c r="I362" s="222"/>
      <c r="J362" s="132" t="s">
        <v>190</v>
      </c>
      <c r="K362" s="133">
        <v>83.6</v>
      </c>
      <c r="L362" s="217">
        <v>0</v>
      </c>
      <c r="M362" s="217"/>
      <c r="N362" s="217">
        <f>ROUND(L362*K362,2)</f>
        <v>0</v>
      </c>
      <c r="O362" s="217"/>
      <c r="P362" s="217"/>
      <c r="Q362" s="217"/>
      <c r="R362" s="134"/>
      <c r="T362" s="135" t="s">
        <v>5</v>
      </c>
      <c r="U362" s="40" t="s">
        <v>38</v>
      </c>
      <c r="V362" s="136">
        <v>1.21</v>
      </c>
      <c r="W362" s="136">
        <f>V362*K362</f>
        <v>101.15599999999999</v>
      </c>
      <c r="X362" s="136">
        <v>0.17818400000000001</v>
      </c>
      <c r="Y362" s="136">
        <f>X362*K362</f>
        <v>14.896182399999999</v>
      </c>
      <c r="Z362" s="136">
        <v>0</v>
      </c>
      <c r="AA362" s="137">
        <f>Z362*K362</f>
        <v>0</v>
      </c>
      <c r="AR362" s="21" t="s">
        <v>149</v>
      </c>
      <c r="AT362" s="21" t="s">
        <v>145</v>
      </c>
      <c r="AU362" s="21" t="s">
        <v>95</v>
      </c>
      <c r="AY362" s="21" t="s">
        <v>144</v>
      </c>
      <c r="BE362" s="138">
        <f>IF(U362="základní",N362,0)</f>
        <v>0</v>
      </c>
      <c r="BF362" s="138">
        <f>IF(U362="snížená",N362,0)</f>
        <v>0</v>
      </c>
      <c r="BG362" s="138">
        <f>IF(U362="zákl. přenesená",N362,0)</f>
        <v>0</v>
      </c>
      <c r="BH362" s="138">
        <f>IF(U362="sníž. přenesená",N362,0)</f>
        <v>0</v>
      </c>
      <c r="BI362" s="138">
        <f>IF(U362="nulová",N362,0)</f>
        <v>0</v>
      </c>
      <c r="BJ362" s="21" t="s">
        <v>81</v>
      </c>
      <c r="BK362" s="138">
        <f>ROUND(L362*K362,2)</f>
        <v>0</v>
      </c>
      <c r="BL362" s="21" t="s">
        <v>149</v>
      </c>
      <c r="BM362" s="21" t="s">
        <v>1149</v>
      </c>
    </row>
    <row r="363" spans="2:65" s="10" customFormat="1" ht="16.5" customHeight="1">
      <c r="B363" s="139"/>
      <c r="E363" s="140" t="s">
        <v>5</v>
      </c>
      <c r="F363" s="225" t="s">
        <v>1061</v>
      </c>
      <c r="G363" s="226"/>
      <c r="H363" s="226"/>
      <c r="I363" s="226"/>
      <c r="K363" s="140" t="s">
        <v>5</v>
      </c>
      <c r="R363" s="141"/>
      <c r="T363" s="142"/>
      <c r="AA363" s="143"/>
      <c r="AT363" s="140" t="s">
        <v>152</v>
      </c>
      <c r="AU363" s="140" t="s">
        <v>95</v>
      </c>
      <c r="AV363" s="10" t="s">
        <v>81</v>
      </c>
      <c r="AW363" s="10" t="s">
        <v>31</v>
      </c>
      <c r="AX363" s="10" t="s">
        <v>73</v>
      </c>
      <c r="AY363" s="140" t="s">
        <v>144</v>
      </c>
    </row>
    <row r="364" spans="2:65" s="11" customFormat="1" ht="25.5" customHeight="1">
      <c r="B364" s="144"/>
      <c r="E364" s="145" t="s">
        <v>5</v>
      </c>
      <c r="F364" s="223" t="s">
        <v>1150</v>
      </c>
      <c r="G364" s="224"/>
      <c r="H364" s="224"/>
      <c r="I364" s="224"/>
      <c r="K364" s="146">
        <v>51.2</v>
      </c>
      <c r="R364" s="147"/>
      <c r="T364" s="148"/>
      <c r="AA364" s="149"/>
      <c r="AT364" s="145" t="s">
        <v>152</v>
      </c>
      <c r="AU364" s="145" t="s">
        <v>95</v>
      </c>
      <c r="AV364" s="11" t="s">
        <v>95</v>
      </c>
      <c r="AW364" s="11" t="s">
        <v>31</v>
      </c>
      <c r="AX364" s="11" t="s">
        <v>73</v>
      </c>
      <c r="AY364" s="145" t="s">
        <v>144</v>
      </c>
    </row>
    <row r="365" spans="2:65" s="11" customFormat="1" ht="16.5" customHeight="1">
      <c r="B365" s="144"/>
      <c r="E365" s="145" t="s">
        <v>5</v>
      </c>
      <c r="F365" s="223" t="s">
        <v>1151</v>
      </c>
      <c r="G365" s="224"/>
      <c r="H365" s="224"/>
      <c r="I365" s="224"/>
      <c r="K365" s="146">
        <v>32.4</v>
      </c>
      <c r="R365" s="147"/>
      <c r="T365" s="148"/>
      <c r="AA365" s="149"/>
      <c r="AT365" s="145" t="s">
        <v>152</v>
      </c>
      <c r="AU365" s="145" t="s">
        <v>95</v>
      </c>
      <c r="AV365" s="11" t="s">
        <v>95</v>
      </c>
      <c r="AW365" s="11" t="s">
        <v>31</v>
      </c>
      <c r="AX365" s="11" t="s">
        <v>73</v>
      </c>
      <c r="AY365" s="145" t="s">
        <v>144</v>
      </c>
    </row>
    <row r="366" spans="2:65" s="12" customFormat="1" ht="16.5" customHeight="1">
      <c r="B366" s="150"/>
      <c r="E366" s="151" t="s">
        <v>5</v>
      </c>
      <c r="F366" s="227" t="s">
        <v>155</v>
      </c>
      <c r="G366" s="228"/>
      <c r="H366" s="228"/>
      <c r="I366" s="228"/>
      <c r="K366" s="152">
        <v>83.6</v>
      </c>
      <c r="R366" s="153"/>
      <c r="T366" s="154"/>
      <c r="AA366" s="155"/>
      <c r="AT366" s="151" t="s">
        <v>152</v>
      </c>
      <c r="AU366" s="151" t="s">
        <v>95</v>
      </c>
      <c r="AV366" s="12" t="s">
        <v>149</v>
      </c>
      <c r="AW366" s="12" t="s">
        <v>31</v>
      </c>
      <c r="AX366" s="12" t="s">
        <v>81</v>
      </c>
      <c r="AY366" s="151" t="s">
        <v>144</v>
      </c>
    </row>
    <row r="367" spans="2:65" s="1" customFormat="1" ht="25.5" customHeight="1">
      <c r="B367" s="129"/>
      <c r="C367" s="130" t="s">
        <v>468</v>
      </c>
      <c r="D367" s="130" t="s">
        <v>145</v>
      </c>
      <c r="E367" s="131" t="s">
        <v>1152</v>
      </c>
      <c r="F367" s="222" t="s">
        <v>1153</v>
      </c>
      <c r="G367" s="222"/>
      <c r="H367" s="222"/>
      <c r="I367" s="222"/>
      <c r="J367" s="132" t="s">
        <v>190</v>
      </c>
      <c r="K367" s="133">
        <v>15.516999999999999</v>
      </c>
      <c r="L367" s="217">
        <v>0</v>
      </c>
      <c r="M367" s="217"/>
      <c r="N367" s="217">
        <f>ROUND(L367*K367,2)</f>
        <v>0</v>
      </c>
      <c r="O367" s="217"/>
      <c r="P367" s="217"/>
      <c r="Q367" s="217"/>
      <c r="R367" s="134"/>
      <c r="T367" s="135" t="s">
        <v>5</v>
      </c>
      <c r="U367" s="40" t="s">
        <v>38</v>
      </c>
      <c r="V367" s="136">
        <v>0.78800000000000003</v>
      </c>
      <c r="W367" s="136">
        <f>V367*K367</f>
        <v>12.227396000000001</v>
      </c>
      <c r="X367" s="136">
        <v>0.10745</v>
      </c>
      <c r="Y367" s="136">
        <f>X367*K367</f>
        <v>1.66730165</v>
      </c>
      <c r="Z367" s="136">
        <v>0</v>
      </c>
      <c r="AA367" s="137">
        <f>Z367*K367</f>
        <v>0</v>
      </c>
      <c r="AR367" s="21" t="s">
        <v>149</v>
      </c>
      <c r="AT367" s="21" t="s">
        <v>145</v>
      </c>
      <c r="AU367" s="21" t="s">
        <v>95</v>
      </c>
      <c r="AY367" s="21" t="s">
        <v>144</v>
      </c>
      <c r="BE367" s="138">
        <f>IF(U367="základní",N367,0)</f>
        <v>0</v>
      </c>
      <c r="BF367" s="138">
        <f>IF(U367="snížená",N367,0)</f>
        <v>0</v>
      </c>
      <c r="BG367" s="138">
        <f>IF(U367="zákl. přenesená",N367,0)</f>
        <v>0</v>
      </c>
      <c r="BH367" s="138">
        <f>IF(U367="sníž. přenesená",N367,0)</f>
        <v>0</v>
      </c>
      <c r="BI367" s="138">
        <f>IF(U367="nulová",N367,0)</f>
        <v>0</v>
      </c>
      <c r="BJ367" s="21" t="s">
        <v>81</v>
      </c>
      <c r="BK367" s="138">
        <f>ROUND(L367*K367,2)</f>
        <v>0</v>
      </c>
      <c r="BL367" s="21" t="s">
        <v>149</v>
      </c>
      <c r="BM367" s="21" t="s">
        <v>1154</v>
      </c>
    </row>
    <row r="368" spans="2:65" s="10" customFormat="1" ht="16.5" customHeight="1">
      <c r="B368" s="139"/>
      <c r="E368" s="140" t="s">
        <v>5</v>
      </c>
      <c r="F368" s="225" t="s">
        <v>347</v>
      </c>
      <c r="G368" s="226"/>
      <c r="H368" s="226"/>
      <c r="I368" s="226"/>
      <c r="K368" s="140" t="s">
        <v>5</v>
      </c>
      <c r="R368" s="141"/>
      <c r="T368" s="142"/>
      <c r="AA368" s="143"/>
      <c r="AT368" s="140" t="s">
        <v>152</v>
      </c>
      <c r="AU368" s="140" t="s">
        <v>95</v>
      </c>
      <c r="AV368" s="10" t="s">
        <v>81</v>
      </c>
      <c r="AW368" s="10" t="s">
        <v>31</v>
      </c>
      <c r="AX368" s="10" t="s">
        <v>73</v>
      </c>
      <c r="AY368" s="140" t="s">
        <v>144</v>
      </c>
    </row>
    <row r="369" spans="2:65" s="10" customFormat="1" ht="16.5" customHeight="1">
      <c r="B369" s="139"/>
      <c r="E369" s="140" t="s">
        <v>5</v>
      </c>
      <c r="F369" s="229" t="s">
        <v>1155</v>
      </c>
      <c r="G369" s="230"/>
      <c r="H369" s="230"/>
      <c r="I369" s="230"/>
      <c r="K369" s="140" t="s">
        <v>5</v>
      </c>
      <c r="R369" s="141"/>
      <c r="T369" s="142"/>
      <c r="AA369" s="143"/>
      <c r="AT369" s="140" t="s">
        <v>152</v>
      </c>
      <c r="AU369" s="140" t="s">
        <v>95</v>
      </c>
      <c r="AV369" s="10" t="s">
        <v>81</v>
      </c>
      <c r="AW369" s="10" t="s">
        <v>31</v>
      </c>
      <c r="AX369" s="10" t="s">
        <v>73</v>
      </c>
      <c r="AY369" s="140" t="s">
        <v>144</v>
      </c>
    </row>
    <row r="370" spans="2:65" s="11" customFormat="1" ht="16.5" customHeight="1">
      <c r="B370" s="144"/>
      <c r="E370" s="145" t="s">
        <v>5</v>
      </c>
      <c r="F370" s="223" t="s">
        <v>1156</v>
      </c>
      <c r="G370" s="224"/>
      <c r="H370" s="224"/>
      <c r="I370" s="224"/>
      <c r="K370" s="146">
        <v>7.2</v>
      </c>
      <c r="R370" s="147"/>
      <c r="T370" s="148"/>
      <c r="AA370" s="149"/>
      <c r="AT370" s="145" t="s">
        <v>152</v>
      </c>
      <c r="AU370" s="145" t="s">
        <v>95</v>
      </c>
      <c r="AV370" s="11" t="s">
        <v>95</v>
      </c>
      <c r="AW370" s="11" t="s">
        <v>31</v>
      </c>
      <c r="AX370" s="11" t="s">
        <v>73</v>
      </c>
      <c r="AY370" s="145" t="s">
        <v>144</v>
      </c>
    </row>
    <row r="371" spans="2:65" s="11" customFormat="1" ht="16.5" customHeight="1">
      <c r="B371" s="144"/>
      <c r="E371" s="145" t="s">
        <v>5</v>
      </c>
      <c r="F371" s="223" t="s">
        <v>1157</v>
      </c>
      <c r="G371" s="224"/>
      <c r="H371" s="224"/>
      <c r="I371" s="224"/>
      <c r="K371" s="146">
        <v>8.3170000000000002</v>
      </c>
      <c r="R371" s="147"/>
      <c r="T371" s="148"/>
      <c r="AA371" s="149"/>
      <c r="AT371" s="145" t="s">
        <v>152</v>
      </c>
      <c r="AU371" s="145" t="s">
        <v>95</v>
      </c>
      <c r="AV371" s="11" t="s">
        <v>95</v>
      </c>
      <c r="AW371" s="11" t="s">
        <v>31</v>
      </c>
      <c r="AX371" s="11" t="s">
        <v>73</v>
      </c>
      <c r="AY371" s="145" t="s">
        <v>144</v>
      </c>
    </row>
    <row r="372" spans="2:65" s="12" customFormat="1" ht="16.5" customHeight="1">
      <c r="B372" s="150"/>
      <c r="E372" s="151" t="s">
        <v>5</v>
      </c>
      <c r="F372" s="227" t="s">
        <v>155</v>
      </c>
      <c r="G372" s="228"/>
      <c r="H372" s="228"/>
      <c r="I372" s="228"/>
      <c r="K372" s="152">
        <v>15.516999999999999</v>
      </c>
      <c r="R372" s="153"/>
      <c r="T372" s="154"/>
      <c r="AA372" s="155"/>
      <c r="AT372" s="151" t="s">
        <v>152</v>
      </c>
      <c r="AU372" s="151" t="s">
        <v>95</v>
      </c>
      <c r="AV372" s="12" t="s">
        <v>149</v>
      </c>
      <c r="AW372" s="12" t="s">
        <v>31</v>
      </c>
      <c r="AX372" s="12" t="s">
        <v>81</v>
      </c>
      <c r="AY372" s="151" t="s">
        <v>144</v>
      </c>
    </row>
    <row r="373" spans="2:65" s="9" customFormat="1" ht="29.85" customHeight="1">
      <c r="B373" s="119"/>
      <c r="D373" s="128" t="s">
        <v>109</v>
      </c>
      <c r="E373" s="128"/>
      <c r="F373" s="128"/>
      <c r="G373" s="128"/>
      <c r="H373" s="128"/>
      <c r="I373" s="128"/>
      <c r="J373" s="128"/>
      <c r="K373" s="128"/>
      <c r="L373" s="128"/>
      <c r="M373" s="128"/>
      <c r="N373" s="233">
        <f>BK373</f>
        <v>0</v>
      </c>
      <c r="O373" s="234"/>
      <c r="P373" s="234"/>
      <c r="Q373" s="234"/>
      <c r="R373" s="121"/>
      <c r="T373" s="122"/>
      <c r="W373" s="123">
        <f>SUM(W374:W449)</f>
        <v>203.24241699999999</v>
      </c>
      <c r="Y373" s="123">
        <f>SUM(Y374:Y449)</f>
        <v>63.588550535392905</v>
      </c>
      <c r="AA373" s="124">
        <f>SUM(AA374:AA449)</f>
        <v>0</v>
      </c>
      <c r="AR373" s="125" t="s">
        <v>81</v>
      </c>
      <c r="AT373" s="126" t="s">
        <v>72</v>
      </c>
      <c r="AU373" s="126" t="s">
        <v>81</v>
      </c>
      <c r="AY373" s="125" t="s">
        <v>144</v>
      </c>
      <c r="BK373" s="127">
        <f>SUM(BK374:BK449)</f>
        <v>0</v>
      </c>
    </row>
    <row r="374" spans="2:65" s="1" customFormat="1" ht="25.5" customHeight="1">
      <c r="B374" s="129"/>
      <c r="C374" s="130" t="s">
        <v>472</v>
      </c>
      <c r="D374" s="130" t="s">
        <v>145</v>
      </c>
      <c r="E374" s="131" t="s">
        <v>1158</v>
      </c>
      <c r="F374" s="222" t="s">
        <v>1159</v>
      </c>
      <c r="G374" s="222"/>
      <c r="H374" s="222"/>
      <c r="I374" s="222"/>
      <c r="J374" s="132" t="s">
        <v>608</v>
      </c>
      <c r="K374" s="133">
        <v>1</v>
      </c>
      <c r="L374" s="217">
        <v>0</v>
      </c>
      <c r="M374" s="217"/>
      <c r="N374" s="217">
        <f>ROUND(L374*K374,2)</f>
        <v>0</v>
      </c>
      <c r="O374" s="217"/>
      <c r="P374" s="217"/>
      <c r="Q374" s="217"/>
      <c r="R374" s="134"/>
      <c r="T374" s="135" t="s">
        <v>5</v>
      </c>
      <c r="U374" s="40" t="s">
        <v>38</v>
      </c>
      <c r="V374" s="136">
        <v>1.0129999999999999</v>
      </c>
      <c r="W374" s="136">
        <f>V374*K374</f>
        <v>1.0129999999999999</v>
      </c>
      <c r="X374" s="136">
        <v>0.13806746</v>
      </c>
      <c r="Y374" s="136">
        <f>X374*K374</f>
        <v>0.13806746</v>
      </c>
      <c r="Z374" s="136">
        <v>0</v>
      </c>
      <c r="AA374" s="137">
        <f>Z374*K374</f>
        <v>0</v>
      </c>
      <c r="AR374" s="21" t="s">
        <v>149</v>
      </c>
      <c r="AT374" s="21" t="s">
        <v>145</v>
      </c>
      <c r="AU374" s="21" t="s">
        <v>95</v>
      </c>
      <c r="AY374" s="21" t="s">
        <v>144</v>
      </c>
      <c r="BE374" s="138">
        <f>IF(U374="základní",N374,0)</f>
        <v>0</v>
      </c>
      <c r="BF374" s="138">
        <f>IF(U374="snížená",N374,0)</f>
        <v>0</v>
      </c>
      <c r="BG374" s="138">
        <f>IF(U374="zákl. přenesená",N374,0)</f>
        <v>0</v>
      </c>
      <c r="BH374" s="138">
        <f>IF(U374="sníž. přenesená",N374,0)</f>
        <v>0</v>
      </c>
      <c r="BI374" s="138">
        <f>IF(U374="nulová",N374,0)</f>
        <v>0</v>
      </c>
      <c r="BJ374" s="21" t="s">
        <v>81</v>
      </c>
      <c r="BK374" s="138">
        <f>ROUND(L374*K374,2)</f>
        <v>0</v>
      </c>
      <c r="BL374" s="21" t="s">
        <v>149</v>
      </c>
      <c r="BM374" s="21" t="s">
        <v>1160</v>
      </c>
    </row>
    <row r="375" spans="2:65" s="1" customFormat="1" ht="25.5" customHeight="1">
      <c r="B375" s="129"/>
      <c r="C375" s="130" t="s">
        <v>476</v>
      </c>
      <c r="D375" s="130" t="s">
        <v>145</v>
      </c>
      <c r="E375" s="131" t="s">
        <v>1161</v>
      </c>
      <c r="F375" s="222" t="s">
        <v>1162</v>
      </c>
      <c r="G375" s="222"/>
      <c r="H375" s="222"/>
      <c r="I375" s="222"/>
      <c r="J375" s="132" t="s">
        <v>190</v>
      </c>
      <c r="K375" s="133">
        <v>0.56299999999999994</v>
      </c>
      <c r="L375" s="217">
        <v>0</v>
      </c>
      <c r="M375" s="217"/>
      <c r="N375" s="217">
        <f>ROUND(L375*K375,2)</f>
        <v>0</v>
      </c>
      <c r="O375" s="217"/>
      <c r="P375" s="217"/>
      <c r="Q375" s="217"/>
      <c r="R375" s="134"/>
      <c r="T375" s="135" t="s">
        <v>5</v>
      </c>
      <c r="U375" s="40" t="s">
        <v>38</v>
      </c>
      <c r="V375" s="136">
        <v>3.9889999999999999</v>
      </c>
      <c r="W375" s="136">
        <f>V375*K375</f>
        <v>2.2458069999999997</v>
      </c>
      <c r="X375" s="136">
        <v>0.53947434000000005</v>
      </c>
      <c r="Y375" s="136">
        <f>X375*K375</f>
        <v>0.30372405341999997</v>
      </c>
      <c r="Z375" s="136">
        <v>0</v>
      </c>
      <c r="AA375" s="137">
        <f>Z375*K375</f>
        <v>0</v>
      </c>
      <c r="AR375" s="21" t="s">
        <v>149</v>
      </c>
      <c r="AT375" s="21" t="s">
        <v>145</v>
      </c>
      <c r="AU375" s="21" t="s">
        <v>95</v>
      </c>
      <c r="AY375" s="21" t="s">
        <v>144</v>
      </c>
      <c r="BE375" s="138">
        <f>IF(U375="základní",N375,0)</f>
        <v>0</v>
      </c>
      <c r="BF375" s="138">
        <f>IF(U375="snížená",N375,0)</f>
        <v>0</v>
      </c>
      <c r="BG375" s="138">
        <f>IF(U375="zákl. přenesená",N375,0)</f>
        <v>0</v>
      </c>
      <c r="BH375" s="138">
        <f>IF(U375="sníž. přenesená",N375,0)</f>
        <v>0</v>
      </c>
      <c r="BI375" s="138">
        <f>IF(U375="nulová",N375,0)</f>
        <v>0</v>
      </c>
      <c r="BJ375" s="21" t="s">
        <v>81</v>
      </c>
      <c r="BK375" s="138">
        <f>ROUND(L375*K375,2)</f>
        <v>0</v>
      </c>
      <c r="BL375" s="21" t="s">
        <v>149</v>
      </c>
      <c r="BM375" s="21" t="s">
        <v>1163</v>
      </c>
    </row>
    <row r="376" spans="2:65" s="10" customFormat="1" ht="16.5" customHeight="1">
      <c r="B376" s="139"/>
      <c r="E376" s="140" t="s">
        <v>5</v>
      </c>
      <c r="F376" s="225" t="s">
        <v>1164</v>
      </c>
      <c r="G376" s="226"/>
      <c r="H376" s="226"/>
      <c r="I376" s="226"/>
      <c r="K376" s="140" t="s">
        <v>5</v>
      </c>
      <c r="R376" s="141"/>
      <c r="T376" s="142"/>
      <c r="AA376" s="143"/>
      <c r="AT376" s="140" t="s">
        <v>152</v>
      </c>
      <c r="AU376" s="140" t="s">
        <v>95</v>
      </c>
      <c r="AV376" s="10" t="s">
        <v>81</v>
      </c>
      <c r="AW376" s="10" t="s">
        <v>31</v>
      </c>
      <c r="AX376" s="10" t="s">
        <v>73</v>
      </c>
      <c r="AY376" s="140" t="s">
        <v>144</v>
      </c>
    </row>
    <row r="377" spans="2:65" s="11" customFormat="1" ht="16.5" customHeight="1">
      <c r="B377" s="144"/>
      <c r="E377" s="145" t="s">
        <v>5</v>
      </c>
      <c r="F377" s="223" t="s">
        <v>1165</v>
      </c>
      <c r="G377" s="224"/>
      <c r="H377" s="224"/>
      <c r="I377" s="224"/>
      <c r="K377" s="146">
        <v>0.56299999999999994</v>
      </c>
      <c r="R377" s="147"/>
      <c r="T377" s="148"/>
      <c r="AA377" s="149"/>
      <c r="AT377" s="145" t="s">
        <v>152</v>
      </c>
      <c r="AU377" s="145" t="s">
        <v>95</v>
      </c>
      <c r="AV377" s="11" t="s">
        <v>95</v>
      </c>
      <c r="AW377" s="11" t="s">
        <v>31</v>
      </c>
      <c r="AX377" s="11" t="s">
        <v>81</v>
      </c>
      <c r="AY377" s="145" t="s">
        <v>144</v>
      </c>
    </row>
    <row r="378" spans="2:65" s="1" customFormat="1" ht="25.5" customHeight="1">
      <c r="B378" s="129"/>
      <c r="C378" s="130" t="s">
        <v>481</v>
      </c>
      <c r="D378" s="130" t="s">
        <v>145</v>
      </c>
      <c r="E378" s="131" t="s">
        <v>1166</v>
      </c>
      <c r="F378" s="222" t="s">
        <v>1167</v>
      </c>
      <c r="G378" s="222"/>
      <c r="H378" s="222"/>
      <c r="I378" s="222"/>
      <c r="J378" s="132" t="s">
        <v>148</v>
      </c>
      <c r="K378" s="133">
        <v>2.1230000000000002</v>
      </c>
      <c r="L378" s="217">
        <v>0</v>
      </c>
      <c r="M378" s="217"/>
      <c r="N378" s="217">
        <f>ROUND(L378*K378,2)</f>
        <v>0</v>
      </c>
      <c r="O378" s="217"/>
      <c r="P378" s="217"/>
      <c r="Q378" s="217"/>
      <c r="R378" s="134"/>
      <c r="T378" s="135" t="s">
        <v>5</v>
      </c>
      <c r="U378" s="40" t="s">
        <v>38</v>
      </c>
      <c r="V378" s="136">
        <v>12.093</v>
      </c>
      <c r="W378" s="136">
        <f>V378*K378</f>
        <v>25.673439000000002</v>
      </c>
      <c r="X378" s="136">
        <v>2.3955299999999999</v>
      </c>
      <c r="Y378" s="136">
        <f>X378*K378</f>
        <v>5.0857101900000004</v>
      </c>
      <c r="Z378" s="136">
        <v>0</v>
      </c>
      <c r="AA378" s="137">
        <f>Z378*K378</f>
        <v>0</v>
      </c>
      <c r="AR378" s="21" t="s">
        <v>149</v>
      </c>
      <c r="AT378" s="21" t="s">
        <v>145</v>
      </c>
      <c r="AU378" s="21" t="s">
        <v>95</v>
      </c>
      <c r="AY378" s="21" t="s">
        <v>144</v>
      </c>
      <c r="BE378" s="138">
        <f>IF(U378="základní",N378,0)</f>
        <v>0</v>
      </c>
      <c r="BF378" s="138">
        <f>IF(U378="snížená",N378,0)</f>
        <v>0</v>
      </c>
      <c r="BG378" s="138">
        <f>IF(U378="zákl. přenesená",N378,0)</f>
        <v>0</v>
      </c>
      <c r="BH378" s="138">
        <f>IF(U378="sníž. přenesená",N378,0)</f>
        <v>0</v>
      </c>
      <c r="BI378" s="138">
        <f>IF(U378="nulová",N378,0)</f>
        <v>0</v>
      </c>
      <c r="BJ378" s="21" t="s">
        <v>81</v>
      </c>
      <c r="BK378" s="138">
        <f>ROUND(L378*K378,2)</f>
        <v>0</v>
      </c>
      <c r="BL378" s="21" t="s">
        <v>149</v>
      </c>
      <c r="BM378" s="21" t="s">
        <v>1168</v>
      </c>
    </row>
    <row r="379" spans="2:65" s="10" customFormat="1" ht="16.5" customHeight="1">
      <c r="B379" s="139"/>
      <c r="E379" s="140" t="s">
        <v>5</v>
      </c>
      <c r="F379" s="225" t="s">
        <v>222</v>
      </c>
      <c r="G379" s="226"/>
      <c r="H379" s="226"/>
      <c r="I379" s="226"/>
      <c r="K379" s="140" t="s">
        <v>5</v>
      </c>
      <c r="R379" s="141"/>
      <c r="T379" s="142"/>
      <c r="AA379" s="143"/>
      <c r="AT379" s="140" t="s">
        <v>152</v>
      </c>
      <c r="AU379" s="140" t="s">
        <v>95</v>
      </c>
      <c r="AV379" s="10" t="s">
        <v>81</v>
      </c>
      <c r="AW379" s="10" t="s">
        <v>31</v>
      </c>
      <c r="AX379" s="10" t="s">
        <v>73</v>
      </c>
      <c r="AY379" s="140" t="s">
        <v>144</v>
      </c>
    </row>
    <row r="380" spans="2:65" s="11" customFormat="1" ht="16.5" customHeight="1">
      <c r="B380" s="144"/>
      <c r="E380" s="145" t="s">
        <v>5</v>
      </c>
      <c r="F380" s="223" t="s">
        <v>1169</v>
      </c>
      <c r="G380" s="224"/>
      <c r="H380" s="224"/>
      <c r="I380" s="224"/>
      <c r="K380" s="146">
        <v>0.13500000000000001</v>
      </c>
      <c r="R380" s="147"/>
      <c r="T380" s="148"/>
      <c r="AA380" s="149"/>
      <c r="AT380" s="145" t="s">
        <v>152</v>
      </c>
      <c r="AU380" s="145" t="s">
        <v>95</v>
      </c>
      <c r="AV380" s="11" t="s">
        <v>95</v>
      </c>
      <c r="AW380" s="11" t="s">
        <v>31</v>
      </c>
      <c r="AX380" s="11" t="s">
        <v>73</v>
      </c>
      <c r="AY380" s="145" t="s">
        <v>144</v>
      </c>
    </row>
    <row r="381" spans="2:65" s="11" customFormat="1" ht="16.5" customHeight="1">
      <c r="B381" s="144"/>
      <c r="E381" s="145" t="s">
        <v>5</v>
      </c>
      <c r="F381" s="223" t="s">
        <v>1170</v>
      </c>
      <c r="G381" s="224"/>
      <c r="H381" s="224"/>
      <c r="I381" s="224"/>
      <c r="K381" s="146">
        <v>1.268</v>
      </c>
      <c r="R381" s="147"/>
      <c r="T381" s="148"/>
      <c r="AA381" s="149"/>
      <c r="AT381" s="145" t="s">
        <v>152</v>
      </c>
      <c r="AU381" s="145" t="s">
        <v>95</v>
      </c>
      <c r="AV381" s="11" t="s">
        <v>95</v>
      </c>
      <c r="AW381" s="11" t="s">
        <v>31</v>
      </c>
      <c r="AX381" s="11" t="s">
        <v>73</v>
      </c>
      <c r="AY381" s="145" t="s">
        <v>144</v>
      </c>
    </row>
    <row r="382" spans="2:65" s="11" customFormat="1" ht="16.5" customHeight="1">
      <c r="B382" s="144"/>
      <c r="E382" s="145" t="s">
        <v>5</v>
      </c>
      <c r="F382" s="223" t="s">
        <v>1171</v>
      </c>
      <c r="G382" s="224"/>
      <c r="H382" s="224"/>
      <c r="I382" s="224"/>
      <c r="K382" s="146">
        <v>0.72</v>
      </c>
      <c r="R382" s="147"/>
      <c r="T382" s="148"/>
      <c r="AA382" s="149"/>
      <c r="AT382" s="145" t="s">
        <v>152</v>
      </c>
      <c r="AU382" s="145" t="s">
        <v>95</v>
      </c>
      <c r="AV382" s="11" t="s">
        <v>95</v>
      </c>
      <c r="AW382" s="11" t="s">
        <v>31</v>
      </c>
      <c r="AX382" s="11" t="s">
        <v>73</v>
      </c>
      <c r="AY382" s="145" t="s">
        <v>144</v>
      </c>
    </row>
    <row r="383" spans="2:65" s="12" customFormat="1" ht="16.5" customHeight="1">
      <c r="B383" s="150"/>
      <c r="E383" s="151" t="s">
        <v>5</v>
      </c>
      <c r="F383" s="227" t="s">
        <v>155</v>
      </c>
      <c r="G383" s="228"/>
      <c r="H383" s="228"/>
      <c r="I383" s="228"/>
      <c r="K383" s="152">
        <v>2.1230000000000002</v>
      </c>
      <c r="R383" s="153"/>
      <c r="T383" s="154"/>
      <c r="AA383" s="155"/>
      <c r="AT383" s="151" t="s">
        <v>152</v>
      </c>
      <c r="AU383" s="151" t="s">
        <v>95</v>
      </c>
      <c r="AV383" s="12" t="s">
        <v>149</v>
      </c>
      <c r="AW383" s="12" t="s">
        <v>31</v>
      </c>
      <c r="AX383" s="12" t="s">
        <v>81</v>
      </c>
      <c r="AY383" s="151" t="s">
        <v>144</v>
      </c>
    </row>
    <row r="384" spans="2:65" s="1" customFormat="1" ht="25.5" customHeight="1">
      <c r="B384" s="129"/>
      <c r="C384" s="130" t="s">
        <v>485</v>
      </c>
      <c r="D384" s="130" t="s">
        <v>145</v>
      </c>
      <c r="E384" s="131" t="s">
        <v>1172</v>
      </c>
      <c r="F384" s="222" t="s">
        <v>1173</v>
      </c>
      <c r="G384" s="222"/>
      <c r="H384" s="222"/>
      <c r="I384" s="222"/>
      <c r="J384" s="132" t="s">
        <v>608</v>
      </c>
      <c r="K384" s="133">
        <v>66</v>
      </c>
      <c r="L384" s="217">
        <v>0</v>
      </c>
      <c r="M384" s="217"/>
      <c r="N384" s="217">
        <f>ROUND(L384*K384,2)</f>
        <v>0</v>
      </c>
      <c r="O384" s="217"/>
      <c r="P384" s="217"/>
      <c r="Q384" s="217"/>
      <c r="R384" s="134"/>
      <c r="T384" s="135" t="s">
        <v>5</v>
      </c>
      <c r="U384" s="40" t="s">
        <v>38</v>
      </c>
      <c r="V384" s="136">
        <v>0.43</v>
      </c>
      <c r="W384" s="136">
        <f>V384*K384</f>
        <v>28.38</v>
      </c>
      <c r="X384" s="136">
        <v>8.2350000000000007E-2</v>
      </c>
      <c r="Y384" s="136">
        <f>X384*K384</f>
        <v>5.4351000000000003</v>
      </c>
      <c r="Z384" s="136">
        <v>0</v>
      </c>
      <c r="AA384" s="137">
        <f>Z384*K384</f>
        <v>0</v>
      </c>
      <c r="AR384" s="21" t="s">
        <v>149</v>
      </c>
      <c r="AT384" s="21" t="s">
        <v>145</v>
      </c>
      <c r="AU384" s="21" t="s">
        <v>95</v>
      </c>
      <c r="AY384" s="21" t="s">
        <v>144</v>
      </c>
      <c r="BE384" s="138">
        <f>IF(U384="základní",N384,0)</f>
        <v>0</v>
      </c>
      <c r="BF384" s="138">
        <f>IF(U384="snížená",N384,0)</f>
        <v>0</v>
      </c>
      <c r="BG384" s="138">
        <f>IF(U384="zákl. přenesená",N384,0)</f>
        <v>0</v>
      </c>
      <c r="BH384" s="138">
        <f>IF(U384="sníž. přenesená",N384,0)</f>
        <v>0</v>
      </c>
      <c r="BI384" s="138">
        <f>IF(U384="nulová",N384,0)</f>
        <v>0</v>
      </c>
      <c r="BJ384" s="21" t="s">
        <v>81</v>
      </c>
      <c r="BK384" s="138">
        <f>ROUND(L384*K384,2)</f>
        <v>0</v>
      </c>
      <c r="BL384" s="21" t="s">
        <v>149</v>
      </c>
      <c r="BM384" s="21" t="s">
        <v>1174</v>
      </c>
    </row>
    <row r="385" spans="2:65" s="10" customFormat="1" ht="16.5" customHeight="1">
      <c r="B385" s="139"/>
      <c r="E385" s="140" t="s">
        <v>5</v>
      </c>
      <c r="F385" s="225" t="s">
        <v>1175</v>
      </c>
      <c r="G385" s="226"/>
      <c r="H385" s="226"/>
      <c r="I385" s="226"/>
      <c r="K385" s="140" t="s">
        <v>5</v>
      </c>
      <c r="R385" s="141"/>
      <c r="T385" s="142"/>
      <c r="AA385" s="143"/>
      <c r="AT385" s="140" t="s">
        <v>152</v>
      </c>
      <c r="AU385" s="140" t="s">
        <v>95</v>
      </c>
      <c r="AV385" s="10" t="s">
        <v>81</v>
      </c>
      <c r="AW385" s="10" t="s">
        <v>31</v>
      </c>
      <c r="AX385" s="10" t="s">
        <v>73</v>
      </c>
      <c r="AY385" s="140" t="s">
        <v>144</v>
      </c>
    </row>
    <row r="386" spans="2:65" s="11" customFormat="1" ht="16.5" customHeight="1">
      <c r="B386" s="144"/>
      <c r="E386" s="145" t="s">
        <v>5</v>
      </c>
      <c r="F386" s="223" t="s">
        <v>1176</v>
      </c>
      <c r="G386" s="224"/>
      <c r="H386" s="224"/>
      <c r="I386" s="224"/>
      <c r="K386" s="146">
        <v>66</v>
      </c>
      <c r="R386" s="147"/>
      <c r="T386" s="148"/>
      <c r="AA386" s="149"/>
      <c r="AT386" s="145" t="s">
        <v>152</v>
      </c>
      <c r="AU386" s="145" t="s">
        <v>95</v>
      </c>
      <c r="AV386" s="11" t="s">
        <v>95</v>
      </c>
      <c r="AW386" s="11" t="s">
        <v>31</v>
      </c>
      <c r="AX386" s="11" t="s">
        <v>81</v>
      </c>
      <c r="AY386" s="145" t="s">
        <v>144</v>
      </c>
    </row>
    <row r="387" spans="2:65" s="1" customFormat="1" ht="25.5" customHeight="1">
      <c r="B387" s="129"/>
      <c r="C387" s="130" t="s">
        <v>489</v>
      </c>
      <c r="D387" s="130" t="s">
        <v>145</v>
      </c>
      <c r="E387" s="131" t="s">
        <v>1177</v>
      </c>
      <c r="F387" s="222" t="s">
        <v>1178</v>
      </c>
      <c r="G387" s="222"/>
      <c r="H387" s="222"/>
      <c r="I387" s="222"/>
      <c r="J387" s="132" t="s">
        <v>608</v>
      </c>
      <c r="K387" s="133">
        <v>8</v>
      </c>
      <c r="L387" s="217">
        <v>0</v>
      </c>
      <c r="M387" s="217"/>
      <c r="N387" s="217">
        <f>ROUND(L387*K387,2)</f>
        <v>0</v>
      </c>
      <c r="O387" s="217"/>
      <c r="P387" s="217"/>
      <c r="Q387" s="217"/>
      <c r="R387" s="134"/>
      <c r="T387" s="135" t="s">
        <v>5</v>
      </c>
      <c r="U387" s="40" t="s">
        <v>38</v>
      </c>
      <c r="V387" s="136">
        <v>0.28999999999999998</v>
      </c>
      <c r="W387" s="136">
        <f>V387*K387</f>
        <v>2.3199999999999998</v>
      </c>
      <c r="X387" s="136">
        <v>5.8999999999999997E-2</v>
      </c>
      <c r="Y387" s="136">
        <f>X387*K387</f>
        <v>0.47199999999999998</v>
      </c>
      <c r="Z387" s="136">
        <v>0</v>
      </c>
      <c r="AA387" s="137">
        <f>Z387*K387</f>
        <v>0</v>
      </c>
      <c r="AR387" s="21" t="s">
        <v>149</v>
      </c>
      <c r="AT387" s="21" t="s">
        <v>145</v>
      </c>
      <c r="AU387" s="21" t="s">
        <v>95</v>
      </c>
      <c r="AY387" s="21" t="s">
        <v>144</v>
      </c>
      <c r="BE387" s="138">
        <f>IF(U387="základní",N387,0)</f>
        <v>0</v>
      </c>
      <c r="BF387" s="138">
        <f>IF(U387="snížená",N387,0)</f>
        <v>0</v>
      </c>
      <c r="BG387" s="138">
        <f>IF(U387="zákl. přenesená",N387,0)</f>
        <v>0</v>
      </c>
      <c r="BH387" s="138">
        <f>IF(U387="sníž. přenesená",N387,0)</f>
        <v>0</v>
      </c>
      <c r="BI387" s="138">
        <f>IF(U387="nulová",N387,0)</f>
        <v>0</v>
      </c>
      <c r="BJ387" s="21" t="s">
        <v>81</v>
      </c>
      <c r="BK387" s="138">
        <f>ROUND(L387*K387,2)</f>
        <v>0</v>
      </c>
      <c r="BL387" s="21" t="s">
        <v>149</v>
      </c>
      <c r="BM387" s="21" t="s">
        <v>1179</v>
      </c>
    </row>
    <row r="388" spans="2:65" s="10" customFormat="1" ht="16.5" customHeight="1">
      <c r="B388" s="139"/>
      <c r="E388" s="140" t="s">
        <v>5</v>
      </c>
      <c r="F388" s="225" t="s">
        <v>1061</v>
      </c>
      <c r="G388" s="226"/>
      <c r="H388" s="226"/>
      <c r="I388" s="226"/>
      <c r="K388" s="140" t="s">
        <v>5</v>
      </c>
      <c r="R388" s="141"/>
      <c r="T388" s="142"/>
      <c r="AA388" s="143"/>
      <c r="AT388" s="140" t="s">
        <v>152</v>
      </c>
      <c r="AU388" s="140" t="s">
        <v>95</v>
      </c>
      <c r="AV388" s="10" t="s">
        <v>81</v>
      </c>
      <c r="AW388" s="10" t="s">
        <v>31</v>
      </c>
      <c r="AX388" s="10" t="s">
        <v>73</v>
      </c>
      <c r="AY388" s="140" t="s">
        <v>144</v>
      </c>
    </row>
    <row r="389" spans="2:65" s="11" customFormat="1" ht="16.5" customHeight="1">
      <c r="B389" s="144"/>
      <c r="E389" s="145" t="s">
        <v>5</v>
      </c>
      <c r="F389" s="223" t="s">
        <v>1180</v>
      </c>
      <c r="G389" s="224"/>
      <c r="H389" s="224"/>
      <c r="I389" s="224"/>
      <c r="K389" s="146">
        <v>8</v>
      </c>
      <c r="R389" s="147"/>
      <c r="T389" s="148"/>
      <c r="AA389" s="149"/>
      <c r="AT389" s="145" t="s">
        <v>152</v>
      </c>
      <c r="AU389" s="145" t="s">
        <v>95</v>
      </c>
      <c r="AV389" s="11" t="s">
        <v>95</v>
      </c>
      <c r="AW389" s="11" t="s">
        <v>31</v>
      </c>
      <c r="AX389" s="11" t="s">
        <v>81</v>
      </c>
      <c r="AY389" s="145" t="s">
        <v>144</v>
      </c>
    </row>
    <row r="390" spans="2:65" s="1" customFormat="1" ht="25.5" customHeight="1">
      <c r="B390" s="129"/>
      <c r="C390" s="130" t="s">
        <v>497</v>
      </c>
      <c r="D390" s="130" t="s">
        <v>145</v>
      </c>
      <c r="E390" s="131" t="s">
        <v>200</v>
      </c>
      <c r="F390" s="222" t="s">
        <v>201</v>
      </c>
      <c r="G390" s="222"/>
      <c r="H390" s="222"/>
      <c r="I390" s="222"/>
      <c r="J390" s="132" t="s">
        <v>148</v>
      </c>
      <c r="K390" s="133">
        <v>18.350000000000001</v>
      </c>
      <c r="L390" s="217">
        <v>0</v>
      </c>
      <c r="M390" s="217"/>
      <c r="N390" s="217">
        <f>ROUND(L390*K390,2)</f>
        <v>0</v>
      </c>
      <c r="O390" s="217"/>
      <c r="P390" s="217"/>
      <c r="Q390" s="217"/>
      <c r="R390" s="134"/>
      <c r="T390" s="135" t="s">
        <v>5</v>
      </c>
      <c r="U390" s="40" t="s">
        <v>38</v>
      </c>
      <c r="V390" s="136">
        <v>1.448</v>
      </c>
      <c r="W390" s="136">
        <f>V390*K390</f>
        <v>26.570800000000002</v>
      </c>
      <c r="X390" s="136">
        <v>2.453395</v>
      </c>
      <c r="Y390" s="136">
        <f>X390*K390</f>
        <v>45.019798250000001</v>
      </c>
      <c r="Z390" s="136">
        <v>0</v>
      </c>
      <c r="AA390" s="137">
        <f>Z390*K390</f>
        <v>0</v>
      </c>
      <c r="AR390" s="21" t="s">
        <v>149</v>
      </c>
      <c r="AT390" s="21" t="s">
        <v>145</v>
      </c>
      <c r="AU390" s="21" t="s">
        <v>95</v>
      </c>
      <c r="AY390" s="21" t="s">
        <v>144</v>
      </c>
      <c r="BE390" s="138">
        <f>IF(U390="základní",N390,0)</f>
        <v>0</v>
      </c>
      <c r="BF390" s="138">
        <f>IF(U390="snížená",N390,0)</f>
        <v>0</v>
      </c>
      <c r="BG390" s="138">
        <f>IF(U390="zákl. přenesená",N390,0)</f>
        <v>0</v>
      </c>
      <c r="BH390" s="138">
        <f>IF(U390="sníž. přenesená",N390,0)</f>
        <v>0</v>
      </c>
      <c r="BI390" s="138">
        <f>IF(U390="nulová",N390,0)</f>
        <v>0</v>
      </c>
      <c r="BJ390" s="21" t="s">
        <v>81</v>
      </c>
      <c r="BK390" s="138">
        <f>ROUND(L390*K390,2)</f>
        <v>0</v>
      </c>
      <c r="BL390" s="21" t="s">
        <v>149</v>
      </c>
      <c r="BM390" s="21" t="s">
        <v>1181</v>
      </c>
    </row>
    <row r="391" spans="2:65" s="10" customFormat="1" ht="16.5" customHeight="1">
      <c r="B391" s="139"/>
      <c r="E391" s="140" t="s">
        <v>5</v>
      </c>
      <c r="F391" s="225" t="s">
        <v>1182</v>
      </c>
      <c r="G391" s="226"/>
      <c r="H391" s="226"/>
      <c r="I391" s="226"/>
      <c r="K391" s="140" t="s">
        <v>5</v>
      </c>
      <c r="R391" s="141"/>
      <c r="T391" s="142"/>
      <c r="AA391" s="143"/>
      <c r="AT391" s="140" t="s">
        <v>152</v>
      </c>
      <c r="AU391" s="140" t="s">
        <v>95</v>
      </c>
      <c r="AV391" s="10" t="s">
        <v>81</v>
      </c>
      <c r="AW391" s="10" t="s">
        <v>31</v>
      </c>
      <c r="AX391" s="10" t="s">
        <v>73</v>
      </c>
      <c r="AY391" s="140" t="s">
        <v>144</v>
      </c>
    </row>
    <row r="392" spans="2:65" s="11" customFormat="1" ht="16.5" customHeight="1">
      <c r="B392" s="144"/>
      <c r="E392" s="145" t="s">
        <v>5</v>
      </c>
      <c r="F392" s="223" t="s">
        <v>1183</v>
      </c>
      <c r="G392" s="224"/>
      <c r="H392" s="224"/>
      <c r="I392" s="224"/>
      <c r="K392" s="146">
        <v>4.2</v>
      </c>
      <c r="R392" s="147"/>
      <c r="T392" s="148"/>
      <c r="AA392" s="149"/>
      <c r="AT392" s="145" t="s">
        <v>152</v>
      </c>
      <c r="AU392" s="145" t="s">
        <v>95</v>
      </c>
      <c r="AV392" s="11" t="s">
        <v>95</v>
      </c>
      <c r="AW392" s="11" t="s">
        <v>31</v>
      </c>
      <c r="AX392" s="11" t="s">
        <v>73</v>
      </c>
      <c r="AY392" s="145" t="s">
        <v>144</v>
      </c>
    </row>
    <row r="393" spans="2:65" s="11" customFormat="1" ht="16.5" customHeight="1">
      <c r="B393" s="144"/>
      <c r="E393" s="145" t="s">
        <v>5</v>
      </c>
      <c r="F393" s="223" t="s">
        <v>1184</v>
      </c>
      <c r="G393" s="224"/>
      <c r="H393" s="224"/>
      <c r="I393" s="224"/>
      <c r="K393" s="146">
        <v>2.5630000000000002</v>
      </c>
      <c r="R393" s="147"/>
      <c r="T393" s="148"/>
      <c r="AA393" s="149"/>
      <c r="AT393" s="145" t="s">
        <v>152</v>
      </c>
      <c r="AU393" s="145" t="s">
        <v>95</v>
      </c>
      <c r="AV393" s="11" t="s">
        <v>95</v>
      </c>
      <c r="AW393" s="11" t="s">
        <v>31</v>
      </c>
      <c r="AX393" s="11" t="s">
        <v>73</v>
      </c>
      <c r="AY393" s="145" t="s">
        <v>144</v>
      </c>
    </row>
    <row r="394" spans="2:65" s="11" customFormat="1" ht="16.5" customHeight="1">
      <c r="B394" s="144"/>
      <c r="E394" s="145" t="s">
        <v>5</v>
      </c>
      <c r="F394" s="223" t="s">
        <v>1185</v>
      </c>
      <c r="G394" s="224"/>
      <c r="H394" s="224"/>
      <c r="I394" s="224"/>
      <c r="K394" s="146">
        <v>1.6759999999999999</v>
      </c>
      <c r="R394" s="147"/>
      <c r="T394" s="148"/>
      <c r="AA394" s="149"/>
      <c r="AT394" s="145" t="s">
        <v>152</v>
      </c>
      <c r="AU394" s="145" t="s">
        <v>95</v>
      </c>
      <c r="AV394" s="11" t="s">
        <v>95</v>
      </c>
      <c r="AW394" s="11" t="s">
        <v>31</v>
      </c>
      <c r="AX394" s="11" t="s">
        <v>73</v>
      </c>
      <c r="AY394" s="145" t="s">
        <v>144</v>
      </c>
    </row>
    <row r="395" spans="2:65" s="11" customFormat="1" ht="16.5" customHeight="1">
      <c r="B395" s="144"/>
      <c r="E395" s="145" t="s">
        <v>5</v>
      </c>
      <c r="F395" s="223" t="s">
        <v>1186</v>
      </c>
      <c r="G395" s="224"/>
      <c r="H395" s="224"/>
      <c r="I395" s="224"/>
      <c r="K395" s="146">
        <v>0.91100000000000003</v>
      </c>
      <c r="R395" s="147"/>
      <c r="T395" s="148"/>
      <c r="AA395" s="149"/>
      <c r="AT395" s="145" t="s">
        <v>152</v>
      </c>
      <c r="AU395" s="145" t="s">
        <v>95</v>
      </c>
      <c r="AV395" s="11" t="s">
        <v>95</v>
      </c>
      <c r="AW395" s="11" t="s">
        <v>31</v>
      </c>
      <c r="AX395" s="11" t="s">
        <v>73</v>
      </c>
      <c r="AY395" s="145" t="s">
        <v>144</v>
      </c>
    </row>
    <row r="396" spans="2:65" s="11" customFormat="1" ht="16.5" customHeight="1">
      <c r="B396" s="144"/>
      <c r="E396" s="145" t="s">
        <v>5</v>
      </c>
      <c r="F396" s="223" t="s">
        <v>1187</v>
      </c>
      <c r="G396" s="224"/>
      <c r="H396" s="224"/>
      <c r="I396" s="224"/>
      <c r="K396" s="146">
        <v>0.60699999999999998</v>
      </c>
      <c r="R396" s="147"/>
      <c r="T396" s="148"/>
      <c r="AA396" s="149"/>
      <c r="AT396" s="145" t="s">
        <v>152</v>
      </c>
      <c r="AU396" s="145" t="s">
        <v>95</v>
      </c>
      <c r="AV396" s="11" t="s">
        <v>95</v>
      </c>
      <c r="AW396" s="11" t="s">
        <v>31</v>
      </c>
      <c r="AX396" s="11" t="s">
        <v>73</v>
      </c>
      <c r="AY396" s="145" t="s">
        <v>144</v>
      </c>
    </row>
    <row r="397" spans="2:65" s="11" customFormat="1" ht="16.5" customHeight="1">
      <c r="B397" s="144"/>
      <c r="E397" s="145" t="s">
        <v>5</v>
      </c>
      <c r="F397" s="223" t="s">
        <v>1188</v>
      </c>
      <c r="G397" s="224"/>
      <c r="H397" s="224"/>
      <c r="I397" s="224"/>
      <c r="K397" s="146">
        <v>2.5249999999999999</v>
      </c>
      <c r="R397" s="147"/>
      <c r="T397" s="148"/>
      <c r="AA397" s="149"/>
      <c r="AT397" s="145" t="s">
        <v>152</v>
      </c>
      <c r="AU397" s="145" t="s">
        <v>95</v>
      </c>
      <c r="AV397" s="11" t="s">
        <v>95</v>
      </c>
      <c r="AW397" s="11" t="s">
        <v>31</v>
      </c>
      <c r="AX397" s="11" t="s">
        <v>73</v>
      </c>
      <c r="AY397" s="145" t="s">
        <v>144</v>
      </c>
    </row>
    <row r="398" spans="2:65" s="11" customFormat="1" ht="16.5" customHeight="1">
      <c r="B398" s="144"/>
      <c r="E398" s="145" t="s">
        <v>5</v>
      </c>
      <c r="F398" s="223" t="s">
        <v>1189</v>
      </c>
      <c r="G398" s="224"/>
      <c r="H398" s="224"/>
      <c r="I398" s="224"/>
      <c r="K398" s="146">
        <v>3.468</v>
      </c>
      <c r="R398" s="147"/>
      <c r="T398" s="148"/>
      <c r="AA398" s="149"/>
      <c r="AT398" s="145" t="s">
        <v>152</v>
      </c>
      <c r="AU398" s="145" t="s">
        <v>95</v>
      </c>
      <c r="AV398" s="11" t="s">
        <v>95</v>
      </c>
      <c r="AW398" s="11" t="s">
        <v>31</v>
      </c>
      <c r="AX398" s="11" t="s">
        <v>73</v>
      </c>
      <c r="AY398" s="145" t="s">
        <v>144</v>
      </c>
    </row>
    <row r="399" spans="2:65" s="11" customFormat="1" ht="16.5" customHeight="1">
      <c r="B399" s="144"/>
      <c r="E399" s="145" t="s">
        <v>5</v>
      </c>
      <c r="F399" s="223" t="s">
        <v>1190</v>
      </c>
      <c r="G399" s="224"/>
      <c r="H399" s="224"/>
      <c r="I399" s="224"/>
      <c r="K399" s="146">
        <v>1.0860000000000001</v>
      </c>
      <c r="R399" s="147"/>
      <c r="T399" s="148"/>
      <c r="AA399" s="149"/>
      <c r="AT399" s="145" t="s">
        <v>152</v>
      </c>
      <c r="AU399" s="145" t="s">
        <v>95</v>
      </c>
      <c r="AV399" s="11" t="s">
        <v>95</v>
      </c>
      <c r="AW399" s="11" t="s">
        <v>31</v>
      </c>
      <c r="AX399" s="11" t="s">
        <v>73</v>
      </c>
      <c r="AY399" s="145" t="s">
        <v>144</v>
      </c>
    </row>
    <row r="400" spans="2:65" s="11" customFormat="1" ht="16.5" customHeight="1">
      <c r="B400" s="144"/>
      <c r="E400" s="145" t="s">
        <v>5</v>
      </c>
      <c r="F400" s="223" t="s">
        <v>1191</v>
      </c>
      <c r="G400" s="224"/>
      <c r="H400" s="224"/>
      <c r="I400" s="224"/>
      <c r="K400" s="146">
        <v>0.59699999999999998</v>
      </c>
      <c r="R400" s="147"/>
      <c r="T400" s="148"/>
      <c r="AA400" s="149"/>
      <c r="AT400" s="145" t="s">
        <v>152</v>
      </c>
      <c r="AU400" s="145" t="s">
        <v>95</v>
      </c>
      <c r="AV400" s="11" t="s">
        <v>95</v>
      </c>
      <c r="AW400" s="11" t="s">
        <v>31</v>
      </c>
      <c r="AX400" s="11" t="s">
        <v>73</v>
      </c>
      <c r="AY400" s="145" t="s">
        <v>144</v>
      </c>
    </row>
    <row r="401" spans="2:65" s="11" customFormat="1" ht="16.5" customHeight="1">
      <c r="B401" s="144"/>
      <c r="E401" s="145" t="s">
        <v>5</v>
      </c>
      <c r="F401" s="223" t="s">
        <v>1192</v>
      </c>
      <c r="G401" s="224"/>
      <c r="H401" s="224"/>
      <c r="I401" s="224"/>
      <c r="K401" s="146">
        <v>0.71699999999999997</v>
      </c>
      <c r="R401" s="147"/>
      <c r="T401" s="148"/>
      <c r="AA401" s="149"/>
      <c r="AT401" s="145" t="s">
        <v>152</v>
      </c>
      <c r="AU401" s="145" t="s">
        <v>95</v>
      </c>
      <c r="AV401" s="11" t="s">
        <v>95</v>
      </c>
      <c r="AW401" s="11" t="s">
        <v>31</v>
      </c>
      <c r="AX401" s="11" t="s">
        <v>73</v>
      </c>
      <c r="AY401" s="145" t="s">
        <v>144</v>
      </c>
    </row>
    <row r="402" spans="2:65" s="12" customFormat="1" ht="16.5" customHeight="1">
      <c r="B402" s="150"/>
      <c r="E402" s="151" t="s">
        <v>5</v>
      </c>
      <c r="F402" s="227" t="s">
        <v>155</v>
      </c>
      <c r="G402" s="228"/>
      <c r="H402" s="228"/>
      <c r="I402" s="228"/>
      <c r="K402" s="152">
        <v>18.350000000000001</v>
      </c>
      <c r="R402" s="153"/>
      <c r="T402" s="154"/>
      <c r="AA402" s="155"/>
      <c r="AT402" s="151" t="s">
        <v>152</v>
      </c>
      <c r="AU402" s="151" t="s">
        <v>95</v>
      </c>
      <c r="AV402" s="12" t="s">
        <v>149</v>
      </c>
      <c r="AW402" s="12" t="s">
        <v>31</v>
      </c>
      <c r="AX402" s="12" t="s">
        <v>81</v>
      </c>
      <c r="AY402" s="151" t="s">
        <v>144</v>
      </c>
    </row>
    <row r="403" spans="2:65" s="1" customFormat="1" ht="16.5" customHeight="1">
      <c r="B403" s="129"/>
      <c r="C403" s="130" t="s">
        <v>502</v>
      </c>
      <c r="D403" s="130" t="s">
        <v>145</v>
      </c>
      <c r="E403" s="131" t="s">
        <v>206</v>
      </c>
      <c r="F403" s="222" t="s">
        <v>207</v>
      </c>
      <c r="G403" s="222"/>
      <c r="H403" s="222"/>
      <c r="I403" s="222"/>
      <c r="J403" s="132" t="s">
        <v>190</v>
      </c>
      <c r="K403" s="133">
        <v>66.751999999999995</v>
      </c>
      <c r="L403" s="217">
        <v>0</v>
      </c>
      <c r="M403" s="217"/>
      <c r="N403" s="217">
        <f>ROUND(L403*K403,2)</f>
        <v>0</v>
      </c>
      <c r="O403" s="217"/>
      <c r="P403" s="217"/>
      <c r="Q403" s="217"/>
      <c r="R403" s="134"/>
      <c r="T403" s="135" t="s">
        <v>5</v>
      </c>
      <c r="U403" s="40" t="s">
        <v>38</v>
      </c>
      <c r="V403" s="136">
        <v>0.68100000000000005</v>
      </c>
      <c r="W403" s="136">
        <f>V403*K403</f>
        <v>45.458112</v>
      </c>
      <c r="X403" s="136">
        <v>5.1946400000000004E-3</v>
      </c>
      <c r="Y403" s="136">
        <f>X403*K403</f>
        <v>0.34675260928000001</v>
      </c>
      <c r="Z403" s="136">
        <v>0</v>
      </c>
      <c r="AA403" s="137">
        <f>Z403*K403</f>
        <v>0</v>
      </c>
      <c r="AR403" s="21" t="s">
        <v>149</v>
      </c>
      <c r="AT403" s="21" t="s">
        <v>145</v>
      </c>
      <c r="AU403" s="21" t="s">
        <v>95</v>
      </c>
      <c r="AY403" s="21" t="s">
        <v>144</v>
      </c>
      <c r="BE403" s="138">
        <f>IF(U403="základní",N403,0)</f>
        <v>0</v>
      </c>
      <c r="BF403" s="138">
        <f>IF(U403="snížená",N403,0)</f>
        <v>0</v>
      </c>
      <c r="BG403" s="138">
        <f>IF(U403="zákl. přenesená",N403,0)</f>
        <v>0</v>
      </c>
      <c r="BH403" s="138">
        <f>IF(U403="sníž. přenesená",N403,0)</f>
        <v>0</v>
      </c>
      <c r="BI403" s="138">
        <f>IF(U403="nulová",N403,0)</f>
        <v>0</v>
      </c>
      <c r="BJ403" s="21" t="s">
        <v>81</v>
      </c>
      <c r="BK403" s="138">
        <f>ROUND(L403*K403,2)</f>
        <v>0</v>
      </c>
      <c r="BL403" s="21" t="s">
        <v>149</v>
      </c>
      <c r="BM403" s="21" t="s">
        <v>1193</v>
      </c>
    </row>
    <row r="404" spans="2:65" s="10" customFormat="1" ht="16.5" customHeight="1">
      <c r="B404" s="139"/>
      <c r="E404" s="140" t="s">
        <v>5</v>
      </c>
      <c r="F404" s="225" t="s">
        <v>1182</v>
      </c>
      <c r="G404" s="226"/>
      <c r="H404" s="226"/>
      <c r="I404" s="226"/>
      <c r="K404" s="140" t="s">
        <v>5</v>
      </c>
      <c r="R404" s="141"/>
      <c r="T404" s="142"/>
      <c r="AA404" s="143"/>
      <c r="AT404" s="140" t="s">
        <v>152</v>
      </c>
      <c r="AU404" s="140" t="s">
        <v>95</v>
      </c>
      <c r="AV404" s="10" t="s">
        <v>81</v>
      </c>
      <c r="AW404" s="10" t="s">
        <v>31</v>
      </c>
      <c r="AX404" s="10" t="s">
        <v>73</v>
      </c>
      <c r="AY404" s="140" t="s">
        <v>144</v>
      </c>
    </row>
    <row r="405" spans="2:65" s="11" customFormat="1" ht="16.5" customHeight="1">
      <c r="B405" s="144"/>
      <c r="E405" s="145" t="s">
        <v>5</v>
      </c>
      <c r="F405" s="223" t="s">
        <v>1194</v>
      </c>
      <c r="G405" s="224"/>
      <c r="H405" s="224"/>
      <c r="I405" s="224"/>
      <c r="K405" s="146">
        <v>12.923999999999999</v>
      </c>
      <c r="R405" s="147"/>
      <c r="T405" s="148"/>
      <c r="AA405" s="149"/>
      <c r="AT405" s="145" t="s">
        <v>152</v>
      </c>
      <c r="AU405" s="145" t="s">
        <v>95</v>
      </c>
      <c r="AV405" s="11" t="s">
        <v>95</v>
      </c>
      <c r="AW405" s="11" t="s">
        <v>31</v>
      </c>
      <c r="AX405" s="11" t="s">
        <v>73</v>
      </c>
      <c r="AY405" s="145" t="s">
        <v>144</v>
      </c>
    </row>
    <row r="406" spans="2:65" s="11" customFormat="1" ht="16.5" customHeight="1">
      <c r="B406" s="144"/>
      <c r="E406" s="145" t="s">
        <v>5</v>
      </c>
      <c r="F406" s="223" t="s">
        <v>1195</v>
      </c>
      <c r="G406" s="224"/>
      <c r="H406" s="224"/>
      <c r="I406" s="224"/>
      <c r="K406" s="146">
        <v>14.647</v>
      </c>
      <c r="R406" s="147"/>
      <c r="T406" s="148"/>
      <c r="AA406" s="149"/>
      <c r="AT406" s="145" t="s">
        <v>152</v>
      </c>
      <c r="AU406" s="145" t="s">
        <v>95</v>
      </c>
      <c r="AV406" s="11" t="s">
        <v>95</v>
      </c>
      <c r="AW406" s="11" t="s">
        <v>31</v>
      </c>
      <c r="AX406" s="11" t="s">
        <v>73</v>
      </c>
      <c r="AY406" s="145" t="s">
        <v>144</v>
      </c>
    </row>
    <row r="407" spans="2:65" s="11" customFormat="1" ht="16.5" customHeight="1">
      <c r="B407" s="144"/>
      <c r="E407" s="145" t="s">
        <v>5</v>
      </c>
      <c r="F407" s="223" t="s">
        <v>1196</v>
      </c>
      <c r="G407" s="224"/>
      <c r="H407" s="224"/>
      <c r="I407" s="224"/>
      <c r="K407" s="146">
        <v>7.62</v>
      </c>
      <c r="R407" s="147"/>
      <c r="T407" s="148"/>
      <c r="AA407" s="149"/>
      <c r="AT407" s="145" t="s">
        <v>152</v>
      </c>
      <c r="AU407" s="145" t="s">
        <v>95</v>
      </c>
      <c r="AV407" s="11" t="s">
        <v>95</v>
      </c>
      <c r="AW407" s="11" t="s">
        <v>31</v>
      </c>
      <c r="AX407" s="11" t="s">
        <v>73</v>
      </c>
      <c r="AY407" s="145" t="s">
        <v>144</v>
      </c>
    </row>
    <row r="408" spans="2:65" s="11" customFormat="1" ht="16.5" customHeight="1">
      <c r="B408" s="144"/>
      <c r="E408" s="145" t="s">
        <v>5</v>
      </c>
      <c r="F408" s="223" t="s">
        <v>1197</v>
      </c>
      <c r="G408" s="224"/>
      <c r="H408" s="224"/>
      <c r="I408" s="224"/>
      <c r="K408" s="146">
        <v>3.6429999999999998</v>
      </c>
      <c r="R408" s="147"/>
      <c r="T408" s="148"/>
      <c r="AA408" s="149"/>
      <c r="AT408" s="145" t="s">
        <v>152</v>
      </c>
      <c r="AU408" s="145" t="s">
        <v>95</v>
      </c>
      <c r="AV408" s="11" t="s">
        <v>95</v>
      </c>
      <c r="AW408" s="11" t="s">
        <v>31</v>
      </c>
      <c r="AX408" s="11" t="s">
        <v>73</v>
      </c>
      <c r="AY408" s="145" t="s">
        <v>144</v>
      </c>
    </row>
    <row r="409" spans="2:65" s="11" customFormat="1" ht="16.5" customHeight="1">
      <c r="B409" s="144"/>
      <c r="E409" s="145" t="s">
        <v>5</v>
      </c>
      <c r="F409" s="223" t="s">
        <v>1198</v>
      </c>
      <c r="G409" s="224"/>
      <c r="H409" s="224"/>
      <c r="I409" s="224"/>
      <c r="K409" s="146">
        <v>3.036</v>
      </c>
      <c r="R409" s="147"/>
      <c r="T409" s="148"/>
      <c r="AA409" s="149"/>
      <c r="AT409" s="145" t="s">
        <v>152</v>
      </c>
      <c r="AU409" s="145" t="s">
        <v>95</v>
      </c>
      <c r="AV409" s="11" t="s">
        <v>95</v>
      </c>
      <c r="AW409" s="11" t="s">
        <v>31</v>
      </c>
      <c r="AX409" s="11" t="s">
        <v>73</v>
      </c>
      <c r="AY409" s="145" t="s">
        <v>144</v>
      </c>
    </row>
    <row r="410" spans="2:65" s="11" customFormat="1" ht="16.5" customHeight="1">
      <c r="B410" s="144"/>
      <c r="E410" s="145" t="s">
        <v>5</v>
      </c>
      <c r="F410" s="223" t="s">
        <v>1199</v>
      </c>
      <c r="G410" s="224"/>
      <c r="H410" s="224"/>
      <c r="I410" s="224"/>
      <c r="K410" s="146">
        <v>6.7320000000000002</v>
      </c>
      <c r="R410" s="147"/>
      <c r="T410" s="148"/>
      <c r="AA410" s="149"/>
      <c r="AT410" s="145" t="s">
        <v>152</v>
      </c>
      <c r="AU410" s="145" t="s">
        <v>95</v>
      </c>
      <c r="AV410" s="11" t="s">
        <v>95</v>
      </c>
      <c r="AW410" s="11" t="s">
        <v>31</v>
      </c>
      <c r="AX410" s="11" t="s">
        <v>73</v>
      </c>
      <c r="AY410" s="145" t="s">
        <v>144</v>
      </c>
    </row>
    <row r="411" spans="2:65" s="11" customFormat="1" ht="16.5" customHeight="1">
      <c r="B411" s="144"/>
      <c r="E411" s="145" t="s">
        <v>5</v>
      </c>
      <c r="F411" s="223" t="s">
        <v>1200</v>
      </c>
      <c r="G411" s="224"/>
      <c r="H411" s="224"/>
      <c r="I411" s="224"/>
      <c r="K411" s="146">
        <v>8.16</v>
      </c>
      <c r="R411" s="147"/>
      <c r="T411" s="148"/>
      <c r="AA411" s="149"/>
      <c r="AT411" s="145" t="s">
        <v>152</v>
      </c>
      <c r="AU411" s="145" t="s">
        <v>95</v>
      </c>
      <c r="AV411" s="11" t="s">
        <v>95</v>
      </c>
      <c r="AW411" s="11" t="s">
        <v>31</v>
      </c>
      <c r="AX411" s="11" t="s">
        <v>73</v>
      </c>
      <c r="AY411" s="145" t="s">
        <v>144</v>
      </c>
    </row>
    <row r="412" spans="2:65" s="11" customFormat="1" ht="16.5" customHeight="1">
      <c r="B412" s="144"/>
      <c r="E412" s="145" t="s">
        <v>5</v>
      </c>
      <c r="F412" s="223" t="s">
        <v>1201</v>
      </c>
      <c r="G412" s="224"/>
      <c r="H412" s="224"/>
      <c r="I412" s="224"/>
      <c r="K412" s="146">
        <v>3.62</v>
      </c>
      <c r="R412" s="147"/>
      <c r="T412" s="148"/>
      <c r="AA412" s="149"/>
      <c r="AT412" s="145" t="s">
        <v>152</v>
      </c>
      <c r="AU412" s="145" t="s">
        <v>95</v>
      </c>
      <c r="AV412" s="11" t="s">
        <v>95</v>
      </c>
      <c r="AW412" s="11" t="s">
        <v>31</v>
      </c>
      <c r="AX412" s="11" t="s">
        <v>73</v>
      </c>
      <c r="AY412" s="145" t="s">
        <v>144</v>
      </c>
    </row>
    <row r="413" spans="2:65" s="11" customFormat="1" ht="16.5" customHeight="1">
      <c r="B413" s="144"/>
      <c r="E413" s="145" t="s">
        <v>5</v>
      </c>
      <c r="F413" s="223" t="s">
        <v>1202</v>
      </c>
      <c r="G413" s="224"/>
      <c r="H413" s="224"/>
      <c r="I413" s="224"/>
      <c r="K413" s="146">
        <v>3.1850000000000001</v>
      </c>
      <c r="R413" s="147"/>
      <c r="T413" s="148"/>
      <c r="AA413" s="149"/>
      <c r="AT413" s="145" t="s">
        <v>152</v>
      </c>
      <c r="AU413" s="145" t="s">
        <v>95</v>
      </c>
      <c r="AV413" s="11" t="s">
        <v>95</v>
      </c>
      <c r="AW413" s="11" t="s">
        <v>31</v>
      </c>
      <c r="AX413" s="11" t="s">
        <v>73</v>
      </c>
      <c r="AY413" s="145" t="s">
        <v>144</v>
      </c>
    </row>
    <row r="414" spans="2:65" s="11" customFormat="1" ht="16.5" customHeight="1">
      <c r="B414" s="144"/>
      <c r="E414" s="145" t="s">
        <v>5</v>
      </c>
      <c r="F414" s="223" t="s">
        <v>1202</v>
      </c>
      <c r="G414" s="224"/>
      <c r="H414" s="224"/>
      <c r="I414" s="224"/>
      <c r="K414" s="146">
        <v>3.1850000000000001</v>
      </c>
      <c r="R414" s="147"/>
      <c r="T414" s="148"/>
      <c r="AA414" s="149"/>
      <c r="AT414" s="145" t="s">
        <v>152</v>
      </c>
      <c r="AU414" s="145" t="s">
        <v>95</v>
      </c>
      <c r="AV414" s="11" t="s">
        <v>95</v>
      </c>
      <c r="AW414" s="11" t="s">
        <v>31</v>
      </c>
      <c r="AX414" s="11" t="s">
        <v>73</v>
      </c>
      <c r="AY414" s="145" t="s">
        <v>144</v>
      </c>
    </row>
    <row r="415" spans="2:65" s="12" customFormat="1" ht="16.5" customHeight="1">
      <c r="B415" s="150"/>
      <c r="E415" s="151" t="s">
        <v>5</v>
      </c>
      <c r="F415" s="227" t="s">
        <v>155</v>
      </c>
      <c r="G415" s="228"/>
      <c r="H415" s="228"/>
      <c r="I415" s="228"/>
      <c r="K415" s="152">
        <v>66.751999999999995</v>
      </c>
      <c r="R415" s="153"/>
      <c r="T415" s="154"/>
      <c r="AA415" s="155"/>
      <c r="AT415" s="151" t="s">
        <v>152</v>
      </c>
      <c r="AU415" s="151" t="s">
        <v>95</v>
      </c>
      <c r="AV415" s="12" t="s">
        <v>149</v>
      </c>
      <c r="AW415" s="12" t="s">
        <v>31</v>
      </c>
      <c r="AX415" s="12" t="s">
        <v>81</v>
      </c>
      <c r="AY415" s="151" t="s">
        <v>144</v>
      </c>
    </row>
    <row r="416" spans="2:65" s="1" customFormat="1" ht="16.5" customHeight="1">
      <c r="B416" s="129"/>
      <c r="C416" s="130" t="s">
        <v>507</v>
      </c>
      <c r="D416" s="130" t="s">
        <v>145</v>
      </c>
      <c r="E416" s="131" t="s">
        <v>211</v>
      </c>
      <c r="F416" s="222" t="s">
        <v>212</v>
      </c>
      <c r="G416" s="222"/>
      <c r="H416" s="222"/>
      <c r="I416" s="222"/>
      <c r="J416" s="132" t="s">
        <v>190</v>
      </c>
      <c r="K416" s="133">
        <v>66.751999999999995</v>
      </c>
      <c r="L416" s="217">
        <v>0</v>
      </c>
      <c r="M416" s="217"/>
      <c r="N416" s="217">
        <f>ROUND(L416*K416,2)</f>
        <v>0</v>
      </c>
      <c r="O416" s="217"/>
      <c r="P416" s="217"/>
      <c r="Q416" s="217"/>
      <c r="R416" s="134"/>
      <c r="T416" s="135" t="s">
        <v>5</v>
      </c>
      <c r="U416" s="40" t="s">
        <v>38</v>
      </c>
      <c r="V416" s="136">
        <v>0.24</v>
      </c>
      <c r="W416" s="136">
        <f>V416*K416</f>
        <v>16.020479999999999</v>
      </c>
      <c r="X416" s="136">
        <v>0</v>
      </c>
      <c r="Y416" s="136">
        <f>X416*K416</f>
        <v>0</v>
      </c>
      <c r="Z416" s="136">
        <v>0</v>
      </c>
      <c r="AA416" s="137">
        <f>Z416*K416</f>
        <v>0</v>
      </c>
      <c r="AR416" s="21" t="s">
        <v>149</v>
      </c>
      <c r="AT416" s="21" t="s">
        <v>145</v>
      </c>
      <c r="AU416" s="21" t="s">
        <v>95</v>
      </c>
      <c r="AY416" s="21" t="s">
        <v>144</v>
      </c>
      <c r="BE416" s="138">
        <f>IF(U416="základní",N416,0)</f>
        <v>0</v>
      </c>
      <c r="BF416" s="138">
        <f>IF(U416="snížená",N416,0)</f>
        <v>0</v>
      </c>
      <c r="BG416" s="138">
        <f>IF(U416="zákl. přenesená",N416,0)</f>
        <v>0</v>
      </c>
      <c r="BH416" s="138">
        <f>IF(U416="sníž. přenesená",N416,0)</f>
        <v>0</v>
      </c>
      <c r="BI416" s="138">
        <f>IF(U416="nulová",N416,0)</f>
        <v>0</v>
      </c>
      <c r="BJ416" s="21" t="s">
        <v>81</v>
      </c>
      <c r="BK416" s="138">
        <f>ROUND(L416*K416,2)</f>
        <v>0</v>
      </c>
      <c r="BL416" s="21" t="s">
        <v>149</v>
      </c>
      <c r="BM416" s="21" t="s">
        <v>1203</v>
      </c>
    </row>
    <row r="417" spans="2:65" s="1" customFormat="1" ht="25.5" customHeight="1">
      <c r="B417" s="129"/>
      <c r="C417" s="130" t="s">
        <v>511</v>
      </c>
      <c r="D417" s="130" t="s">
        <v>145</v>
      </c>
      <c r="E417" s="131" t="s">
        <v>215</v>
      </c>
      <c r="F417" s="222" t="s">
        <v>216</v>
      </c>
      <c r="G417" s="222"/>
      <c r="H417" s="222"/>
      <c r="I417" s="222"/>
      <c r="J417" s="132" t="s">
        <v>179</v>
      </c>
      <c r="K417" s="133">
        <v>0.45800000000000002</v>
      </c>
      <c r="L417" s="217">
        <v>0</v>
      </c>
      <c r="M417" s="217"/>
      <c r="N417" s="217">
        <f>ROUND(L417*K417,2)</f>
        <v>0</v>
      </c>
      <c r="O417" s="217"/>
      <c r="P417" s="217"/>
      <c r="Q417" s="217"/>
      <c r="R417" s="134"/>
      <c r="T417" s="135" t="s">
        <v>5</v>
      </c>
      <c r="U417" s="40" t="s">
        <v>38</v>
      </c>
      <c r="V417" s="136">
        <v>37.704000000000001</v>
      </c>
      <c r="W417" s="136">
        <f>V417*K417</f>
        <v>17.268432000000001</v>
      </c>
      <c r="X417" s="136">
        <v>1.0525581399999999</v>
      </c>
      <c r="Y417" s="136">
        <f>X417*K417</f>
        <v>0.48207162811999998</v>
      </c>
      <c r="Z417" s="136">
        <v>0</v>
      </c>
      <c r="AA417" s="137">
        <f>Z417*K417</f>
        <v>0</v>
      </c>
      <c r="AR417" s="21" t="s">
        <v>149</v>
      </c>
      <c r="AT417" s="21" t="s">
        <v>145</v>
      </c>
      <c r="AU417" s="21" t="s">
        <v>95</v>
      </c>
      <c r="AY417" s="21" t="s">
        <v>144</v>
      </c>
      <c r="BE417" s="138">
        <f>IF(U417="základní",N417,0)</f>
        <v>0</v>
      </c>
      <c r="BF417" s="138">
        <f>IF(U417="snížená",N417,0)</f>
        <v>0</v>
      </c>
      <c r="BG417" s="138">
        <f>IF(U417="zákl. přenesená",N417,0)</f>
        <v>0</v>
      </c>
      <c r="BH417" s="138">
        <f>IF(U417="sníž. přenesená",N417,0)</f>
        <v>0</v>
      </c>
      <c r="BI417" s="138">
        <f>IF(U417="nulová",N417,0)</f>
        <v>0</v>
      </c>
      <c r="BJ417" s="21" t="s">
        <v>81</v>
      </c>
      <c r="BK417" s="138">
        <f>ROUND(L417*K417,2)</f>
        <v>0</v>
      </c>
      <c r="BL417" s="21" t="s">
        <v>149</v>
      </c>
      <c r="BM417" s="21" t="s">
        <v>1204</v>
      </c>
    </row>
    <row r="418" spans="2:65" s="10" customFormat="1" ht="16.5" customHeight="1">
      <c r="B418" s="139"/>
      <c r="E418" s="140" t="s">
        <v>5</v>
      </c>
      <c r="F418" s="225" t="s">
        <v>968</v>
      </c>
      <c r="G418" s="226"/>
      <c r="H418" s="226"/>
      <c r="I418" s="226"/>
      <c r="K418" s="140" t="s">
        <v>5</v>
      </c>
      <c r="R418" s="141"/>
      <c r="T418" s="142"/>
      <c r="AA418" s="143"/>
      <c r="AT418" s="140" t="s">
        <v>152</v>
      </c>
      <c r="AU418" s="140" t="s">
        <v>95</v>
      </c>
      <c r="AV418" s="10" t="s">
        <v>81</v>
      </c>
      <c r="AW418" s="10" t="s">
        <v>31</v>
      </c>
      <c r="AX418" s="10" t="s">
        <v>73</v>
      </c>
      <c r="AY418" s="140" t="s">
        <v>144</v>
      </c>
    </row>
    <row r="419" spans="2:65" s="11" customFormat="1" ht="16.5" customHeight="1">
      <c r="B419" s="144"/>
      <c r="E419" s="145" t="s">
        <v>5</v>
      </c>
      <c r="F419" s="223" t="s">
        <v>1205</v>
      </c>
      <c r="G419" s="224"/>
      <c r="H419" s="224"/>
      <c r="I419" s="224"/>
      <c r="K419" s="146">
        <v>0.34100000000000003</v>
      </c>
      <c r="R419" s="147"/>
      <c r="T419" s="148"/>
      <c r="AA419" s="149"/>
      <c r="AT419" s="145" t="s">
        <v>152</v>
      </c>
      <c r="AU419" s="145" t="s">
        <v>95</v>
      </c>
      <c r="AV419" s="11" t="s">
        <v>95</v>
      </c>
      <c r="AW419" s="11" t="s">
        <v>31</v>
      </c>
      <c r="AX419" s="11" t="s">
        <v>73</v>
      </c>
      <c r="AY419" s="145" t="s">
        <v>144</v>
      </c>
    </row>
    <row r="420" spans="2:65" s="11" customFormat="1" ht="16.5" customHeight="1">
      <c r="B420" s="144"/>
      <c r="E420" s="145" t="s">
        <v>5</v>
      </c>
      <c r="F420" s="223" t="s">
        <v>1206</v>
      </c>
      <c r="G420" s="224"/>
      <c r="H420" s="224"/>
      <c r="I420" s="224"/>
      <c r="K420" s="146">
        <v>0.11700000000000001</v>
      </c>
      <c r="R420" s="147"/>
      <c r="T420" s="148"/>
      <c r="AA420" s="149"/>
      <c r="AT420" s="145" t="s">
        <v>152</v>
      </c>
      <c r="AU420" s="145" t="s">
        <v>95</v>
      </c>
      <c r="AV420" s="11" t="s">
        <v>95</v>
      </c>
      <c r="AW420" s="11" t="s">
        <v>31</v>
      </c>
      <c r="AX420" s="11" t="s">
        <v>73</v>
      </c>
      <c r="AY420" s="145" t="s">
        <v>144</v>
      </c>
    </row>
    <row r="421" spans="2:65" s="12" customFormat="1" ht="16.5" customHeight="1">
      <c r="B421" s="150"/>
      <c r="E421" s="151" t="s">
        <v>5</v>
      </c>
      <c r="F421" s="227" t="s">
        <v>155</v>
      </c>
      <c r="G421" s="228"/>
      <c r="H421" s="228"/>
      <c r="I421" s="228"/>
      <c r="K421" s="152">
        <v>0.45800000000000002</v>
      </c>
      <c r="R421" s="153"/>
      <c r="T421" s="154"/>
      <c r="AA421" s="155"/>
      <c r="AT421" s="151" t="s">
        <v>152</v>
      </c>
      <c r="AU421" s="151" t="s">
        <v>95</v>
      </c>
      <c r="AV421" s="12" t="s">
        <v>149</v>
      </c>
      <c r="AW421" s="12" t="s">
        <v>31</v>
      </c>
      <c r="AX421" s="12" t="s">
        <v>81</v>
      </c>
      <c r="AY421" s="151" t="s">
        <v>144</v>
      </c>
    </row>
    <row r="422" spans="2:65" s="1" customFormat="1" ht="25.5" customHeight="1">
      <c r="B422" s="129"/>
      <c r="C422" s="130" t="s">
        <v>516</v>
      </c>
      <c r="D422" s="130" t="s">
        <v>145</v>
      </c>
      <c r="E422" s="131" t="s">
        <v>1207</v>
      </c>
      <c r="F422" s="222" t="s">
        <v>1208</v>
      </c>
      <c r="G422" s="222"/>
      <c r="H422" s="222"/>
      <c r="I422" s="222"/>
      <c r="J422" s="132" t="s">
        <v>148</v>
      </c>
      <c r="K422" s="133">
        <v>1.276</v>
      </c>
      <c r="L422" s="217">
        <v>0</v>
      </c>
      <c r="M422" s="217"/>
      <c r="N422" s="217">
        <f>ROUND(L422*K422,2)</f>
        <v>0</v>
      </c>
      <c r="O422" s="217"/>
      <c r="P422" s="217"/>
      <c r="Q422" s="217"/>
      <c r="R422" s="134"/>
      <c r="T422" s="135" t="s">
        <v>5</v>
      </c>
      <c r="U422" s="40" t="s">
        <v>38</v>
      </c>
      <c r="V422" s="136">
        <v>2.5129999999999999</v>
      </c>
      <c r="W422" s="136">
        <f>V422*K422</f>
        <v>3.206588</v>
      </c>
      <c r="X422" s="136">
        <v>2.4533657400000002</v>
      </c>
      <c r="Y422" s="136">
        <f>X422*K422</f>
        <v>3.1304946842400003</v>
      </c>
      <c r="Z422" s="136">
        <v>0</v>
      </c>
      <c r="AA422" s="137">
        <f>Z422*K422</f>
        <v>0</v>
      </c>
      <c r="AR422" s="21" t="s">
        <v>149</v>
      </c>
      <c r="AT422" s="21" t="s">
        <v>145</v>
      </c>
      <c r="AU422" s="21" t="s">
        <v>95</v>
      </c>
      <c r="AY422" s="21" t="s">
        <v>144</v>
      </c>
      <c r="BE422" s="138">
        <f>IF(U422="základní",N422,0)</f>
        <v>0</v>
      </c>
      <c r="BF422" s="138">
        <f>IF(U422="snížená",N422,0)</f>
        <v>0</v>
      </c>
      <c r="BG422" s="138">
        <f>IF(U422="zákl. přenesená",N422,0)</f>
        <v>0</v>
      </c>
      <c r="BH422" s="138">
        <f>IF(U422="sníž. přenesená",N422,0)</f>
        <v>0</v>
      </c>
      <c r="BI422" s="138">
        <f>IF(U422="nulová",N422,0)</f>
        <v>0</v>
      </c>
      <c r="BJ422" s="21" t="s">
        <v>81</v>
      </c>
      <c r="BK422" s="138">
        <f>ROUND(L422*K422,2)</f>
        <v>0</v>
      </c>
      <c r="BL422" s="21" t="s">
        <v>149</v>
      </c>
      <c r="BM422" s="21" t="s">
        <v>1209</v>
      </c>
    </row>
    <row r="423" spans="2:65" s="10" customFormat="1" ht="16.5" customHeight="1">
      <c r="B423" s="139"/>
      <c r="E423" s="140" t="s">
        <v>5</v>
      </c>
      <c r="F423" s="225" t="s">
        <v>968</v>
      </c>
      <c r="G423" s="226"/>
      <c r="H423" s="226"/>
      <c r="I423" s="226"/>
      <c r="K423" s="140" t="s">
        <v>5</v>
      </c>
      <c r="R423" s="141"/>
      <c r="T423" s="142"/>
      <c r="AA423" s="143"/>
      <c r="AT423" s="140" t="s">
        <v>152</v>
      </c>
      <c r="AU423" s="140" t="s">
        <v>95</v>
      </c>
      <c r="AV423" s="10" t="s">
        <v>81</v>
      </c>
      <c r="AW423" s="10" t="s">
        <v>31</v>
      </c>
      <c r="AX423" s="10" t="s">
        <v>73</v>
      </c>
      <c r="AY423" s="140" t="s">
        <v>144</v>
      </c>
    </row>
    <row r="424" spans="2:65" s="11" customFormat="1" ht="16.5" customHeight="1">
      <c r="B424" s="144"/>
      <c r="E424" s="145" t="s">
        <v>5</v>
      </c>
      <c r="F424" s="223" t="s">
        <v>1210</v>
      </c>
      <c r="G424" s="224"/>
      <c r="H424" s="224"/>
      <c r="I424" s="224"/>
      <c r="K424" s="146">
        <v>0.78600000000000003</v>
      </c>
      <c r="R424" s="147"/>
      <c r="T424" s="148"/>
      <c r="AA424" s="149"/>
      <c r="AT424" s="145" t="s">
        <v>152</v>
      </c>
      <c r="AU424" s="145" t="s">
        <v>95</v>
      </c>
      <c r="AV424" s="11" t="s">
        <v>95</v>
      </c>
      <c r="AW424" s="11" t="s">
        <v>31</v>
      </c>
      <c r="AX424" s="11" t="s">
        <v>73</v>
      </c>
      <c r="AY424" s="145" t="s">
        <v>144</v>
      </c>
    </row>
    <row r="425" spans="2:65" s="11" customFormat="1" ht="16.5" customHeight="1">
      <c r="B425" s="144"/>
      <c r="E425" s="145" t="s">
        <v>5</v>
      </c>
      <c r="F425" s="223" t="s">
        <v>1211</v>
      </c>
      <c r="G425" s="224"/>
      <c r="H425" s="224"/>
      <c r="I425" s="224"/>
      <c r="K425" s="146">
        <v>0.251</v>
      </c>
      <c r="R425" s="147"/>
      <c r="T425" s="148"/>
      <c r="AA425" s="149"/>
      <c r="AT425" s="145" t="s">
        <v>152</v>
      </c>
      <c r="AU425" s="145" t="s">
        <v>95</v>
      </c>
      <c r="AV425" s="11" t="s">
        <v>95</v>
      </c>
      <c r="AW425" s="11" t="s">
        <v>31</v>
      </c>
      <c r="AX425" s="11" t="s">
        <v>73</v>
      </c>
      <c r="AY425" s="145" t="s">
        <v>144</v>
      </c>
    </row>
    <row r="426" spans="2:65" s="11" customFormat="1" ht="16.5" customHeight="1">
      <c r="B426" s="144"/>
      <c r="E426" s="145" t="s">
        <v>5</v>
      </c>
      <c r="F426" s="223" t="s">
        <v>1212</v>
      </c>
      <c r="G426" s="224"/>
      <c r="H426" s="224"/>
      <c r="I426" s="224"/>
      <c r="K426" s="146">
        <v>5.8999999999999997E-2</v>
      </c>
      <c r="R426" s="147"/>
      <c r="T426" s="148"/>
      <c r="AA426" s="149"/>
      <c r="AT426" s="145" t="s">
        <v>152</v>
      </c>
      <c r="AU426" s="145" t="s">
        <v>95</v>
      </c>
      <c r="AV426" s="11" t="s">
        <v>95</v>
      </c>
      <c r="AW426" s="11" t="s">
        <v>31</v>
      </c>
      <c r="AX426" s="11" t="s">
        <v>73</v>
      </c>
      <c r="AY426" s="145" t="s">
        <v>144</v>
      </c>
    </row>
    <row r="427" spans="2:65" s="11" customFormat="1" ht="16.5" customHeight="1">
      <c r="B427" s="144"/>
      <c r="E427" s="145" t="s">
        <v>5</v>
      </c>
      <c r="F427" s="223" t="s">
        <v>1213</v>
      </c>
      <c r="G427" s="224"/>
      <c r="H427" s="224"/>
      <c r="I427" s="224"/>
      <c r="K427" s="146">
        <v>0.18</v>
      </c>
      <c r="R427" s="147"/>
      <c r="T427" s="148"/>
      <c r="AA427" s="149"/>
      <c r="AT427" s="145" t="s">
        <v>152</v>
      </c>
      <c r="AU427" s="145" t="s">
        <v>95</v>
      </c>
      <c r="AV427" s="11" t="s">
        <v>95</v>
      </c>
      <c r="AW427" s="11" t="s">
        <v>31</v>
      </c>
      <c r="AX427" s="11" t="s">
        <v>73</v>
      </c>
      <c r="AY427" s="145" t="s">
        <v>144</v>
      </c>
    </row>
    <row r="428" spans="2:65" s="12" customFormat="1" ht="16.5" customHeight="1">
      <c r="B428" s="150"/>
      <c r="E428" s="151" t="s">
        <v>5</v>
      </c>
      <c r="F428" s="227" t="s">
        <v>155</v>
      </c>
      <c r="G428" s="228"/>
      <c r="H428" s="228"/>
      <c r="I428" s="228"/>
      <c r="K428" s="152">
        <v>1.276</v>
      </c>
      <c r="R428" s="153"/>
      <c r="T428" s="154"/>
      <c r="AA428" s="155"/>
      <c r="AT428" s="151" t="s">
        <v>152</v>
      </c>
      <c r="AU428" s="151" t="s">
        <v>95</v>
      </c>
      <c r="AV428" s="12" t="s">
        <v>149</v>
      </c>
      <c r="AW428" s="12" t="s">
        <v>31</v>
      </c>
      <c r="AX428" s="12" t="s">
        <v>81</v>
      </c>
      <c r="AY428" s="151" t="s">
        <v>144</v>
      </c>
    </row>
    <row r="429" spans="2:65" s="1" customFormat="1" ht="25.5" customHeight="1">
      <c r="B429" s="129"/>
      <c r="C429" s="130" t="s">
        <v>526</v>
      </c>
      <c r="D429" s="130" t="s">
        <v>145</v>
      </c>
      <c r="E429" s="131" t="s">
        <v>1214</v>
      </c>
      <c r="F429" s="222" t="s">
        <v>1215</v>
      </c>
      <c r="G429" s="222"/>
      <c r="H429" s="222"/>
      <c r="I429" s="222"/>
      <c r="J429" s="132" t="s">
        <v>179</v>
      </c>
      <c r="K429" s="133">
        <v>7.6999999999999999E-2</v>
      </c>
      <c r="L429" s="217">
        <v>0</v>
      </c>
      <c r="M429" s="217"/>
      <c r="N429" s="217">
        <f>ROUND(L429*K429,2)</f>
        <v>0</v>
      </c>
      <c r="O429" s="217"/>
      <c r="P429" s="217"/>
      <c r="Q429" s="217"/>
      <c r="R429" s="134"/>
      <c r="T429" s="135" t="s">
        <v>5</v>
      </c>
      <c r="U429" s="40" t="s">
        <v>38</v>
      </c>
      <c r="V429" s="136">
        <v>15.211</v>
      </c>
      <c r="W429" s="136">
        <f>V429*K429</f>
        <v>1.1712469999999999</v>
      </c>
      <c r="X429" s="136">
        <v>1.0627727796999999</v>
      </c>
      <c r="Y429" s="136">
        <f>X429*K429</f>
        <v>8.1833504036899998E-2</v>
      </c>
      <c r="Z429" s="136">
        <v>0</v>
      </c>
      <c r="AA429" s="137">
        <f>Z429*K429</f>
        <v>0</v>
      </c>
      <c r="AR429" s="21" t="s">
        <v>149</v>
      </c>
      <c r="AT429" s="21" t="s">
        <v>145</v>
      </c>
      <c r="AU429" s="21" t="s">
        <v>95</v>
      </c>
      <c r="AY429" s="21" t="s">
        <v>144</v>
      </c>
      <c r="BE429" s="138">
        <f>IF(U429="základní",N429,0)</f>
        <v>0</v>
      </c>
      <c r="BF429" s="138">
        <f>IF(U429="snížená",N429,0)</f>
        <v>0</v>
      </c>
      <c r="BG429" s="138">
        <f>IF(U429="zákl. přenesená",N429,0)</f>
        <v>0</v>
      </c>
      <c r="BH429" s="138">
        <f>IF(U429="sníž. přenesená",N429,0)</f>
        <v>0</v>
      </c>
      <c r="BI429" s="138">
        <f>IF(U429="nulová",N429,0)</f>
        <v>0</v>
      </c>
      <c r="BJ429" s="21" t="s">
        <v>81</v>
      </c>
      <c r="BK429" s="138">
        <f>ROUND(L429*K429,2)</f>
        <v>0</v>
      </c>
      <c r="BL429" s="21" t="s">
        <v>149</v>
      </c>
      <c r="BM429" s="21" t="s">
        <v>1216</v>
      </c>
    </row>
    <row r="430" spans="2:65" s="10" customFormat="1" ht="16.5" customHeight="1">
      <c r="B430" s="139"/>
      <c r="E430" s="140" t="s">
        <v>5</v>
      </c>
      <c r="F430" s="225" t="s">
        <v>968</v>
      </c>
      <c r="G430" s="226"/>
      <c r="H430" s="226"/>
      <c r="I430" s="226"/>
      <c r="K430" s="140" t="s">
        <v>5</v>
      </c>
      <c r="R430" s="141"/>
      <c r="T430" s="142"/>
      <c r="AA430" s="143"/>
      <c r="AT430" s="140" t="s">
        <v>152</v>
      </c>
      <c r="AU430" s="140" t="s">
        <v>95</v>
      </c>
      <c r="AV430" s="10" t="s">
        <v>81</v>
      </c>
      <c r="AW430" s="10" t="s">
        <v>31</v>
      </c>
      <c r="AX430" s="10" t="s">
        <v>73</v>
      </c>
      <c r="AY430" s="140" t="s">
        <v>144</v>
      </c>
    </row>
    <row r="431" spans="2:65" s="11" customFormat="1" ht="16.5" customHeight="1">
      <c r="B431" s="144"/>
      <c r="E431" s="145" t="s">
        <v>5</v>
      </c>
      <c r="F431" s="223" t="s">
        <v>1217</v>
      </c>
      <c r="G431" s="224"/>
      <c r="H431" s="224"/>
      <c r="I431" s="224"/>
      <c r="K431" s="146">
        <v>7.2999999999999995E-2</v>
      </c>
      <c r="R431" s="147"/>
      <c r="T431" s="148"/>
      <c r="AA431" s="149"/>
      <c r="AT431" s="145" t="s">
        <v>152</v>
      </c>
      <c r="AU431" s="145" t="s">
        <v>95</v>
      </c>
      <c r="AV431" s="11" t="s">
        <v>95</v>
      </c>
      <c r="AW431" s="11" t="s">
        <v>31</v>
      </c>
      <c r="AX431" s="11" t="s">
        <v>73</v>
      </c>
      <c r="AY431" s="145" t="s">
        <v>144</v>
      </c>
    </row>
    <row r="432" spans="2:65" s="11" customFormat="1" ht="16.5" customHeight="1">
      <c r="B432" s="144"/>
      <c r="E432" s="145" t="s">
        <v>5</v>
      </c>
      <c r="F432" s="223" t="s">
        <v>1218</v>
      </c>
      <c r="G432" s="224"/>
      <c r="H432" s="224"/>
      <c r="I432" s="224"/>
      <c r="K432" s="146">
        <v>4.0000000000000001E-3</v>
      </c>
      <c r="R432" s="147"/>
      <c r="T432" s="148"/>
      <c r="AA432" s="149"/>
      <c r="AT432" s="145" t="s">
        <v>152</v>
      </c>
      <c r="AU432" s="145" t="s">
        <v>95</v>
      </c>
      <c r="AV432" s="11" t="s">
        <v>95</v>
      </c>
      <c r="AW432" s="11" t="s">
        <v>31</v>
      </c>
      <c r="AX432" s="11" t="s">
        <v>73</v>
      </c>
      <c r="AY432" s="145" t="s">
        <v>144</v>
      </c>
    </row>
    <row r="433" spans="2:65" s="12" customFormat="1" ht="16.5" customHeight="1">
      <c r="B433" s="150"/>
      <c r="E433" s="151" t="s">
        <v>5</v>
      </c>
      <c r="F433" s="227" t="s">
        <v>155</v>
      </c>
      <c r="G433" s="228"/>
      <c r="H433" s="228"/>
      <c r="I433" s="228"/>
      <c r="K433" s="152">
        <v>7.6999999999999999E-2</v>
      </c>
      <c r="R433" s="153"/>
      <c r="T433" s="154"/>
      <c r="AA433" s="155"/>
      <c r="AT433" s="151" t="s">
        <v>152</v>
      </c>
      <c r="AU433" s="151" t="s">
        <v>95</v>
      </c>
      <c r="AV433" s="12" t="s">
        <v>149</v>
      </c>
      <c r="AW433" s="12" t="s">
        <v>31</v>
      </c>
      <c r="AX433" s="12" t="s">
        <v>81</v>
      </c>
      <c r="AY433" s="151" t="s">
        <v>144</v>
      </c>
    </row>
    <row r="434" spans="2:65" s="1" customFormat="1" ht="25.5" customHeight="1">
      <c r="B434" s="129"/>
      <c r="C434" s="130" t="s">
        <v>531</v>
      </c>
      <c r="D434" s="130" t="s">
        <v>145</v>
      </c>
      <c r="E434" s="131" t="s">
        <v>1219</v>
      </c>
      <c r="F434" s="222" t="s">
        <v>1220</v>
      </c>
      <c r="G434" s="222"/>
      <c r="H434" s="222"/>
      <c r="I434" s="222"/>
      <c r="J434" s="132" t="s">
        <v>190</v>
      </c>
      <c r="K434" s="133">
        <v>10.571</v>
      </c>
      <c r="L434" s="217">
        <v>0</v>
      </c>
      <c r="M434" s="217"/>
      <c r="N434" s="217">
        <f>ROUND(L434*K434,2)</f>
        <v>0</v>
      </c>
      <c r="O434" s="217"/>
      <c r="P434" s="217"/>
      <c r="Q434" s="217"/>
      <c r="R434" s="134"/>
      <c r="T434" s="135" t="s">
        <v>5</v>
      </c>
      <c r="U434" s="40" t="s">
        <v>38</v>
      </c>
      <c r="V434" s="136">
        <v>1.3420000000000001</v>
      </c>
      <c r="W434" s="136">
        <f>V434*K434</f>
        <v>14.186282</v>
      </c>
      <c r="X434" s="136">
        <v>1.2824856000000001E-2</v>
      </c>
      <c r="Y434" s="136">
        <f>X434*K434</f>
        <v>0.135571552776</v>
      </c>
      <c r="Z434" s="136">
        <v>0</v>
      </c>
      <c r="AA434" s="137">
        <f>Z434*K434</f>
        <v>0</v>
      </c>
      <c r="AR434" s="21" t="s">
        <v>149</v>
      </c>
      <c r="AT434" s="21" t="s">
        <v>145</v>
      </c>
      <c r="AU434" s="21" t="s">
        <v>95</v>
      </c>
      <c r="AY434" s="21" t="s">
        <v>144</v>
      </c>
      <c r="BE434" s="138">
        <f>IF(U434="základní",N434,0)</f>
        <v>0</v>
      </c>
      <c r="BF434" s="138">
        <f>IF(U434="snížená",N434,0)</f>
        <v>0</v>
      </c>
      <c r="BG434" s="138">
        <f>IF(U434="zákl. přenesená",N434,0)</f>
        <v>0</v>
      </c>
      <c r="BH434" s="138">
        <f>IF(U434="sníž. přenesená",N434,0)</f>
        <v>0</v>
      </c>
      <c r="BI434" s="138">
        <f>IF(U434="nulová",N434,0)</f>
        <v>0</v>
      </c>
      <c r="BJ434" s="21" t="s">
        <v>81</v>
      </c>
      <c r="BK434" s="138">
        <f>ROUND(L434*K434,2)</f>
        <v>0</v>
      </c>
      <c r="BL434" s="21" t="s">
        <v>149</v>
      </c>
      <c r="BM434" s="21" t="s">
        <v>1221</v>
      </c>
    </row>
    <row r="435" spans="2:65" s="11" customFormat="1" ht="16.5" customHeight="1">
      <c r="B435" s="144"/>
      <c r="E435" s="145" t="s">
        <v>5</v>
      </c>
      <c r="F435" s="220" t="s">
        <v>1222</v>
      </c>
      <c r="G435" s="221"/>
      <c r="H435" s="221"/>
      <c r="I435" s="221"/>
      <c r="K435" s="146">
        <v>10.321</v>
      </c>
      <c r="R435" s="147"/>
      <c r="T435" s="148"/>
      <c r="AA435" s="149"/>
      <c r="AT435" s="145" t="s">
        <v>152</v>
      </c>
      <c r="AU435" s="145" t="s">
        <v>95</v>
      </c>
      <c r="AV435" s="11" t="s">
        <v>95</v>
      </c>
      <c r="AW435" s="11" t="s">
        <v>31</v>
      </c>
      <c r="AX435" s="11" t="s">
        <v>73</v>
      </c>
      <c r="AY435" s="145" t="s">
        <v>144</v>
      </c>
    </row>
    <row r="436" spans="2:65" s="11" customFormat="1" ht="16.5" customHeight="1">
      <c r="B436" s="144"/>
      <c r="E436" s="145" t="s">
        <v>5</v>
      </c>
      <c r="F436" s="223" t="s">
        <v>1223</v>
      </c>
      <c r="G436" s="224"/>
      <c r="H436" s="224"/>
      <c r="I436" s="224"/>
      <c r="K436" s="146">
        <v>0.25</v>
      </c>
      <c r="R436" s="147"/>
      <c r="T436" s="148"/>
      <c r="AA436" s="149"/>
      <c r="AT436" s="145" t="s">
        <v>152</v>
      </c>
      <c r="AU436" s="145" t="s">
        <v>95</v>
      </c>
      <c r="AV436" s="11" t="s">
        <v>95</v>
      </c>
      <c r="AW436" s="11" t="s">
        <v>31</v>
      </c>
      <c r="AX436" s="11" t="s">
        <v>73</v>
      </c>
      <c r="AY436" s="145" t="s">
        <v>144</v>
      </c>
    </row>
    <row r="437" spans="2:65" s="12" customFormat="1" ht="16.5" customHeight="1">
      <c r="B437" s="150"/>
      <c r="E437" s="151" t="s">
        <v>5</v>
      </c>
      <c r="F437" s="227" t="s">
        <v>155</v>
      </c>
      <c r="G437" s="228"/>
      <c r="H437" s="228"/>
      <c r="I437" s="228"/>
      <c r="K437" s="152">
        <v>10.571</v>
      </c>
      <c r="R437" s="153"/>
      <c r="T437" s="154"/>
      <c r="AA437" s="155"/>
      <c r="AT437" s="151" t="s">
        <v>152</v>
      </c>
      <c r="AU437" s="151" t="s">
        <v>95</v>
      </c>
      <c r="AV437" s="12" t="s">
        <v>149</v>
      </c>
      <c r="AW437" s="12" t="s">
        <v>31</v>
      </c>
      <c r="AX437" s="12" t="s">
        <v>81</v>
      </c>
      <c r="AY437" s="151" t="s">
        <v>144</v>
      </c>
    </row>
    <row r="438" spans="2:65" s="1" customFormat="1" ht="25.5" customHeight="1">
      <c r="B438" s="129"/>
      <c r="C438" s="130" t="s">
        <v>535</v>
      </c>
      <c r="D438" s="130" t="s">
        <v>145</v>
      </c>
      <c r="E438" s="131" t="s">
        <v>1224</v>
      </c>
      <c r="F438" s="222" t="s">
        <v>1225</v>
      </c>
      <c r="G438" s="222"/>
      <c r="H438" s="222"/>
      <c r="I438" s="222"/>
      <c r="J438" s="132" t="s">
        <v>190</v>
      </c>
      <c r="K438" s="133">
        <v>10.571</v>
      </c>
      <c r="L438" s="217">
        <v>0</v>
      </c>
      <c r="M438" s="217"/>
      <c r="N438" s="217">
        <f>ROUND(L438*K438,2)</f>
        <v>0</v>
      </c>
      <c r="O438" s="217"/>
      <c r="P438" s="217"/>
      <c r="Q438" s="217"/>
      <c r="R438" s="134"/>
      <c r="T438" s="135" t="s">
        <v>5</v>
      </c>
      <c r="U438" s="40" t="s">
        <v>38</v>
      </c>
      <c r="V438" s="136">
        <v>0.33800000000000002</v>
      </c>
      <c r="W438" s="136">
        <f>V438*K438</f>
        <v>3.5729980000000001</v>
      </c>
      <c r="X438" s="136">
        <v>0</v>
      </c>
      <c r="Y438" s="136">
        <f>X438*K438</f>
        <v>0</v>
      </c>
      <c r="Z438" s="136">
        <v>0</v>
      </c>
      <c r="AA438" s="137">
        <f>Z438*K438</f>
        <v>0</v>
      </c>
      <c r="AR438" s="21" t="s">
        <v>149</v>
      </c>
      <c r="AT438" s="21" t="s">
        <v>145</v>
      </c>
      <c r="AU438" s="21" t="s">
        <v>95</v>
      </c>
      <c r="AY438" s="21" t="s">
        <v>144</v>
      </c>
      <c r="BE438" s="138">
        <f>IF(U438="základní",N438,0)</f>
        <v>0</v>
      </c>
      <c r="BF438" s="138">
        <f>IF(U438="snížená",N438,0)</f>
        <v>0</v>
      </c>
      <c r="BG438" s="138">
        <f>IF(U438="zákl. přenesená",N438,0)</f>
        <v>0</v>
      </c>
      <c r="BH438" s="138">
        <f>IF(U438="sníž. přenesená",N438,0)</f>
        <v>0</v>
      </c>
      <c r="BI438" s="138">
        <f>IF(U438="nulová",N438,0)</f>
        <v>0</v>
      </c>
      <c r="BJ438" s="21" t="s">
        <v>81</v>
      </c>
      <c r="BK438" s="138">
        <f>ROUND(L438*K438,2)</f>
        <v>0</v>
      </c>
      <c r="BL438" s="21" t="s">
        <v>149</v>
      </c>
      <c r="BM438" s="21" t="s">
        <v>1226</v>
      </c>
    </row>
    <row r="439" spans="2:65" s="1" customFormat="1" ht="25.5" customHeight="1">
      <c r="B439" s="129"/>
      <c r="C439" s="130" t="s">
        <v>539</v>
      </c>
      <c r="D439" s="130" t="s">
        <v>145</v>
      </c>
      <c r="E439" s="131" t="s">
        <v>1227</v>
      </c>
      <c r="F439" s="222" t="s">
        <v>1228</v>
      </c>
      <c r="G439" s="222"/>
      <c r="H439" s="222"/>
      <c r="I439" s="222"/>
      <c r="J439" s="132" t="s">
        <v>269</v>
      </c>
      <c r="K439" s="133">
        <v>28.8</v>
      </c>
      <c r="L439" s="217">
        <v>0</v>
      </c>
      <c r="M439" s="217"/>
      <c r="N439" s="217">
        <f>ROUND(L439*K439,2)</f>
        <v>0</v>
      </c>
      <c r="O439" s="217"/>
      <c r="P439" s="217"/>
      <c r="Q439" s="217"/>
      <c r="R439" s="134"/>
      <c r="T439" s="135" t="s">
        <v>5</v>
      </c>
      <c r="U439" s="40" t="s">
        <v>38</v>
      </c>
      <c r="V439" s="136">
        <v>0.379</v>
      </c>
      <c r="W439" s="136">
        <f>V439*K439</f>
        <v>10.9152</v>
      </c>
      <c r="X439" s="136">
        <v>0.1015983</v>
      </c>
      <c r="Y439" s="136">
        <f>X439*K439</f>
        <v>2.9260310400000002</v>
      </c>
      <c r="Z439" s="136">
        <v>0</v>
      </c>
      <c r="AA439" s="137">
        <f>Z439*K439</f>
        <v>0</v>
      </c>
      <c r="AR439" s="21" t="s">
        <v>149</v>
      </c>
      <c r="AT439" s="21" t="s">
        <v>145</v>
      </c>
      <c r="AU439" s="21" t="s">
        <v>95</v>
      </c>
      <c r="AY439" s="21" t="s">
        <v>144</v>
      </c>
      <c r="BE439" s="138">
        <f>IF(U439="základní",N439,0)</f>
        <v>0</v>
      </c>
      <c r="BF439" s="138">
        <f>IF(U439="snížená",N439,0)</f>
        <v>0</v>
      </c>
      <c r="BG439" s="138">
        <f>IF(U439="zákl. přenesená",N439,0)</f>
        <v>0</v>
      </c>
      <c r="BH439" s="138">
        <f>IF(U439="sníž. přenesená",N439,0)</f>
        <v>0</v>
      </c>
      <c r="BI439" s="138">
        <f>IF(U439="nulová",N439,0)</f>
        <v>0</v>
      </c>
      <c r="BJ439" s="21" t="s">
        <v>81</v>
      </c>
      <c r="BK439" s="138">
        <f>ROUND(L439*K439,2)</f>
        <v>0</v>
      </c>
      <c r="BL439" s="21" t="s">
        <v>149</v>
      </c>
      <c r="BM439" s="21" t="s">
        <v>1229</v>
      </c>
    </row>
    <row r="440" spans="2:65" s="10" customFormat="1" ht="16.5" customHeight="1">
      <c r="B440" s="139"/>
      <c r="E440" s="140" t="s">
        <v>5</v>
      </c>
      <c r="F440" s="225" t="s">
        <v>968</v>
      </c>
      <c r="G440" s="226"/>
      <c r="H440" s="226"/>
      <c r="I440" s="226"/>
      <c r="K440" s="140" t="s">
        <v>5</v>
      </c>
      <c r="R440" s="141"/>
      <c r="T440" s="142"/>
      <c r="AA440" s="143"/>
      <c r="AT440" s="140" t="s">
        <v>152</v>
      </c>
      <c r="AU440" s="140" t="s">
        <v>95</v>
      </c>
      <c r="AV440" s="10" t="s">
        <v>81</v>
      </c>
      <c r="AW440" s="10" t="s">
        <v>31</v>
      </c>
      <c r="AX440" s="10" t="s">
        <v>73</v>
      </c>
      <c r="AY440" s="140" t="s">
        <v>144</v>
      </c>
    </row>
    <row r="441" spans="2:65" s="11" customFormat="1" ht="16.5" customHeight="1">
      <c r="B441" s="144"/>
      <c r="E441" s="145" t="s">
        <v>5</v>
      </c>
      <c r="F441" s="223" t="s">
        <v>1230</v>
      </c>
      <c r="G441" s="224"/>
      <c r="H441" s="224"/>
      <c r="I441" s="224"/>
      <c r="K441" s="146">
        <v>22.8</v>
      </c>
      <c r="R441" s="147"/>
      <c r="T441" s="148"/>
      <c r="AA441" s="149"/>
      <c r="AT441" s="145" t="s">
        <v>152</v>
      </c>
      <c r="AU441" s="145" t="s">
        <v>95</v>
      </c>
      <c r="AV441" s="11" t="s">
        <v>95</v>
      </c>
      <c r="AW441" s="11" t="s">
        <v>31</v>
      </c>
      <c r="AX441" s="11" t="s">
        <v>73</v>
      </c>
      <c r="AY441" s="145" t="s">
        <v>144</v>
      </c>
    </row>
    <row r="442" spans="2:65" s="10" customFormat="1" ht="16.5" customHeight="1">
      <c r="B442" s="139"/>
      <c r="E442" s="140" t="s">
        <v>5</v>
      </c>
      <c r="F442" s="229" t="s">
        <v>1231</v>
      </c>
      <c r="G442" s="230"/>
      <c r="H442" s="230"/>
      <c r="I442" s="230"/>
      <c r="K442" s="140" t="s">
        <v>5</v>
      </c>
      <c r="R442" s="141"/>
      <c r="T442" s="142"/>
      <c r="AA442" s="143"/>
      <c r="AT442" s="140" t="s">
        <v>152</v>
      </c>
      <c r="AU442" s="140" t="s">
        <v>95</v>
      </c>
      <c r="AV442" s="10" t="s">
        <v>81</v>
      </c>
      <c r="AW442" s="10" t="s">
        <v>31</v>
      </c>
      <c r="AX442" s="10" t="s">
        <v>73</v>
      </c>
      <c r="AY442" s="140" t="s">
        <v>144</v>
      </c>
    </row>
    <row r="443" spans="2:65" s="11" customFormat="1" ht="16.5" customHeight="1">
      <c r="B443" s="144"/>
      <c r="E443" s="145" t="s">
        <v>5</v>
      </c>
      <c r="F443" s="223" t="s">
        <v>1232</v>
      </c>
      <c r="G443" s="224"/>
      <c r="H443" s="224"/>
      <c r="I443" s="224"/>
      <c r="K443" s="146">
        <v>6</v>
      </c>
      <c r="R443" s="147"/>
      <c r="T443" s="148"/>
      <c r="AA443" s="149"/>
      <c r="AT443" s="145" t="s">
        <v>152</v>
      </c>
      <c r="AU443" s="145" t="s">
        <v>95</v>
      </c>
      <c r="AV443" s="11" t="s">
        <v>95</v>
      </c>
      <c r="AW443" s="11" t="s">
        <v>31</v>
      </c>
      <c r="AX443" s="11" t="s">
        <v>73</v>
      </c>
      <c r="AY443" s="145" t="s">
        <v>144</v>
      </c>
    </row>
    <row r="444" spans="2:65" s="12" customFormat="1" ht="16.5" customHeight="1">
      <c r="B444" s="150"/>
      <c r="E444" s="151" t="s">
        <v>5</v>
      </c>
      <c r="F444" s="227" t="s">
        <v>155</v>
      </c>
      <c r="G444" s="228"/>
      <c r="H444" s="228"/>
      <c r="I444" s="228"/>
      <c r="K444" s="152">
        <v>28.8</v>
      </c>
      <c r="R444" s="153"/>
      <c r="T444" s="154"/>
      <c r="AA444" s="155"/>
      <c r="AT444" s="151" t="s">
        <v>152</v>
      </c>
      <c r="AU444" s="151" t="s">
        <v>95</v>
      </c>
      <c r="AV444" s="12" t="s">
        <v>149</v>
      </c>
      <c r="AW444" s="12" t="s">
        <v>31</v>
      </c>
      <c r="AX444" s="12" t="s">
        <v>81</v>
      </c>
      <c r="AY444" s="151" t="s">
        <v>144</v>
      </c>
    </row>
    <row r="445" spans="2:65" s="1" customFormat="1" ht="25.5" customHeight="1">
      <c r="B445" s="129"/>
      <c r="C445" s="130" t="s">
        <v>544</v>
      </c>
      <c r="D445" s="130" t="s">
        <v>145</v>
      </c>
      <c r="E445" s="131" t="s">
        <v>1233</v>
      </c>
      <c r="F445" s="222" t="s">
        <v>1234</v>
      </c>
      <c r="G445" s="222"/>
      <c r="H445" s="222"/>
      <c r="I445" s="222"/>
      <c r="J445" s="132" t="s">
        <v>190</v>
      </c>
      <c r="K445" s="133">
        <v>4.7679999999999998</v>
      </c>
      <c r="L445" s="217">
        <v>0</v>
      </c>
      <c r="M445" s="217"/>
      <c r="N445" s="217">
        <f>ROUND(L445*K445,2)</f>
        <v>0</v>
      </c>
      <c r="O445" s="217"/>
      <c r="P445" s="217"/>
      <c r="Q445" s="217"/>
      <c r="R445" s="134"/>
      <c r="T445" s="135" t="s">
        <v>5</v>
      </c>
      <c r="U445" s="40" t="s">
        <v>38</v>
      </c>
      <c r="V445" s="136">
        <v>0.83899999999999997</v>
      </c>
      <c r="W445" s="136">
        <f>V445*K445</f>
        <v>4.0003519999999995</v>
      </c>
      <c r="X445" s="136">
        <v>6.5846400000000001E-3</v>
      </c>
      <c r="Y445" s="136">
        <f>X445*K445</f>
        <v>3.1395563519999996E-2</v>
      </c>
      <c r="Z445" s="136">
        <v>0</v>
      </c>
      <c r="AA445" s="137">
        <f>Z445*K445</f>
        <v>0</v>
      </c>
      <c r="AR445" s="21" t="s">
        <v>149</v>
      </c>
      <c r="AT445" s="21" t="s">
        <v>145</v>
      </c>
      <c r="AU445" s="21" t="s">
        <v>95</v>
      </c>
      <c r="AY445" s="21" t="s">
        <v>144</v>
      </c>
      <c r="BE445" s="138">
        <f>IF(U445="základní",N445,0)</f>
        <v>0</v>
      </c>
      <c r="BF445" s="138">
        <f>IF(U445="snížená",N445,0)</f>
        <v>0</v>
      </c>
      <c r="BG445" s="138">
        <f>IF(U445="zákl. přenesená",N445,0)</f>
        <v>0</v>
      </c>
      <c r="BH445" s="138">
        <f>IF(U445="sníž. přenesená",N445,0)</f>
        <v>0</v>
      </c>
      <c r="BI445" s="138">
        <f>IF(U445="nulová",N445,0)</f>
        <v>0</v>
      </c>
      <c r="BJ445" s="21" t="s">
        <v>81</v>
      </c>
      <c r="BK445" s="138">
        <f>ROUND(L445*K445,2)</f>
        <v>0</v>
      </c>
      <c r="BL445" s="21" t="s">
        <v>149</v>
      </c>
      <c r="BM445" s="21" t="s">
        <v>1235</v>
      </c>
    </row>
    <row r="446" spans="2:65" s="11" customFormat="1" ht="16.5" customHeight="1">
      <c r="B446" s="144"/>
      <c r="E446" s="145" t="s">
        <v>5</v>
      </c>
      <c r="F446" s="220" t="s">
        <v>1236</v>
      </c>
      <c r="G446" s="221"/>
      <c r="H446" s="221"/>
      <c r="I446" s="221"/>
      <c r="K446" s="146">
        <v>3.694</v>
      </c>
      <c r="R446" s="147"/>
      <c r="T446" s="148"/>
      <c r="AA446" s="149"/>
      <c r="AT446" s="145" t="s">
        <v>152</v>
      </c>
      <c r="AU446" s="145" t="s">
        <v>95</v>
      </c>
      <c r="AV446" s="11" t="s">
        <v>95</v>
      </c>
      <c r="AW446" s="11" t="s">
        <v>31</v>
      </c>
      <c r="AX446" s="11" t="s">
        <v>73</v>
      </c>
      <c r="AY446" s="145" t="s">
        <v>144</v>
      </c>
    </row>
    <row r="447" spans="2:65" s="11" customFormat="1" ht="16.5" customHeight="1">
      <c r="B447" s="144"/>
      <c r="E447" s="145" t="s">
        <v>5</v>
      </c>
      <c r="F447" s="223" t="s">
        <v>1237</v>
      </c>
      <c r="G447" s="224"/>
      <c r="H447" s="224"/>
      <c r="I447" s="224"/>
      <c r="K447" s="146">
        <v>1.0740000000000001</v>
      </c>
      <c r="R447" s="147"/>
      <c r="T447" s="148"/>
      <c r="AA447" s="149"/>
      <c r="AT447" s="145" t="s">
        <v>152</v>
      </c>
      <c r="AU447" s="145" t="s">
        <v>95</v>
      </c>
      <c r="AV447" s="11" t="s">
        <v>95</v>
      </c>
      <c r="AW447" s="11" t="s">
        <v>31</v>
      </c>
      <c r="AX447" s="11" t="s">
        <v>73</v>
      </c>
      <c r="AY447" s="145" t="s">
        <v>144</v>
      </c>
    </row>
    <row r="448" spans="2:65" s="12" customFormat="1" ht="16.5" customHeight="1">
      <c r="B448" s="150"/>
      <c r="E448" s="151" t="s">
        <v>5</v>
      </c>
      <c r="F448" s="227" t="s">
        <v>155</v>
      </c>
      <c r="G448" s="228"/>
      <c r="H448" s="228"/>
      <c r="I448" s="228"/>
      <c r="K448" s="152">
        <v>4.7679999999999998</v>
      </c>
      <c r="R448" s="153"/>
      <c r="T448" s="154"/>
      <c r="AA448" s="155"/>
      <c r="AT448" s="151" t="s">
        <v>152</v>
      </c>
      <c r="AU448" s="151" t="s">
        <v>95</v>
      </c>
      <c r="AV448" s="12" t="s">
        <v>149</v>
      </c>
      <c r="AW448" s="12" t="s">
        <v>31</v>
      </c>
      <c r="AX448" s="12" t="s">
        <v>81</v>
      </c>
      <c r="AY448" s="151" t="s">
        <v>144</v>
      </c>
    </row>
    <row r="449" spans="2:65" s="1" customFormat="1" ht="25.5" customHeight="1">
      <c r="B449" s="129"/>
      <c r="C449" s="130" t="s">
        <v>549</v>
      </c>
      <c r="D449" s="130" t="s">
        <v>145</v>
      </c>
      <c r="E449" s="131" t="s">
        <v>1238</v>
      </c>
      <c r="F449" s="222" t="s">
        <v>1239</v>
      </c>
      <c r="G449" s="222"/>
      <c r="H449" s="222"/>
      <c r="I449" s="222"/>
      <c r="J449" s="132" t="s">
        <v>190</v>
      </c>
      <c r="K449" s="133">
        <v>4.7679999999999998</v>
      </c>
      <c r="L449" s="217">
        <v>0</v>
      </c>
      <c r="M449" s="217"/>
      <c r="N449" s="217">
        <f>ROUND(L449*K449,2)</f>
        <v>0</v>
      </c>
      <c r="O449" s="217"/>
      <c r="P449" s="217"/>
      <c r="Q449" s="217"/>
      <c r="R449" s="134"/>
      <c r="T449" s="135" t="s">
        <v>5</v>
      </c>
      <c r="U449" s="40" t="s">
        <v>38</v>
      </c>
      <c r="V449" s="136">
        <v>0.26</v>
      </c>
      <c r="W449" s="136">
        <f>V449*K449</f>
        <v>1.2396799999999999</v>
      </c>
      <c r="X449" s="136">
        <v>0</v>
      </c>
      <c r="Y449" s="136">
        <f>X449*K449</f>
        <v>0</v>
      </c>
      <c r="Z449" s="136">
        <v>0</v>
      </c>
      <c r="AA449" s="137">
        <f>Z449*K449</f>
        <v>0</v>
      </c>
      <c r="AR449" s="21" t="s">
        <v>149</v>
      </c>
      <c r="AT449" s="21" t="s">
        <v>145</v>
      </c>
      <c r="AU449" s="21" t="s">
        <v>95</v>
      </c>
      <c r="AY449" s="21" t="s">
        <v>144</v>
      </c>
      <c r="BE449" s="138">
        <f>IF(U449="základní",N449,0)</f>
        <v>0</v>
      </c>
      <c r="BF449" s="138">
        <f>IF(U449="snížená",N449,0)</f>
        <v>0</v>
      </c>
      <c r="BG449" s="138">
        <f>IF(U449="zákl. přenesená",N449,0)</f>
        <v>0</v>
      </c>
      <c r="BH449" s="138">
        <f>IF(U449="sníž. přenesená",N449,0)</f>
        <v>0</v>
      </c>
      <c r="BI449" s="138">
        <f>IF(U449="nulová",N449,0)</f>
        <v>0</v>
      </c>
      <c r="BJ449" s="21" t="s">
        <v>81</v>
      </c>
      <c r="BK449" s="138">
        <f>ROUND(L449*K449,2)</f>
        <v>0</v>
      </c>
      <c r="BL449" s="21" t="s">
        <v>149</v>
      </c>
      <c r="BM449" s="21" t="s">
        <v>1240</v>
      </c>
    </row>
    <row r="450" spans="2:65" s="9" customFormat="1" ht="29.85" customHeight="1">
      <c r="B450" s="119"/>
      <c r="D450" s="128" t="s">
        <v>880</v>
      </c>
      <c r="E450" s="128"/>
      <c r="F450" s="128"/>
      <c r="G450" s="128"/>
      <c r="H450" s="128"/>
      <c r="I450" s="128"/>
      <c r="J450" s="128"/>
      <c r="K450" s="128"/>
      <c r="L450" s="128"/>
      <c r="M450" s="128"/>
      <c r="N450" s="218">
        <f>BK450</f>
        <v>0</v>
      </c>
      <c r="O450" s="219"/>
      <c r="P450" s="219"/>
      <c r="Q450" s="219"/>
      <c r="R450" s="121"/>
      <c r="T450" s="122"/>
      <c r="W450" s="123">
        <f>SUM(W451:W459)</f>
        <v>63.104739999999993</v>
      </c>
      <c r="Y450" s="123">
        <f>SUM(Y451:Y459)</f>
        <v>73.464717739999998</v>
      </c>
      <c r="AA450" s="124">
        <f>SUM(AA451:AA459)</f>
        <v>0</v>
      </c>
      <c r="AR450" s="125" t="s">
        <v>81</v>
      </c>
      <c r="AT450" s="126" t="s">
        <v>72</v>
      </c>
      <c r="AU450" s="126" t="s">
        <v>81</v>
      </c>
      <c r="AY450" s="125" t="s">
        <v>144</v>
      </c>
      <c r="BK450" s="127">
        <f>SUM(BK451:BK459)</f>
        <v>0</v>
      </c>
    </row>
    <row r="451" spans="2:65" s="1" customFormat="1" ht="25.5" customHeight="1">
      <c r="B451" s="129"/>
      <c r="C451" s="130" t="s">
        <v>554</v>
      </c>
      <c r="D451" s="130" t="s">
        <v>145</v>
      </c>
      <c r="E451" s="131" t="s">
        <v>1241</v>
      </c>
      <c r="F451" s="222" t="s">
        <v>1242</v>
      </c>
      <c r="G451" s="222"/>
      <c r="H451" s="222"/>
      <c r="I451" s="222"/>
      <c r="J451" s="132" t="s">
        <v>190</v>
      </c>
      <c r="K451" s="133">
        <v>76.956999999999994</v>
      </c>
      <c r="L451" s="217">
        <v>0</v>
      </c>
      <c r="M451" s="217"/>
      <c r="N451" s="217">
        <f>ROUND(L451*K451,2)</f>
        <v>0</v>
      </c>
      <c r="O451" s="217"/>
      <c r="P451" s="217"/>
      <c r="Q451" s="217"/>
      <c r="R451" s="134"/>
      <c r="T451" s="135" t="s">
        <v>5</v>
      </c>
      <c r="U451" s="40" t="s">
        <v>38</v>
      </c>
      <c r="V451" s="136">
        <v>3.6999999999999998E-2</v>
      </c>
      <c r="W451" s="136">
        <f>V451*K451</f>
        <v>2.8474089999999994</v>
      </c>
      <c r="X451" s="136">
        <v>0.38625999999999999</v>
      </c>
      <c r="Y451" s="136">
        <f>X451*K451</f>
        <v>29.725410819999997</v>
      </c>
      <c r="Z451" s="136">
        <v>0</v>
      </c>
      <c r="AA451" s="137">
        <f>Z451*K451</f>
        <v>0</v>
      </c>
      <c r="AR451" s="21" t="s">
        <v>149</v>
      </c>
      <c r="AT451" s="21" t="s">
        <v>145</v>
      </c>
      <c r="AU451" s="21" t="s">
        <v>95</v>
      </c>
      <c r="AY451" s="21" t="s">
        <v>144</v>
      </c>
      <c r="BE451" s="138">
        <f>IF(U451="základní",N451,0)</f>
        <v>0</v>
      </c>
      <c r="BF451" s="138">
        <f>IF(U451="snížená",N451,0)</f>
        <v>0</v>
      </c>
      <c r="BG451" s="138">
        <f>IF(U451="zákl. přenesená",N451,0)</f>
        <v>0</v>
      </c>
      <c r="BH451" s="138">
        <f>IF(U451="sníž. přenesená",N451,0)</f>
        <v>0</v>
      </c>
      <c r="BI451" s="138">
        <f>IF(U451="nulová",N451,0)</f>
        <v>0</v>
      </c>
      <c r="BJ451" s="21" t="s">
        <v>81</v>
      </c>
      <c r="BK451" s="138">
        <f>ROUND(L451*K451,2)</f>
        <v>0</v>
      </c>
      <c r="BL451" s="21" t="s">
        <v>149</v>
      </c>
      <c r="BM451" s="21" t="s">
        <v>1243</v>
      </c>
    </row>
    <row r="452" spans="2:65" s="1" customFormat="1" ht="16.5" customHeight="1">
      <c r="B452" s="129"/>
      <c r="C452" s="130" t="s">
        <v>557</v>
      </c>
      <c r="D452" s="130" t="s">
        <v>145</v>
      </c>
      <c r="E452" s="131" t="s">
        <v>1244</v>
      </c>
      <c r="F452" s="222" t="s">
        <v>1245</v>
      </c>
      <c r="G452" s="222"/>
      <c r="H452" s="222"/>
      <c r="I452" s="222"/>
      <c r="J452" s="132" t="s">
        <v>190</v>
      </c>
      <c r="K452" s="133">
        <v>76.956999999999994</v>
      </c>
      <c r="L452" s="217">
        <v>0</v>
      </c>
      <c r="M452" s="217"/>
      <c r="N452" s="217">
        <f>ROUND(L452*K452,2)</f>
        <v>0</v>
      </c>
      <c r="O452" s="217"/>
      <c r="P452" s="217"/>
      <c r="Q452" s="217"/>
      <c r="R452" s="134"/>
      <c r="T452" s="135" t="s">
        <v>5</v>
      </c>
      <c r="U452" s="40" t="s">
        <v>38</v>
      </c>
      <c r="V452" s="136">
        <v>2.5999999999999999E-2</v>
      </c>
      <c r="W452" s="136">
        <f>V452*K452</f>
        <v>2.0008819999999998</v>
      </c>
      <c r="X452" s="136">
        <v>0.27994000000000002</v>
      </c>
      <c r="Y452" s="136">
        <f>X452*K452</f>
        <v>21.543342580000001</v>
      </c>
      <c r="Z452" s="136">
        <v>0</v>
      </c>
      <c r="AA452" s="137">
        <f>Z452*K452</f>
        <v>0</v>
      </c>
      <c r="AR452" s="21" t="s">
        <v>149</v>
      </c>
      <c r="AT452" s="21" t="s">
        <v>145</v>
      </c>
      <c r="AU452" s="21" t="s">
        <v>95</v>
      </c>
      <c r="AY452" s="21" t="s">
        <v>144</v>
      </c>
      <c r="BE452" s="138">
        <f>IF(U452="základní",N452,0)</f>
        <v>0</v>
      </c>
      <c r="BF452" s="138">
        <f>IF(U452="snížená",N452,0)</f>
        <v>0</v>
      </c>
      <c r="BG452" s="138">
        <f>IF(U452="zákl. přenesená",N452,0)</f>
        <v>0</v>
      </c>
      <c r="BH452" s="138">
        <f>IF(U452="sníž. přenesená",N452,0)</f>
        <v>0</v>
      </c>
      <c r="BI452" s="138">
        <f>IF(U452="nulová",N452,0)</f>
        <v>0</v>
      </c>
      <c r="BJ452" s="21" t="s">
        <v>81</v>
      </c>
      <c r="BK452" s="138">
        <f>ROUND(L452*K452,2)</f>
        <v>0</v>
      </c>
      <c r="BL452" s="21" t="s">
        <v>149</v>
      </c>
      <c r="BM452" s="21" t="s">
        <v>1246</v>
      </c>
    </row>
    <row r="453" spans="2:65" s="1" customFormat="1" ht="38.25" customHeight="1">
      <c r="B453" s="129"/>
      <c r="C453" s="130" t="s">
        <v>562</v>
      </c>
      <c r="D453" s="130" t="s">
        <v>145</v>
      </c>
      <c r="E453" s="131" t="s">
        <v>1247</v>
      </c>
      <c r="F453" s="222" t="s">
        <v>1248</v>
      </c>
      <c r="G453" s="222"/>
      <c r="H453" s="222"/>
      <c r="I453" s="222"/>
      <c r="J453" s="132" t="s">
        <v>190</v>
      </c>
      <c r="K453" s="133">
        <v>76.956999999999994</v>
      </c>
      <c r="L453" s="217">
        <v>0</v>
      </c>
      <c r="M453" s="217"/>
      <c r="N453" s="217">
        <f>ROUND(L453*K453,2)</f>
        <v>0</v>
      </c>
      <c r="O453" s="217"/>
      <c r="P453" s="217"/>
      <c r="Q453" s="217"/>
      <c r="R453" s="134"/>
      <c r="T453" s="135" t="s">
        <v>5</v>
      </c>
      <c r="U453" s="40" t="s">
        <v>38</v>
      </c>
      <c r="V453" s="136">
        <v>0.75700000000000001</v>
      </c>
      <c r="W453" s="136">
        <f>V453*K453</f>
        <v>58.256448999999996</v>
      </c>
      <c r="X453" s="136">
        <v>0.10362</v>
      </c>
      <c r="Y453" s="136">
        <f>X453*K453</f>
        <v>7.9742843399999996</v>
      </c>
      <c r="Z453" s="136">
        <v>0</v>
      </c>
      <c r="AA453" s="137">
        <f>Z453*K453</f>
        <v>0</v>
      </c>
      <c r="AR453" s="21" t="s">
        <v>149</v>
      </c>
      <c r="AT453" s="21" t="s">
        <v>145</v>
      </c>
      <c r="AU453" s="21" t="s">
        <v>95</v>
      </c>
      <c r="AY453" s="21" t="s">
        <v>144</v>
      </c>
      <c r="BE453" s="138">
        <f>IF(U453="základní",N453,0)</f>
        <v>0</v>
      </c>
      <c r="BF453" s="138">
        <f>IF(U453="snížená",N453,0)</f>
        <v>0</v>
      </c>
      <c r="BG453" s="138">
        <f>IF(U453="zákl. přenesená",N453,0)</f>
        <v>0</v>
      </c>
      <c r="BH453" s="138">
        <f>IF(U453="sníž. přenesená",N453,0)</f>
        <v>0</v>
      </c>
      <c r="BI453" s="138">
        <f>IF(U453="nulová",N453,0)</f>
        <v>0</v>
      </c>
      <c r="BJ453" s="21" t="s">
        <v>81</v>
      </c>
      <c r="BK453" s="138">
        <f>ROUND(L453*K453,2)</f>
        <v>0</v>
      </c>
      <c r="BL453" s="21" t="s">
        <v>149</v>
      </c>
      <c r="BM453" s="21" t="s">
        <v>1249</v>
      </c>
    </row>
    <row r="454" spans="2:65" s="10" customFormat="1" ht="16.5" customHeight="1">
      <c r="B454" s="139"/>
      <c r="E454" s="140" t="s">
        <v>5</v>
      </c>
      <c r="F454" s="225" t="s">
        <v>894</v>
      </c>
      <c r="G454" s="226"/>
      <c r="H454" s="226"/>
      <c r="I454" s="226"/>
      <c r="K454" s="140" t="s">
        <v>5</v>
      </c>
      <c r="R454" s="141"/>
      <c r="T454" s="142"/>
      <c r="AA454" s="143"/>
      <c r="AT454" s="140" t="s">
        <v>152</v>
      </c>
      <c r="AU454" s="140" t="s">
        <v>95</v>
      </c>
      <c r="AV454" s="10" t="s">
        <v>81</v>
      </c>
      <c r="AW454" s="10" t="s">
        <v>31</v>
      </c>
      <c r="AX454" s="10" t="s">
        <v>73</v>
      </c>
      <c r="AY454" s="140" t="s">
        <v>144</v>
      </c>
    </row>
    <row r="455" spans="2:65" s="11" customFormat="1" ht="16.5" customHeight="1">
      <c r="B455" s="144"/>
      <c r="E455" s="145" t="s">
        <v>5</v>
      </c>
      <c r="F455" s="223" t="s">
        <v>896</v>
      </c>
      <c r="G455" s="224"/>
      <c r="H455" s="224"/>
      <c r="I455" s="224"/>
      <c r="K455" s="146">
        <v>51.457000000000001</v>
      </c>
      <c r="R455" s="147"/>
      <c r="T455" s="148"/>
      <c r="AA455" s="149"/>
      <c r="AT455" s="145" t="s">
        <v>152</v>
      </c>
      <c r="AU455" s="145" t="s">
        <v>95</v>
      </c>
      <c r="AV455" s="11" t="s">
        <v>95</v>
      </c>
      <c r="AW455" s="11" t="s">
        <v>31</v>
      </c>
      <c r="AX455" s="11" t="s">
        <v>73</v>
      </c>
      <c r="AY455" s="145" t="s">
        <v>144</v>
      </c>
    </row>
    <row r="456" spans="2:65" s="11" customFormat="1" ht="16.5" customHeight="1">
      <c r="B456" s="144"/>
      <c r="E456" s="145" t="s">
        <v>5</v>
      </c>
      <c r="F456" s="223" t="s">
        <v>897</v>
      </c>
      <c r="G456" s="224"/>
      <c r="H456" s="224"/>
      <c r="I456" s="224"/>
      <c r="K456" s="146">
        <v>25.5</v>
      </c>
      <c r="R456" s="147"/>
      <c r="T456" s="148"/>
      <c r="AA456" s="149"/>
      <c r="AT456" s="145" t="s">
        <v>152</v>
      </c>
      <c r="AU456" s="145" t="s">
        <v>95</v>
      </c>
      <c r="AV456" s="11" t="s">
        <v>95</v>
      </c>
      <c r="AW456" s="11" t="s">
        <v>31</v>
      </c>
      <c r="AX456" s="11" t="s">
        <v>73</v>
      </c>
      <c r="AY456" s="145" t="s">
        <v>144</v>
      </c>
    </row>
    <row r="457" spans="2:65" s="12" customFormat="1" ht="16.5" customHeight="1">
      <c r="B457" s="150"/>
      <c r="E457" s="151" t="s">
        <v>5</v>
      </c>
      <c r="F457" s="227" t="s">
        <v>155</v>
      </c>
      <c r="G457" s="228"/>
      <c r="H457" s="228"/>
      <c r="I457" s="228"/>
      <c r="K457" s="152">
        <v>76.956999999999994</v>
      </c>
      <c r="R457" s="153"/>
      <c r="T457" s="154"/>
      <c r="AA457" s="155"/>
      <c r="AT457" s="151" t="s">
        <v>152</v>
      </c>
      <c r="AU457" s="151" t="s">
        <v>95</v>
      </c>
      <c r="AV457" s="12" t="s">
        <v>149</v>
      </c>
      <c r="AW457" s="12" t="s">
        <v>31</v>
      </c>
      <c r="AX457" s="12" t="s">
        <v>81</v>
      </c>
      <c r="AY457" s="151" t="s">
        <v>144</v>
      </c>
    </row>
    <row r="458" spans="2:65" s="1" customFormat="1" ht="25.5" customHeight="1">
      <c r="B458" s="129"/>
      <c r="C458" s="162" t="s">
        <v>567</v>
      </c>
      <c r="D458" s="162" t="s">
        <v>261</v>
      </c>
      <c r="E458" s="163" t="s">
        <v>1250</v>
      </c>
      <c r="F458" s="231" t="s">
        <v>1251</v>
      </c>
      <c r="G458" s="231"/>
      <c r="H458" s="231"/>
      <c r="I458" s="231"/>
      <c r="J458" s="164" t="s">
        <v>190</v>
      </c>
      <c r="K458" s="165">
        <v>80.805000000000007</v>
      </c>
      <c r="L458" s="232">
        <v>0</v>
      </c>
      <c r="M458" s="232"/>
      <c r="N458" s="232">
        <f>ROUND(L458*K458,2)</f>
        <v>0</v>
      </c>
      <c r="O458" s="217"/>
      <c r="P458" s="217"/>
      <c r="Q458" s="217"/>
      <c r="R458" s="134"/>
      <c r="T458" s="135" t="s">
        <v>5</v>
      </c>
      <c r="U458" s="40" t="s">
        <v>38</v>
      </c>
      <c r="V458" s="136">
        <v>0</v>
      </c>
      <c r="W458" s="136">
        <f>V458*K458</f>
        <v>0</v>
      </c>
      <c r="X458" s="136">
        <v>0.17599999999999999</v>
      </c>
      <c r="Y458" s="136">
        <f>X458*K458</f>
        <v>14.221680000000001</v>
      </c>
      <c r="Z458" s="136">
        <v>0</v>
      </c>
      <c r="AA458" s="137">
        <f>Z458*K458</f>
        <v>0</v>
      </c>
      <c r="AR458" s="21" t="s">
        <v>182</v>
      </c>
      <c r="AT458" s="21" t="s">
        <v>261</v>
      </c>
      <c r="AU458" s="21" t="s">
        <v>95</v>
      </c>
      <c r="AY458" s="21" t="s">
        <v>144</v>
      </c>
      <c r="BE458" s="138">
        <f>IF(U458="základní",N458,0)</f>
        <v>0</v>
      </c>
      <c r="BF458" s="138">
        <f>IF(U458="snížená",N458,0)</f>
        <v>0</v>
      </c>
      <c r="BG458" s="138">
        <f>IF(U458="zákl. přenesená",N458,0)</f>
        <v>0</v>
      </c>
      <c r="BH458" s="138">
        <f>IF(U458="sníž. přenesená",N458,0)</f>
        <v>0</v>
      </c>
      <c r="BI458" s="138">
        <f>IF(U458="nulová",N458,0)</f>
        <v>0</v>
      </c>
      <c r="BJ458" s="21" t="s">
        <v>81</v>
      </c>
      <c r="BK458" s="138">
        <f>ROUND(L458*K458,2)</f>
        <v>0</v>
      </c>
      <c r="BL458" s="21" t="s">
        <v>149</v>
      </c>
      <c r="BM458" s="21" t="s">
        <v>1252</v>
      </c>
    </row>
    <row r="459" spans="2:65" s="11" customFormat="1" ht="25.5" customHeight="1">
      <c r="B459" s="144"/>
      <c r="E459" s="145" t="s">
        <v>5</v>
      </c>
      <c r="F459" s="220" t="s">
        <v>1253</v>
      </c>
      <c r="G459" s="221"/>
      <c r="H459" s="221"/>
      <c r="I459" s="221"/>
      <c r="K459" s="146">
        <v>80.805000000000007</v>
      </c>
      <c r="R459" s="147"/>
      <c r="T459" s="148"/>
      <c r="AA459" s="149"/>
      <c r="AT459" s="145" t="s">
        <v>152</v>
      </c>
      <c r="AU459" s="145" t="s">
        <v>95</v>
      </c>
      <c r="AV459" s="11" t="s">
        <v>95</v>
      </c>
      <c r="AW459" s="11" t="s">
        <v>31</v>
      </c>
      <c r="AX459" s="11" t="s">
        <v>81</v>
      </c>
      <c r="AY459" s="145" t="s">
        <v>144</v>
      </c>
    </row>
    <row r="460" spans="2:65" s="9" customFormat="1" ht="29.85" customHeight="1">
      <c r="B460" s="119"/>
      <c r="D460" s="128" t="s">
        <v>110</v>
      </c>
      <c r="E460" s="128"/>
      <c r="F460" s="128"/>
      <c r="G460" s="128"/>
      <c r="H460" s="128"/>
      <c r="I460" s="128"/>
      <c r="J460" s="128"/>
      <c r="K460" s="128"/>
      <c r="L460" s="128"/>
      <c r="M460" s="128"/>
      <c r="N460" s="233">
        <f>BK460</f>
        <v>0</v>
      </c>
      <c r="O460" s="234"/>
      <c r="P460" s="234"/>
      <c r="Q460" s="234"/>
      <c r="R460" s="121"/>
      <c r="T460" s="122"/>
      <c r="W460" s="123">
        <f>SUM(W461:W673)</f>
        <v>1385.0250279999996</v>
      </c>
      <c r="Y460" s="123">
        <f>SUM(Y461:Y673)</f>
        <v>366.05847113631228</v>
      </c>
      <c r="AA460" s="124">
        <f>SUM(AA461:AA673)</f>
        <v>0</v>
      </c>
      <c r="AR460" s="125" t="s">
        <v>81</v>
      </c>
      <c r="AT460" s="126" t="s">
        <v>72</v>
      </c>
      <c r="AU460" s="126" t="s">
        <v>81</v>
      </c>
      <c r="AY460" s="125" t="s">
        <v>144</v>
      </c>
      <c r="BK460" s="127">
        <f>SUM(BK461:BK673)</f>
        <v>0</v>
      </c>
    </row>
    <row r="461" spans="2:65" s="1" customFormat="1" ht="25.5" customHeight="1">
      <c r="B461" s="129"/>
      <c r="C461" s="130" t="s">
        <v>571</v>
      </c>
      <c r="D461" s="130" t="s">
        <v>145</v>
      </c>
      <c r="E461" s="131" t="s">
        <v>1254</v>
      </c>
      <c r="F461" s="222" t="s">
        <v>1255</v>
      </c>
      <c r="G461" s="222"/>
      <c r="H461" s="222"/>
      <c r="I461" s="222"/>
      <c r="J461" s="132" t="s">
        <v>190</v>
      </c>
      <c r="K461" s="133">
        <v>5</v>
      </c>
      <c r="L461" s="217">
        <v>0</v>
      </c>
      <c r="M461" s="217"/>
      <c r="N461" s="217">
        <f>ROUND(L461*K461,2)</f>
        <v>0</v>
      </c>
      <c r="O461" s="217"/>
      <c r="P461" s="217"/>
      <c r="Q461" s="217"/>
      <c r="R461" s="134"/>
      <c r="T461" s="135" t="s">
        <v>5</v>
      </c>
      <c r="U461" s="40" t="s">
        <v>38</v>
      </c>
      <c r="V461" s="136">
        <v>0.76</v>
      </c>
      <c r="W461" s="136">
        <f>V461*K461</f>
        <v>3.8</v>
      </c>
      <c r="X461" s="136">
        <v>0.04</v>
      </c>
      <c r="Y461" s="136">
        <f>X461*K461</f>
        <v>0.2</v>
      </c>
      <c r="Z461" s="136">
        <v>0</v>
      </c>
      <c r="AA461" s="137">
        <f>Z461*K461</f>
        <v>0</v>
      </c>
      <c r="AR461" s="21" t="s">
        <v>149</v>
      </c>
      <c r="AT461" s="21" t="s">
        <v>145</v>
      </c>
      <c r="AU461" s="21" t="s">
        <v>95</v>
      </c>
      <c r="AY461" s="21" t="s">
        <v>144</v>
      </c>
      <c r="BE461" s="138">
        <f>IF(U461="základní",N461,0)</f>
        <v>0</v>
      </c>
      <c r="BF461" s="138">
        <f>IF(U461="snížená",N461,0)</f>
        <v>0</v>
      </c>
      <c r="BG461" s="138">
        <f>IF(U461="zákl. přenesená",N461,0)</f>
        <v>0</v>
      </c>
      <c r="BH461" s="138">
        <f>IF(U461="sníž. přenesená",N461,0)</f>
        <v>0</v>
      </c>
      <c r="BI461" s="138">
        <f>IF(U461="nulová",N461,0)</f>
        <v>0</v>
      </c>
      <c r="BJ461" s="21" t="s">
        <v>81</v>
      </c>
      <c r="BK461" s="138">
        <f>ROUND(L461*K461,2)</f>
        <v>0</v>
      </c>
      <c r="BL461" s="21" t="s">
        <v>149</v>
      </c>
      <c r="BM461" s="21" t="s">
        <v>1256</v>
      </c>
    </row>
    <row r="462" spans="2:65" s="11" customFormat="1" ht="16.5" customHeight="1">
      <c r="B462" s="144"/>
      <c r="E462" s="145" t="s">
        <v>5</v>
      </c>
      <c r="F462" s="220" t="s">
        <v>1257</v>
      </c>
      <c r="G462" s="221"/>
      <c r="H462" s="221"/>
      <c r="I462" s="221"/>
      <c r="K462" s="146">
        <v>5</v>
      </c>
      <c r="R462" s="147"/>
      <c r="T462" s="148"/>
      <c r="AA462" s="149"/>
      <c r="AT462" s="145" t="s">
        <v>152</v>
      </c>
      <c r="AU462" s="145" t="s">
        <v>95</v>
      </c>
      <c r="AV462" s="11" t="s">
        <v>95</v>
      </c>
      <c r="AW462" s="11" t="s">
        <v>31</v>
      </c>
      <c r="AX462" s="11" t="s">
        <v>81</v>
      </c>
      <c r="AY462" s="145" t="s">
        <v>144</v>
      </c>
    </row>
    <row r="463" spans="2:65" s="1" customFormat="1" ht="38.25" customHeight="1">
      <c r="B463" s="129"/>
      <c r="C463" s="130" t="s">
        <v>576</v>
      </c>
      <c r="D463" s="130" t="s">
        <v>145</v>
      </c>
      <c r="E463" s="131" t="s">
        <v>1258</v>
      </c>
      <c r="F463" s="222" t="s">
        <v>1259</v>
      </c>
      <c r="G463" s="222"/>
      <c r="H463" s="222"/>
      <c r="I463" s="222"/>
      <c r="J463" s="132" t="s">
        <v>190</v>
      </c>
      <c r="K463" s="133">
        <v>132.995</v>
      </c>
      <c r="L463" s="217">
        <v>0</v>
      </c>
      <c r="M463" s="217"/>
      <c r="N463" s="217">
        <f>ROUND(L463*K463,2)</f>
        <v>0</v>
      </c>
      <c r="O463" s="217"/>
      <c r="P463" s="217"/>
      <c r="Q463" s="217"/>
      <c r="R463" s="134"/>
      <c r="T463" s="135" t="s">
        <v>5</v>
      </c>
      <c r="U463" s="40" t="s">
        <v>38</v>
      </c>
      <c r="V463" s="136">
        <v>0.60599999999999998</v>
      </c>
      <c r="W463" s="136">
        <f>V463*K463</f>
        <v>80.594970000000004</v>
      </c>
      <c r="X463" s="136">
        <v>1.8380000000000001E-2</v>
      </c>
      <c r="Y463" s="136">
        <f>X463*K463</f>
        <v>2.4444481000000002</v>
      </c>
      <c r="Z463" s="136">
        <v>0</v>
      </c>
      <c r="AA463" s="137">
        <f>Z463*K463</f>
        <v>0</v>
      </c>
      <c r="AR463" s="21" t="s">
        <v>149</v>
      </c>
      <c r="AT463" s="21" t="s">
        <v>145</v>
      </c>
      <c r="AU463" s="21" t="s">
        <v>95</v>
      </c>
      <c r="AY463" s="21" t="s">
        <v>144</v>
      </c>
      <c r="BE463" s="138">
        <f>IF(U463="základní",N463,0)</f>
        <v>0</v>
      </c>
      <c r="BF463" s="138">
        <f>IF(U463="snížená",N463,0)</f>
        <v>0</v>
      </c>
      <c r="BG463" s="138">
        <f>IF(U463="zákl. přenesená",N463,0)</f>
        <v>0</v>
      </c>
      <c r="BH463" s="138">
        <f>IF(U463="sníž. přenesená",N463,0)</f>
        <v>0</v>
      </c>
      <c r="BI463" s="138">
        <f>IF(U463="nulová",N463,0)</f>
        <v>0</v>
      </c>
      <c r="BJ463" s="21" t="s">
        <v>81</v>
      </c>
      <c r="BK463" s="138">
        <f>ROUND(L463*K463,2)</f>
        <v>0</v>
      </c>
      <c r="BL463" s="21" t="s">
        <v>149</v>
      </c>
      <c r="BM463" s="21" t="s">
        <v>1260</v>
      </c>
    </row>
    <row r="464" spans="2:65" s="10" customFormat="1" ht="16.5" customHeight="1">
      <c r="B464" s="139"/>
      <c r="E464" s="140" t="s">
        <v>5</v>
      </c>
      <c r="F464" s="225" t="s">
        <v>1261</v>
      </c>
      <c r="G464" s="226"/>
      <c r="H464" s="226"/>
      <c r="I464" s="226"/>
      <c r="K464" s="140" t="s">
        <v>5</v>
      </c>
      <c r="R464" s="141"/>
      <c r="T464" s="142"/>
      <c r="AA464" s="143"/>
      <c r="AT464" s="140" t="s">
        <v>152</v>
      </c>
      <c r="AU464" s="140" t="s">
        <v>95</v>
      </c>
      <c r="AV464" s="10" t="s">
        <v>81</v>
      </c>
      <c r="AW464" s="10" t="s">
        <v>31</v>
      </c>
      <c r="AX464" s="10" t="s">
        <v>73</v>
      </c>
      <c r="AY464" s="140" t="s">
        <v>144</v>
      </c>
    </row>
    <row r="465" spans="2:65" s="11" customFormat="1" ht="25.5" customHeight="1">
      <c r="B465" s="144"/>
      <c r="E465" s="145" t="s">
        <v>5</v>
      </c>
      <c r="F465" s="223" t="s">
        <v>1262</v>
      </c>
      <c r="G465" s="224"/>
      <c r="H465" s="224"/>
      <c r="I465" s="224"/>
      <c r="K465" s="146">
        <v>132.995</v>
      </c>
      <c r="R465" s="147"/>
      <c r="T465" s="148"/>
      <c r="AA465" s="149"/>
      <c r="AT465" s="145" t="s">
        <v>152</v>
      </c>
      <c r="AU465" s="145" t="s">
        <v>95</v>
      </c>
      <c r="AV465" s="11" t="s">
        <v>95</v>
      </c>
      <c r="AW465" s="11" t="s">
        <v>31</v>
      </c>
      <c r="AX465" s="11" t="s">
        <v>81</v>
      </c>
      <c r="AY465" s="145" t="s">
        <v>144</v>
      </c>
    </row>
    <row r="466" spans="2:65" s="1" customFormat="1" ht="25.5" customHeight="1">
      <c r="B466" s="129"/>
      <c r="C466" s="130" t="s">
        <v>582</v>
      </c>
      <c r="D466" s="130" t="s">
        <v>145</v>
      </c>
      <c r="E466" s="131" t="s">
        <v>1263</v>
      </c>
      <c r="F466" s="222" t="s">
        <v>1264</v>
      </c>
      <c r="G466" s="222"/>
      <c r="H466" s="222"/>
      <c r="I466" s="222"/>
      <c r="J466" s="132" t="s">
        <v>190</v>
      </c>
      <c r="K466" s="133">
        <v>132.995</v>
      </c>
      <c r="L466" s="217">
        <v>0</v>
      </c>
      <c r="M466" s="217"/>
      <c r="N466" s="217">
        <f>ROUND(L466*K466,2)</f>
        <v>0</v>
      </c>
      <c r="O466" s="217"/>
      <c r="P466" s="217"/>
      <c r="Q466" s="217"/>
      <c r="R466" s="134"/>
      <c r="T466" s="135" t="s">
        <v>5</v>
      </c>
      <c r="U466" s="40" t="s">
        <v>38</v>
      </c>
      <c r="V466" s="136">
        <v>0.47199999999999998</v>
      </c>
      <c r="W466" s="136">
        <f>V466*K466</f>
        <v>62.77364</v>
      </c>
      <c r="X466" s="136">
        <v>3.2115999999999999E-2</v>
      </c>
      <c r="Y466" s="136">
        <f>X466*K466</f>
        <v>4.27126742</v>
      </c>
      <c r="Z466" s="136">
        <v>0</v>
      </c>
      <c r="AA466" s="137">
        <f>Z466*K466</f>
        <v>0</v>
      </c>
      <c r="AR466" s="21" t="s">
        <v>149</v>
      </c>
      <c r="AT466" s="21" t="s">
        <v>145</v>
      </c>
      <c r="AU466" s="21" t="s">
        <v>95</v>
      </c>
      <c r="AY466" s="21" t="s">
        <v>144</v>
      </c>
      <c r="BE466" s="138">
        <f>IF(U466="základní",N466,0)</f>
        <v>0</v>
      </c>
      <c r="BF466" s="138">
        <f>IF(U466="snížená",N466,0)</f>
        <v>0</v>
      </c>
      <c r="BG466" s="138">
        <f>IF(U466="zákl. přenesená",N466,0)</f>
        <v>0</v>
      </c>
      <c r="BH466" s="138">
        <f>IF(U466="sníž. přenesená",N466,0)</f>
        <v>0</v>
      </c>
      <c r="BI466" s="138">
        <f>IF(U466="nulová",N466,0)</f>
        <v>0</v>
      </c>
      <c r="BJ466" s="21" t="s">
        <v>81</v>
      </c>
      <c r="BK466" s="138">
        <f>ROUND(L466*K466,2)</f>
        <v>0</v>
      </c>
      <c r="BL466" s="21" t="s">
        <v>149</v>
      </c>
      <c r="BM466" s="21" t="s">
        <v>1265</v>
      </c>
    </row>
    <row r="467" spans="2:65" s="10" customFormat="1" ht="16.5" customHeight="1">
      <c r="B467" s="139"/>
      <c r="E467" s="140" t="s">
        <v>5</v>
      </c>
      <c r="F467" s="225" t="s">
        <v>1266</v>
      </c>
      <c r="G467" s="226"/>
      <c r="H467" s="226"/>
      <c r="I467" s="226"/>
      <c r="K467" s="140" t="s">
        <v>5</v>
      </c>
      <c r="R467" s="141"/>
      <c r="T467" s="142"/>
      <c r="AA467" s="143"/>
      <c r="AT467" s="140" t="s">
        <v>152</v>
      </c>
      <c r="AU467" s="140" t="s">
        <v>95</v>
      </c>
      <c r="AV467" s="10" t="s">
        <v>81</v>
      </c>
      <c r="AW467" s="10" t="s">
        <v>31</v>
      </c>
      <c r="AX467" s="10" t="s">
        <v>73</v>
      </c>
      <c r="AY467" s="140" t="s">
        <v>144</v>
      </c>
    </row>
    <row r="468" spans="2:65" s="11" customFormat="1" ht="25.5" customHeight="1">
      <c r="B468" s="144"/>
      <c r="E468" s="145" t="s">
        <v>5</v>
      </c>
      <c r="F468" s="223" t="s">
        <v>1267</v>
      </c>
      <c r="G468" s="224"/>
      <c r="H468" s="224"/>
      <c r="I468" s="224"/>
      <c r="K468" s="146">
        <v>132.995</v>
      </c>
      <c r="R468" s="147"/>
      <c r="T468" s="148"/>
      <c r="AA468" s="149"/>
      <c r="AT468" s="145" t="s">
        <v>152</v>
      </c>
      <c r="AU468" s="145" t="s">
        <v>95</v>
      </c>
      <c r="AV468" s="11" t="s">
        <v>95</v>
      </c>
      <c r="AW468" s="11" t="s">
        <v>31</v>
      </c>
      <c r="AX468" s="11" t="s">
        <v>81</v>
      </c>
      <c r="AY468" s="145" t="s">
        <v>144</v>
      </c>
    </row>
    <row r="469" spans="2:65" s="1" customFormat="1" ht="25.5" customHeight="1">
      <c r="B469" s="129"/>
      <c r="C469" s="130" t="s">
        <v>586</v>
      </c>
      <c r="D469" s="130" t="s">
        <v>145</v>
      </c>
      <c r="E469" s="131" t="s">
        <v>1268</v>
      </c>
      <c r="F469" s="222" t="s">
        <v>1269</v>
      </c>
      <c r="G469" s="222"/>
      <c r="H469" s="222"/>
      <c r="I469" s="222"/>
      <c r="J469" s="132" t="s">
        <v>190</v>
      </c>
      <c r="K469" s="133">
        <v>29.510999999999999</v>
      </c>
      <c r="L469" s="217">
        <v>0</v>
      </c>
      <c r="M469" s="217"/>
      <c r="N469" s="217">
        <f>ROUND(L469*K469,2)</f>
        <v>0</v>
      </c>
      <c r="O469" s="217"/>
      <c r="P469" s="217"/>
      <c r="Q469" s="217"/>
      <c r="R469" s="134"/>
      <c r="T469" s="135" t="s">
        <v>5</v>
      </c>
      <c r="U469" s="40" t="s">
        <v>38</v>
      </c>
      <c r="V469" s="136">
        <v>0.47399999999999998</v>
      </c>
      <c r="W469" s="136">
        <f>V469*K469</f>
        <v>13.988213999999999</v>
      </c>
      <c r="X469" s="136">
        <v>2.0480000000000002E-2</v>
      </c>
      <c r="Y469" s="136">
        <f>X469*K469</f>
        <v>0.60438528000000002</v>
      </c>
      <c r="Z469" s="136">
        <v>0</v>
      </c>
      <c r="AA469" s="137">
        <f>Z469*K469</f>
        <v>0</v>
      </c>
      <c r="AR469" s="21" t="s">
        <v>149</v>
      </c>
      <c r="AT469" s="21" t="s">
        <v>145</v>
      </c>
      <c r="AU469" s="21" t="s">
        <v>95</v>
      </c>
      <c r="AY469" s="21" t="s">
        <v>144</v>
      </c>
      <c r="BE469" s="138">
        <f>IF(U469="základní",N469,0)</f>
        <v>0</v>
      </c>
      <c r="BF469" s="138">
        <f>IF(U469="snížená",N469,0)</f>
        <v>0</v>
      </c>
      <c r="BG469" s="138">
        <f>IF(U469="zákl. přenesená",N469,0)</f>
        <v>0</v>
      </c>
      <c r="BH469" s="138">
        <f>IF(U469="sníž. přenesená",N469,0)</f>
        <v>0</v>
      </c>
      <c r="BI469" s="138">
        <f>IF(U469="nulová",N469,0)</f>
        <v>0</v>
      </c>
      <c r="BJ469" s="21" t="s">
        <v>81</v>
      </c>
      <c r="BK469" s="138">
        <f>ROUND(L469*K469,2)</f>
        <v>0</v>
      </c>
      <c r="BL469" s="21" t="s">
        <v>149</v>
      </c>
      <c r="BM469" s="21" t="s">
        <v>1270</v>
      </c>
    </row>
    <row r="470" spans="2:65" s="10" customFormat="1" ht="16.5" customHeight="1">
      <c r="B470" s="139"/>
      <c r="E470" s="140" t="s">
        <v>5</v>
      </c>
      <c r="F470" s="225" t="s">
        <v>222</v>
      </c>
      <c r="G470" s="226"/>
      <c r="H470" s="226"/>
      <c r="I470" s="226"/>
      <c r="K470" s="140" t="s">
        <v>5</v>
      </c>
      <c r="R470" s="141"/>
      <c r="T470" s="142"/>
      <c r="AA470" s="143"/>
      <c r="AT470" s="140" t="s">
        <v>152</v>
      </c>
      <c r="AU470" s="140" t="s">
        <v>95</v>
      </c>
      <c r="AV470" s="10" t="s">
        <v>81</v>
      </c>
      <c r="AW470" s="10" t="s">
        <v>31</v>
      </c>
      <c r="AX470" s="10" t="s">
        <v>73</v>
      </c>
      <c r="AY470" s="140" t="s">
        <v>144</v>
      </c>
    </row>
    <row r="471" spans="2:65" s="11" customFormat="1" ht="25.5" customHeight="1">
      <c r="B471" s="144"/>
      <c r="E471" s="145" t="s">
        <v>5</v>
      </c>
      <c r="F471" s="223" t="s">
        <v>1271</v>
      </c>
      <c r="G471" s="224"/>
      <c r="H471" s="224"/>
      <c r="I471" s="224"/>
      <c r="K471" s="146">
        <v>17.094999999999999</v>
      </c>
      <c r="R471" s="147"/>
      <c r="T471" s="148"/>
      <c r="AA471" s="149"/>
      <c r="AT471" s="145" t="s">
        <v>152</v>
      </c>
      <c r="AU471" s="145" t="s">
        <v>95</v>
      </c>
      <c r="AV471" s="11" t="s">
        <v>95</v>
      </c>
      <c r="AW471" s="11" t="s">
        <v>31</v>
      </c>
      <c r="AX471" s="11" t="s">
        <v>73</v>
      </c>
      <c r="AY471" s="145" t="s">
        <v>144</v>
      </c>
    </row>
    <row r="472" spans="2:65" s="11" customFormat="1" ht="16.5" customHeight="1">
      <c r="B472" s="144"/>
      <c r="E472" s="145" t="s">
        <v>5</v>
      </c>
      <c r="F472" s="223" t="s">
        <v>1272</v>
      </c>
      <c r="G472" s="224"/>
      <c r="H472" s="224"/>
      <c r="I472" s="224"/>
      <c r="K472" s="146">
        <v>7.6</v>
      </c>
      <c r="R472" s="147"/>
      <c r="T472" s="148"/>
      <c r="AA472" s="149"/>
      <c r="AT472" s="145" t="s">
        <v>152</v>
      </c>
      <c r="AU472" s="145" t="s">
        <v>95</v>
      </c>
      <c r="AV472" s="11" t="s">
        <v>95</v>
      </c>
      <c r="AW472" s="11" t="s">
        <v>31</v>
      </c>
      <c r="AX472" s="11" t="s">
        <v>73</v>
      </c>
      <c r="AY472" s="145" t="s">
        <v>144</v>
      </c>
    </row>
    <row r="473" spans="2:65" s="11" customFormat="1" ht="16.5" customHeight="1">
      <c r="B473" s="144"/>
      <c r="E473" s="145" t="s">
        <v>5</v>
      </c>
      <c r="F473" s="223" t="s">
        <v>1273</v>
      </c>
      <c r="G473" s="224"/>
      <c r="H473" s="224"/>
      <c r="I473" s="224"/>
      <c r="K473" s="146">
        <v>4.8159999999999998</v>
      </c>
      <c r="R473" s="147"/>
      <c r="T473" s="148"/>
      <c r="AA473" s="149"/>
      <c r="AT473" s="145" t="s">
        <v>152</v>
      </c>
      <c r="AU473" s="145" t="s">
        <v>95</v>
      </c>
      <c r="AV473" s="11" t="s">
        <v>95</v>
      </c>
      <c r="AW473" s="11" t="s">
        <v>31</v>
      </c>
      <c r="AX473" s="11" t="s">
        <v>73</v>
      </c>
      <c r="AY473" s="145" t="s">
        <v>144</v>
      </c>
    </row>
    <row r="474" spans="2:65" s="12" customFormat="1" ht="16.5" customHeight="1">
      <c r="B474" s="150"/>
      <c r="E474" s="151" t="s">
        <v>5</v>
      </c>
      <c r="F474" s="227" t="s">
        <v>155</v>
      </c>
      <c r="G474" s="228"/>
      <c r="H474" s="228"/>
      <c r="I474" s="228"/>
      <c r="K474" s="152">
        <v>29.510999999999999</v>
      </c>
      <c r="R474" s="153"/>
      <c r="T474" s="154"/>
      <c r="AA474" s="155"/>
      <c r="AT474" s="151" t="s">
        <v>152</v>
      </c>
      <c r="AU474" s="151" t="s">
        <v>95</v>
      </c>
      <c r="AV474" s="12" t="s">
        <v>149</v>
      </c>
      <c r="AW474" s="12" t="s">
        <v>31</v>
      </c>
      <c r="AX474" s="12" t="s">
        <v>81</v>
      </c>
      <c r="AY474" s="151" t="s">
        <v>144</v>
      </c>
    </row>
    <row r="475" spans="2:65" s="1" customFormat="1" ht="25.5" customHeight="1">
      <c r="B475" s="129"/>
      <c r="C475" s="130" t="s">
        <v>591</v>
      </c>
      <c r="D475" s="130" t="s">
        <v>145</v>
      </c>
      <c r="E475" s="131" t="s">
        <v>1274</v>
      </c>
      <c r="F475" s="222" t="s">
        <v>1275</v>
      </c>
      <c r="G475" s="222"/>
      <c r="H475" s="222"/>
      <c r="I475" s="222"/>
      <c r="J475" s="132" t="s">
        <v>190</v>
      </c>
      <c r="K475" s="133">
        <v>61.06</v>
      </c>
      <c r="L475" s="217">
        <v>0</v>
      </c>
      <c r="M475" s="217"/>
      <c r="N475" s="217">
        <f>ROUND(L475*K475,2)</f>
        <v>0</v>
      </c>
      <c r="O475" s="217"/>
      <c r="P475" s="217"/>
      <c r="Q475" s="217"/>
      <c r="R475" s="134"/>
      <c r="T475" s="135" t="s">
        <v>5</v>
      </c>
      <c r="U475" s="40" t="s">
        <v>38</v>
      </c>
      <c r="V475" s="136">
        <v>0.624</v>
      </c>
      <c r="W475" s="136">
        <f>V475*K475</f>
        <v>38.101440000000004</v>
      </c>
      <c r="X475" s="136">
        <v>0.04</v>
      </c>
      <c r="Y475" s="136">
        <f>X475*K475</f>
        <v>2.4424000000000001</v>
      </c>
      <c r="Z475" s="136">
        <v>0</v>
      </c>
      <c r="AA475" s="137">
        <f>Z475*K475</f>
        <v>0</v>
      </c>
      <c r="AR475" s="21" t="s">
        <v>149</v>
      </c>
      <c r="AT475" s="21" t="s">
        <v>145</v>
      </c>
      <c r="AU475" s="21" t="s">
        <v>95</v>
      </c>
      <c r="AY475" s="21" t="s">
        <v>144</v>
      </c>
      <c r="BE475" s="138">
        <f>IF(U475="základní",N475,0)</f>
        <v>0</v>
      </c>
      <c r="BF475" s="138">
        <f>IF(U475="snížená",N475,0)</f>
        <v>0</v>
      </c>
      <c r="BG475" s="138">
        <f>IF(U475="zákl. přenesená",N475,0)</f>
        <v>0</v>
      </c>
      <c r="BH475" s="138">
        <f>IF(U475="sníž. přenesená",N475,0)</f>
        <v>0</v>
      </c>
      <c r="BI475" s="138">
        <f>IF(U475="nulová",N475,0)</f>
        <v>0</v>
      </c>
      <c r="BJ475" s="21" t="s">
        <v>81</v>
      </c>
      <c r="BK475" s="138">
        <f>ROUND(L475*K475,2)</f>
        <v>0</v>
      </c>
      <c r="BL475" s="21" t="s">
        <v>149</v>
      </c>
      <c r="BM475" s="21" t="s">
        <v>1276</v>
      </c>
    </row>
    <row r="476" spans="2:65" s="10" customFormat="1" ht="16.5" customHeight="1">
      <c r="B476" s="139"/>
      <c r="E476" s="140" t="s">
        <v>5</v>
      </c>
      <c r="F476" s="225" t="s">
        <v>1277</v>
      </c>
      <c r="G476" s="226"/>
      <c r="H476" s="226"/>
      <c r="I476" s="226"/>
      <c r="K476" s="140" t="s">
        <v>5</v>
      </c>
      <c r="R476" s="141"/>
      <c r="T476" s="142"/>
      <c r="AA476" s="143"/>
      <c r="AT476" s="140" t="s">
        <v>152</v>
      </c>
      <c r="AU476" s="140" t="s">
        <v>95</v>
      </c>
      <c r="AV476" s="10" t="s">
        <v>81</v>
      </c>
      <c r="AW476" s="10" t="s">
        <v>31</v>
      </c>
      <c r="AX476" s="10" t="s">
        <v>73</v>
      </c>
      <c r="AY476" s="140" t="s">
        <v>144</v>
      </c>
    </row>
    <row r="477" spans="2:65" s="11" customFormat="1" ht="16.5" customHeight="1">
      <c r="B477" s="144"/>
      <c r="E477" s="145" t="s">
        <v>5</v>
      </c>
      <c r="F477" s="223" t="s">
        <v>1278</v>
      </c>
      <c r="G477" s="224"/>
      <c r="H477" s="224"/>
      <c r="I477" s="224"/>
      <c r="K477" s="146">
        <v>54.9</v>
      </c>
      <c r="R477" s="147"/>
      <c r="T477" s="148"/>
      <c r="AA477" s="149"/>
      <c r="AT477" s="145" t="s">
        <v>152</v>
      </c>
      <c r="AU477" s="145" t="s">
        <v>95</v>
      </c>
      <c r="AV477" s="11" t="s">
        <v>95</v>
      </c>
      <c r="AW477" s="11" t="s">
        <v>31</v>
      </c>
      <c r="AX477" s="11" t="s">
        <v>73</v>
      </c>
      <c r="AY477" s="145" t="s">
        <v>144</v>
      </c>
    </row>
    <row r="478" spans="2:65" s="10" customFormat="1" ht="16.5" customHeight="1">
      <c r="B478" s="139"/>
      <c r="E478" s="140" t="s">
        <v>5</v>
      </c>
      <c r="F478" s="229" t="s">
        <v>1279</v>
      </c>
      <c r="G478" s="230"/>
      <c r="H478" s="230"/>
      <c r="I478" s="230"/>
      <c r="K478" s="140" t="s">
        <v>5</v>
      </c>
      <c r="R478" s="141"/>
      <c r="T478" s="142"/>
      <c r="AA478" s="143"/>
      <c r="AT478" s="140" t="s">
        <v>152</v>
      </c>
      <c r="AU478" s="140" t="s">
        <v>95</v>
      </c>
      <c r="AV478" s="10" t="s">
        <v>81</v>
      </c>
      <c r="AW478" s="10" t="s">
        <v>31</v>
      </c>
      <c r="AX478" s="10" t="s">
        <v>73</v>
      </c>
      <c r="AY478" s="140" t="s">
        <v>144</v>
      </c>
    </row>
    <row r="479" spans="2:65" s="11" customFormat="1" ht="16.5" customHeight="1">
      <c r="B479" s="144"/>
      <c r="E479" s="145" t="s">
        <v>5</v>
      </c>
      <c r="F479" s="223" t="s">
        <v>1280</v>
      </c>
      <c r="G479" s="224"/>
      <c r="H479" s="224"/>
      <c r="I479" s="224"/>
      <c r="K479" s="146">
        <v>6.16</v>
      </c>
      <c r="R479" s="147"/>
      <c r="T479" s="148"/>
      <c r="AA479" s="149"/>
      <c r="AT479" s="145" t="s">
        <v>152</v>
      </c>
      <c r="AU479" s="145" t="s">
        <v>95</v>
      </c>
      <c r="AV479" s="11" t="s">
        <v>95</v>
      </c>
      <c r="AW479" s="11" t="s">
        <v>31</v>
      </c>
      <c r="AX479" s="11" t="s">
        <v>73</v>
      </c>
      <c r="AY479" s="145" t="s">
        <v>144</v>
      </c>
    </row>
    <row r="480" spans="2:65" s="12" customFormat="1" ht="16.5" customHeight="1">
      <c r="B480" s="150"/>
      <c r="E480" s="151" t="s">
        <v>5</v>
      </c>
      <c r="F480" s="227" t="s">
        <v>155</v>
      </c>
      <c r="G480" s="228"/>
      <c r="H480" s="228"/>
      <c r="I480" s="228"/>
      <c r="K480" s="152">
        <v>61.06</v>
      </c>
      <c r="R480" s="153"/>
      <c r="T480" s="154"/>
      <c r="AA480" s="155"/>
      <c r="AT480" s="151" t="s">
        <v>152</v>
      </c>
      <c r="AU480" s="151" t="s">
        <v>95</v>
      </c>
      <c r="AV480" s="12" t="s">
        <v>149</v>
      </c>
      <c r="AW480" s="12" t="s">
        <v>31</v>
      </c>
      <c r="AX480" s="12" t="s">
        <v>81</v>
      </c>
      <c r="AY480" s="151" t="s">
        <v>144</v>
      </c>
    </row>
    <row r="481" spans="2:65" s="1" customFormat="1" ht="25.5" customHeight="1">
      <c r="B481" s="129"/>
      <c r="C481" s="130" t="s">
        <v>596</v>
      </c>
      <c r="D481" s="130" t="s">
        <v>145</v>
      </c>
      <c r="E481" s="131" t="s">
        <v>1281</v>
      </c>
      <c r="F481" s="222" t="s">
        <v>1282</v>
      </c>
      <c r="G481" s="222"/>
      <c r="H481" s="222"/>
      <c r="I481" s="222"/>
      <c r="J481" s="132" t="s">
        <v>190</v>
      </c>
      <c r="K481" s="133">
        <v>784.798</v>
      </c>
      <c r="L481" s="217">
        <v>0</v>
      </c>
      <c r="M481" s="217"/>
      <c r="N481" s="217">
        <f>ROUND(L481*K481,2)</f>
        <v>0</v>
      </c>
      <c r="O481" s="217"/>
      <c r="P481" s="217"/>
      <c r="Q481" s="217"/>
      <c r="R481" s="134"/>
      <c r="T481" s="135" t="s">
        <v>5</v>
      </c>
      <c r="U481" s="40" t="s">
        <v>38</v>
      </c>
      <c r="V481" s="136">
        <v>0.47</v>
      </c>
      <c r="W481" s="136">
        <f>V481*K481</f>
        <v>368.85505999999998</v>
      </c>
      <c r="X481" s="136">
        <v>1.8380000000000001E-2</v>
      </c>
      <c r="Y481" s="136">
        <f>X481*K481</f>
        <v>14.424587240000001</v>
      </c>
      <c r="Z481" s="136">
        <v>0</v>
      </c>
      <c r="AA481" s="137">
        <f>Z481*K481</f>
        <v>0</v>
      </c>
      <c r="AR481" s="21" t="s">
        <v>149</v>
      </c>
      <c r="AT481" s="21" t="s">
        <v>145</v>
      </c>
      <c r="AU481" s="21" t="s">
        <v>95</v>
      </c>
      <c r="AY481" s="21" t="s">
        <v>144</v>
      </c>
      <c r="BE481" s="138">
        <f>IF(U481="základní",N481,0)</f>
        <v>0</v>
      </c>
      <c r="BF481" s="138">
        <f>IF(U481="snížená",N481,0)</f>
        <v>0</v>
      </c>
      <c r="BG481" s="138">
        <f>IF(U481="zákl. přenesená",N481,0)</f>
        <v>0</v>
      </c>
      <c r="BH481" s="138">
        <f>IF(U481="sníž. přenesená",N481,0)</f>
        <v>0</v>
      </c>
      <c r="BI481" s="138">
        <f>IF(U481="nulová",N481,0)</f>
        <v>0</v>
      </c>
      <c r="BJ481" s="21" t="s">
        <v>81</v>
      </c>
      <c r="BK481" s="138">
        <f>ROUND(L481*K481,2)</f>
        <v>0</v>
      </c>
      <c r="BL481" s="21" t="s">
        <v>149</v>
      </c>
      <c r="BM481" s="21" t="s">
        <v>1283</v>
      </c>
    </row>
    <row r="482" spans="2:65" s="10" customFormat="1" ht="16.5" customHeight="1">
      <c r="B482" s="139"/>
      <c r="E482" s="140" t="s">
        <v>5</v>
      </c>
      <c r="F482" s="225" t="s">
        <v>222</v>
      </c>
      <c r="G482" s="226"/>
      <c r="H482" s="226"/>
      <c r="I482" s="226"/>
      <c r="K482" s="140" t="s">
        <v>5</v>
      </c>
      <c r="R482" s="141"/>
      <c r="T482" s="142"/>
      <c r="AA482" s="143"/>
      <c r="AT482" s="140" t="s">
        <v>152</v>
      </c>
      <c r="AU482" s="140" t="s">
        <v>95</v>
      </c>
      <c r="AV482" s="10" t="s">
        <v>81</v>
      </c>
      <c r="AW482" s="10" t="s">
        <v>31</v>
      </c>
      <c r="AX482" s="10" t="s">
        <v>73</v>
      </c>
      <c r="AY482" s="140" t="s">
        <v>144</v>
      </c>
    </row>
    <row r="483" spans="2:65" s="11" customFormat="1" ht="38.25" customHeight="1">
      <c r="B483" s="144"/>
      <c r="E483" s="145" t="s">
        <v>5</v>
      </c>
      <c r="F483" s="223" t="s">
        <v>1284</v>
      </c>
      <c r="G483" s="224"/>
      <c r="H483" s="224"/>
      <c r="I483" s="224"/>
      <c r="K483" s="146">
        <v>39.182000000000002</v>
      </c>
      <c r="R483" s="147"/>
      <c r="T483" s="148"/>
      <c r="AA483" s="149"/>
      <c r="AT483" s="145" t="s">
        <v>152</v>
      </c>
      <c r="AU483" s="145" t="s">
        <v>95</v>
      </c>
      <c r="AV483" s="11" t="s">
        <v>95</v>
      </c>
      <c r="AW483" s="11" t="s">
        <v>31</v>
      </c>
      <c r="AX483" s="11" t="s">
        <v>73</v>
      </c>
      <c r="AY483" s="145" t="s">
        <v>144</v>
      </c>
    </row>
    <row r="484" spans="2:65" s="11" customFormat="1" ht="38.25" customHeight="1">
      <c r="B484" s="144"/>
      <c r="E484" s="145" t="s">
        <v>5</v>
      </c>
      <c r="F484" s="223" t="s">
        <v>1285</v>
      </c>
      <c r="G484" s="224"/>
      <c r="H484" s="224"/>
      <c r="I484" s="224"/>
      <c r="K484" s="146">
        <v>73.281999999999996</v>
      </c>
      <c r="R484" s="147"/>
      <c r="T484" s="148"/>
      <c r="AA484" s="149"/>
      <c r="AT484" s="145" t="s">
        <v>152</v>
      </c>
      <c r="AU484" s="145" t="s">
        <v>95</v>
      </c>
      <c r="AV484" s="11" t="s">
        <v>95</v>
      </c>
      <c r="AW484" s="11" t="s">
        <v>31</v>
      </c>
      <c r="AX484" s="11" t="s">
        <v>73</v>
      </c>
      <c r="AY484" s="145" t="s">
        <v>144</v>
      </c>
    </row>
    <row r="485" spans="2:65" s="11" customFormat="1" ht="16.5" customHeight="1">
      <c r="B485" s="144"/>
      <c r="E485" s="145" t="s">
        <v>5</v>
      </c>
      <c r="F485" s="223" t="s">
        <v>1286</v>
      </c>
      <c r="G485" s="224"/>
      <c r="H485" s="224"/>
      <c r="I485" s="224"/>
      <c r="K485" s="146">
        <v>-0.376</v>
      </c>
      <c r="R485" s="147"/>
      <c r="T485" s="148"/>
      <c r="AA485" s="149"/>
      <c r="AT485" s="145" t="s">
        <v>152</v>
      </c>
      <c r="AU485" s="145" t="s">
        <v>95</v>
      </c>
      <c r="AV485" s="11" t="s">
        <v>95</v>
      </c>
      <c r="AW485" s="11" t="s">
        <v>31</v>
      </c>
      <c r="AX485" s="11" t="s">
        <v>73</v>
      </c>
      <c r="AY485" s="145" t="s">
        <v>144</v>
      </c>
    </row>
    <row r="486" spans="2:65" s="11" customFormat="1" ht="38.25" customHeight="1">
      <c r="B486" s="144"/>
      <c r="E486" s="145" t="s">
        <v>5</v>
      </c>
      <c r="F486" s="223" t="s">
        <v>1287</v>
      </c>
      <c r="G486" s="224"/>
      <c r="H486" s="224"/>
      <c r="I486" s="224"/>
      <c r="K486" s="146">
        <v>32.552999999999997</v>
      </c>
      <c r="R486" s="147"/>
      <c r="T486" s="148"/>
      <c r="AA486" s="149"/>
      <c r="AT486" s="145" t="s">
        <v>152</v>
      </c>
      <c r="AU486" s="145" t="s">
        <v>95</v>
      </c>
      <c r="AV486" s="11" t="s">
        <v>95</v>
      </c>
      <c r="AW486" s="11" t="s">
        <v>31</v>
      </c>
      <c r="AX486" s="11" t="s">
        <v>73</v>
      </c>
      <c r="AY486" s="145" t="s">
        <v>144</v>
      </c>
    </row>
    <row r="487" spans="2:65" s="11" customFormat="1" ht="16.5" customHeight="1">
      <c r="B487" s="144"/>
      <c r="E487" s="145" t="s">
        <v>5</v>
      </c>
      <c r="F487" s="223" t="s">
        <v>1288</v>
      </c>
      <c r="G487" s="224"/>
      <c r="H487" s="224"/>
      <c r="I487" s="224"/>
      <c r="K487" s="146">
        <v>28.777999999999999</v>
      </c>
      <c r="R487" s="147"/>
      <c r="T487" s="148"/>
      <c r="AA487" s="149"/>
      <c r="AT487" s="145" t="s">
        <v>152</v>
      </c>
      <c r="AU487" s="145" t="s">
        <v>95</v>
      </c>
      <c r="AV487" s="11" t="s">
        <v>95</v>
      </c>
      <c r="AW487" s="11" t="s">
        <v>31</v>
      </c>
      <c r="AX487" s="11" t="s">
        <v>73</v>
      </c>
      <c r="AY487" s="145" t="s">
        <v>144</v>
      </c>
    </row>
    <row r="488" spans="2:65" s="11" customFormat="1" ht="16.5" customHeight="1">
      <c r="B488" s="144"/>
      <c r="E488" s="145" t="s">
        <v>5</v>
      </c>
      <c r="F488" s="223" t="s">
        <v>1289</v>
      </c>
      <c r="G488" s="224"/>
      <c r="H488" s="224"/>
      <c r="I488" s="224"/>
      <c r="K488" s="146">
        <v>18.300999999999998</v>
      </c>
      <c r="R488" s="147"/>
      <c r="T488" s="148"/>
      <c r="AA488" s="149"/>
      <c r="AT488" s="145" t="s">
        <v>152</v>
      </c>
      <c r="AU488" s="145" t="s">
        <v>95</v>
      </c>
      <c r="AV488" s="11" t="s">
        <v>95</v>
      </c>
      <c r="AW488" s="11" t="s">
        <v>31</v>
      </c>
      <c r="AX488" s="11" t="s">
        <v>73</v>
      </c>
      <c r="AY488" s="145" t="s">
        <v>144</v>
      </c>
    </row>
    <row r="489" spans="2:65" s="11" customFormat="1" ht="16.5" customHeight="1">
      <c r="B489" s="144"/>
      <c r="E489" s="145" t="s">
        <v>5</v>
      </c>
      <c r="F489" s="223" t="s">
        <v>1290</v>
      </c>
      <c r="G489" s="224"/>
      <c r="H489" s="224"/>
      <c r="I489" s="224"/>
      <c r="K489" s="146">
        <v>19.385999999999999</v>
      </c>
      <c r="R489" s="147"/>
      <c r="T489" s="148"/>
      <c r="AA489" s="149"/>
      <c r="AT489" s="145" t="s">
        <v>152</v>
      </c>
      <c r="AU489" s="145" t="s">
        <v>95</v>
      </c>
      <c r="AV489" s="11" t="s">
        <v>95</v>
      </c>
      <c r="AW489" s="11" t="s">
        <v>31</v>
      </c>
      <c r="AX489" s="11" t="s">
        <v>73</v>
      </c>
      <c r="AY489" s="145" t="s">
        <v>144</v>
      </c>
    </row>
    <row r="490" spans="2:65" s="11" customFormat="1" ht="16.5" customHeight="1">
      <c r="B490" s="144"/>
      <c r="E490" s="145" t="s">
        <v>5</v>
      </c>
      <c r="F490" s="223" t="s">
        <v>1291</v>
      </c>
      <c r="G490" s="224"/>
      <c r="H490" s="224"/>
      <c r="I490" s="224"/>
      <c r="K490" s="146">
        <v>37.5</v>
      </c>
      <c r="R490" s="147"/>
      <c r="T490" s="148"/>
      <c r="AA490" s="149"/>
      <c r="AT490" s="145" t="s">
        <v>152</v>
      </c>
      <c r="AU490" s="145" t="s">
        <v>95</v>
      </c>
      <c r="AV490" s="11" t="s">
        <v>95</v>
      </c>
      <c r="AW490" s="11" t="s">
        <v>31</v>
      </c>
      <c r="AX490" s="11" t="s">
        <v>73</v>
      </c>
      <c r="AY490" s="145" t="s">
        <v>144</v>
      </c>
    </row>
    <row r="491" spans="2:65" s="11" customFormat="1" ht="25.5" customHeight="1">
      <c r="B491" s="144"/>
      <c r="E491" s="145" t="s">
        <v>5</v>
      </c>
      <c r="F491" s="223" t="s">
        <v>1292</v>
      </c>
      <c r="G491" s="224"/>
      <c r="H491" s="224"/>
      <c r="I491" s="224"/>
      <c r="K491" s="146">
        <v>81.808999999999997</v>
      </c>
      <c r="R491" s="147"/>
      <c r="T491" s="148"/>
      <c r="AA491" s="149"/>
      <c r="AT491" s="145" t="s">
        <v>152</v>
      </c>
      <c r="AU491" s="145" t="s">
        <v>95</v>
      </c>
      <c r="AV491" s="11" t="s">
        <v>95</v>
      </c>
      <c r="AW491" s="11" t="s">
        <v>31</v>
      </c>
      <c r="AX491" s="11" t="s">
        <v>73</v>
      </c>
      <c r="AY491" s="145" t="s">
        <v>144</v>
      </c>
    </row>
    <row r="492" spans="2:65" s="11" customFormat="1" ht="25.5" customHeight="1">
      <c r="B492" s="144"/>
      <c r="E492" s="145" t="s">
        <v>5</v>
      </c>
      <c r="F492" s="223" t="s">
        <v>1293</v>
      </c>
      <c r="G492" s="224"/>
      <c r="H492" s="224"/>
      <c r="I492" s="224"/>
      <c r="K492" s="146">
        <v>-3.7530000000000001</v>
      </c>
      <c r="R492" s="147"/>
      <c r="T492" s="148"/>
      <c r="AA492" s="149"/>
      <c r="AT492" s="145" t="s">
        <v>152</v>
      </c>
      <c r="AU492" s="145" t="s">
        <v>95</v>
      </c>
      <c r="AV492" s="11" t="s">
        <v>95</v>
      </c>
      <c r="AW492" s="11" t="s">
        <v>31</v>
      </c>
      <c r="AX492" s="11" t="s">
        <v>73</v>
      </c>
      <c r="AY492" s="145" t="s">
        <v>144</v>
      </c>
    </row>
    <row r="493" spans="2:65" s="11" customFormat="1" ht="38.25" customHeight="1">
      <c r="B493" s="144"/>
      <c r="E493" s="145" t="s">
        <v>5</v>
      </c>
      <c r="F493" s="223" t="s">
        <v>1294</v>
      </c>
      <c r="G493" s="224"/>
      <c r="H493" s="224"/>
      <c r="I493" s="224"/>
      <c r="K493" s="146">
        <v>60.113999999999997</v>
      </c>
      <c r="R493" s="147"/>
      <c r="T493" s="148"/>
      <c r="AA493" s="149"/>
      <c r="AT493" s="145" t="s">
        <v>152</v>
      </c>
      <c r="AU493" s="145" t="s">
        <v>95</v>
      </c>
      <c r="AV493" s="11" t="s">
        <v>95</v>
      </c>
      <c r="AW493" s="11" t="s">
        <v>31</v>
      </c>
      <c r="AX493" s="11" t="s">
        <v>73</v>
      </c>
      <c r="AY493" s="145" t="s">
        <v>144</v>
      </c>
    </row>
    <row r="494" spans="2:65" s="11" customFormat="1" ht="38.25" customHeight="1">
      <c r="B494" s="144"/>
      <c r="E494" s="145" t="s">
        <v>5</v>
      </c>
      <c r="F494" s="223" t="s">
        <v>1295</v>
      </c>
      <c r="G494" s="224"/>
      <c r="H494" s="224"/>
      <c r="I494" s="224"/>
      <c r="K494" s="146">
        <v>27.189</v>
      </c>
      <c r="R494" s="147"/>
      <c r="T494" s="148"/>
      <c r="AA494" s="149"/>
      <c r="AT494" s="145" t="s">
        <v>152</v>
      </c>
      <c r="AU494" s="145" t="s">
        <v>95</v>
      </c>
      <c r="AV494" s="11" t="s">
        <v>95</v>
      </c>
      <c r="AW494" s="11" t="s">
        <v>31</v>
      </c>
      <c r="AX494" s="11" t="s">
        <v>73</v>
      </c>
      <c r="AY494" s="145" t="s">
        <v>144</v>
      </c>
    </row>
    <row r="495" spans="2:65" s="11" customFormat="1" ht="16.5" customHeight="1">
      <c r="B495" s="144"/>
      <c r="E495" s="145" t="s">
        <v>5</v>
      </c>
      <c r="F495" s="223" t="s">
        <v>1296</v>
      </c>
      <c r="G495" s="224"/>
      <c r="H495" s="224"/>
      <c r="I495" s="224"/>
      <c r="K495" s="146">
        <v>17.88</v>
      </c>
      <c r="R495" s="147"/>
      <c r="T495" s="148"/>
      <c r="AA495" s="149"/>
      <c r="AT495" s="145" t="s">
        <v>152</v>
      </c>
      <c r="AU495" s="145" t="s">
        <v>95</v>
      </c>
      <c r="AV495" s="11" t="s">
        <v>95</v>
      </c>
      <c r="AW495" s="11" t="s">
        <v>31</v>
      </c>
      <c r="AX495" s="11" t="s">
        <v>73</v>
      </c>
      <c r="AY495" s="145" t="s">
        <v>144</v>
      </c>
    </row>
    <row r="496" spans="2:65" s="11" customFormat="1" ht="25.5" customHeight="1">
      <c r="B496" s="144"/>
      <c r="E496" s="145" t="s">
        <v>5</v>
      </c>
      <c r="F496" s="223" t="s">
        <v>1297</v>
      </c>
      <c r="G496" s="224"/>
      <c r="H496" s="224"/>
      <c r="I496" s="224"/>
      <c r="K496" s="146">
        <v>21.875</v>
      </c>
      <c r="R496" s="147"/>
      <c r="T496" s="148"/>
      <c r="AA496" s="149"/>
      <c r="AT496" s="145" t="s">
        <v>152</v>
      </c>
      <c r="AU496" s="145" t="s">
        <v>95</v>
      </c>
      <c r="AV496" s="11" t="s">
        <v>95</v>
      </c>
      <c r="AW496" s="11" t="s">
        <v>31</v>
      </c>
      <c r="AX496" s="11" t="s">
        <v>73</v>
      </c>
      <c r="AY496" s="145" t="s">
        <v>144</v>
      </c>
    </row>
    <row r="497" spans="2:65" s="11" customFormat="1" ht="25.5" customHeight="1">
      <c r="B497" s="144"/>
      <c r="E497" s="145" t="s">
        <v>5</v>
      </c>
      <c r="F497" s="223" t="s">
        <v>1298</v>
      </c>
      <c r="G497" s="224"/>
      <c r="H497" s="224"/>
      <c r="I497" s="224"/>
      <c r="K497" s="146">
        <v>50.87</v>
      </c>
      <c r="R497" s="147"/>
      <c r="T497" s="148"/>
      <c r="AA497" s="149"/>
      <c r="AT497" s="145" t="s">
        <v>152</v>
      </c>
      <c r="AU497" s="145" t="s">
        <v>95</v>
      </c>
      <c r="AV497" s="11" t="s">
        <v>95</v>
      </c>
      <c r="AW497" s="11" t="s">
        <v>31</v>
      </c>
      <c r="AX497" s="11" t="s">
        <v>73</v>
      </c>
      <c r="AY497" s="145" t="s">
        <v>144</v>
      </c>
    </row>
    <row r="498" spans="2:65" s="11" customFormat="1" ht="38.25" customHeight="1">
      <c r="B498" s="144"/>
      <c r="E498" s="145" t="s">
        <v>5</v>
      </c>
      <c r="F498" s="223" t="s">
        <v>1299</v>
      </c>
      <c r="G498" s="224"/>
      <c r="H498" s="224"/>
      <c r="I498" s="224"/>
      <c r="K498" s="146">
        <v>3.1040000000000001</v>
      </c>
      <c r="R498" s="147"/>
      <c r="T498" s="148"/>
      <c r="AA498" s="149"/>
      <c r="AT498" s="145" t="s">
        <v>152</v>
      </c>
      <c r="AU498" s="145" t="s">
        <v>95</v>
      </c>
      <c r="AV498" s="11" t="s">
        <v>95</v>
      </c>
      <c r="AW498" s="11" t="s">
        <v>31</v>
      </c>
      <c r="AX498" s="11" t="s">
        <v>73</v>
      </c>
      <c r="AY498" s="145" t="s">
        <v>144</v>
      </c>
    </row>
    <row r="499" spans="2:65" s="11" customFormat="1" ht="25.5" customHeight="1">
      <c r="B499" s="144"/>
      <c r="E499" s="145" t="s">
        <v>5</v>
      </c>
      <c r="F499" s="223" t="s">
        <v>1300</v>
      </c>
      <c r="G499" s="224"/>
      <c r="H499" s="224"/>
      <c r="I499" s="224"/>
      <c r="K499" s="146">
        <v>22.17</v>
      </c>
      <c r="R499" s="147"/>
      <c r="T499" s="148"/>
      <c r="AA499" s="149"/>
      <c r="AT499" s="145" t="s">
        <v>152</v>
      </c>
      <c r="AU499" s="145" t="s">
        <v>95</v>
      </c>
      <c r="AV499" s="11" t="s">
        <v>95</v>
      </c>
      <c r="AW499" s="11" t="s">
        <v>31</v>
      </c>
      <c r="AX499" s="11" t="s">
        <v>73</v>
      </c>
      <c r="AY499" s="145" t="s">
        <v>144</v>
      </c>
    </row>
    <row r="500" spans="2:65" s="11" customFormat="1" ht="16.5" customHeight="1">
      <c r="B500" s="144"/>
      <c r="E500" s="145" t="s">
        <v>5</v>
      </c>
      <c r="F500" s="223" t="s">
        <v>1301</v>
      </c>
      <c r="G500" s="224"/>
      <c r="H500" s="224"/>
      <c r="I500" s="224"/>
      <c r="K500" s="146">
        <v>19.405000000000001</v>
      </c>
      <c r="R500" s="147"/>
      <c r="T500" s="148"/>
      <c r="AA500" s="149"/>
      <c r="AT500" s="145" t="s">
        <v>152</v>
      </c>
      <c r="AU500" s="145" t="s">
        <v>95</v>
      </c>
      <c r="AV500" s="11" t="s">
        <v>95</v>
      </c>
      <c r="AW500" s="11" t="s">
        <v>31</v>
      </c>
      <c r="AX500" s="11" t="s">
        <v>73</v>
      </c>
      <c r="AY500" s="145" t="s">
        <v>144</v>
      </c>
    </row>
    <row r="501" spans="2:65" s="11" customFormat="1" ht="25.5" customHeight="1">
      <c r="B501" s="144"/>
      <c r="E501" s="145" t="s">
        <v>5</v>
      </c>
      <c r="F501" s="223" t="s">
        <v>1302</v>
      </c>
      <c r="G501" s="224"/>
      <c r="H501" s="224"/>
      <c r="I501" s="224"/>
      <c r="K501" s="146">
        <v>36.545000000000002</v>
      </c>
      <c r="R501" s="147"/>
      <c r="T501" s="148"/>
      <c r="AA501" s="149"/>
      <c r="AT501" s="145" t="s">
        <v>152</v>
      </c>
      <c r="AU501" s="145" t="s">
        <v>95</v>
      </c>
      <c r="AV501" s="11" t="s">
        <v>95</v>
      </c>
      <c r="AW501" s="11" t="s">
        <v>31</v>
      </c>
      <c r="AX501" s="11" t="s">
        <v>73</v>
      </c>
      <c r="AY501" s="145" t="s">
        <v>144</v>
      </c>
    </row>
    <row r="502" spans="2:65" s="11" customFormat="1" ht="25.5" customHeight="1">
      <c r="B502" s="144"/>
      <c r="E502" s="145" t="s">
        <v>5</v>
      </c>
      <c r="F502" s="223" t="s">
        <v>1303</v>
      </c>
      <c r="G502" s="224"/>
      <c r="H502" s="224"/>
      <c r="I502" s="224"/>
      <c r="K502" s="146">
        <v>-4.5019999999999998</v>
      </c>
      <c r="R502" s="147"/>
      <c r="T502" s="148"/>
      <c r="AA502" s="149"/>
      <c r="AT502" s="145" t="s">
        <v>152</v>
      </c>
      <c r="AU502" s="145" t="s">
        <v>95</v>
      </c>
      <c r="AV502" s="11" t="s">
        <v>95</v>
      </c>
      <c r="AW502" s="11" t="s">
        <v>31</v>
      </c>
      <c r="AX502" s="11" t="s">
        <v>73</v>
      </c>
      <c r="AY502" s="145" t="s">
        <v>144</v>
      </c>
    </row>
    <row r="503" spans="2:65" s="11" customFormat="1" ht="25.5" customHeight="1">
      <c r="B503" s="144"/>
      <c r="E503" s="145" t="s">
        <v>5</v>
      </c>
      <c r="F503" s="223" t="s">
        <v>1304</v>
      </c>
      <c r="G503" s="224"/>
      <c r="H503" s="224"/>
      <c r="I503" s="224"/>
      <c r="K503" s="146">
        <v>27.045999999999999</v>
      </c>
      <c r="R503" s="147"/>
      <c r="T503" s="148"/>
      <c r="AA503" s="149"/>
      <c r="AT503" s="145" t="s">
        <v>152</v>
      </c>
      <c r="AU503" s="145" t="s">
        <v>95</v>
      </c>
      <c r="AV503" s="11" t="s">
        <v>95</v>
      </c>
      <c r="AW503" s="11" t="s">
        <v>31</v>
      </c>
      <c r="AX503" s="11" t="s">
        <v>73</v>
      </c>
      <c r="AY503" s="145" t="s">
        <v>144</v>
      </c>
    </row>
    <row r="504" spans="2:65" s="11" customFormat="1" ht="16.5" customHeight="1">
      <c r="B504" s="144"/>
      <c r="E504" s="145" t="s">
        <v>5</v>
      </c>
      <c r="F504" s="223" t="s">
        <v>1305</v>
      </c>
      <c r="G504" s="224"/>
      <c r="H504" s="224"/>
      <c r="I504" s="224"/>
      <c r="K504" s="146">
        <v>23.263999999999999</v>
      </c>
      <c r="R504" s="147"/>
      <c r="T504" s="148"/>
      <c r="AA504" s="149"/>
      <c r="AT504" s="145" t="s">
        <v>152</v>
      </c>
      <c r="AU504" s="145" t="s">
        <v>95</v>
      </c>
      <c r="AV504" s="11" t="s">
        <v>95</v>
      </c>
      <c r="AW504" s="11" t="s">
        <v>31</v>
      </c>
      <c r="AX504" s="11" t="s">
        <v>73</v>
      </c>
      <c r="AY504" s="145" t="s">
        <v>144</v>
      </c>
    </row>
    <row r="505" spans="2:65" s="11" customFormat="1" ht="16.5" customHeight="1">
      <c r="B505" s="144"/>
      <c r="E505" s="145" t="s">
        <v>5</v>
      </c>
      <c r="F505" s="223" t="s">
        <v>1306</v>
      </c>
      <c r="G505" s="224"/>
      <c r="H505" s="224"/>
      <c r="I505" s="224"/>
      <c r="K505" s="146">
        <v>26.739000000000001</v>
      </c>
      <c r="R505" s="147"/>
      <c r="T505" s="148"/>
      <c r="AA505" s="149"/>
      <c r="AT505" s="145" t="s">
        <v>152</v>
      </c>
      <c r="AU505" s="145" t="s">
        <v>95</v>
      </c>
      <c r="AV505" s="11" t="s">
        <v>95</v>
      </c>
      <c r="AW505" s="11" t="s">
        <v>31</v>
      </c>
      <c r="AX505" s="11" t="s">
        <v>73</v>
      </c>
      <c r="AY505" s="145" t="s">
        <v>144</v>
      </c>
    </row>
    <row r="506" spans="2:65" s="11" customFormat="1" ht="16.5" customHeight="1">
      <c r="B506" s="144"/>
      <c r="E506" s="145" t="s">
        <v>5</v>
      </c>
      <c r="F506" s="223" t="s">
        <v>1307</v>
      </c>
      <c r="G506" s="224"/>
      <c r="H506" s="224"/>
      <c r="I506" s="224"/>
      <c r="K506" s="146">
        <v>27.207000000000001</v>
      </c>
      <c r="R506" s="147"/>
      <c r="T506" s="148"/>
      <c r="AA506" s="149"/>
      <c r="AT506" s="145" t="s">
        <v>152</v>
      </c>
      <c r="AU506" s="145" t="s">
        <v>95</v>
      </c>
      <c r="AV506" s="11" t="s">
        <v>95</v>
      </c>
      <c r="AW506" s="11" t="s">
        <v>31</v>
      </c>
      <c r="AX506" s="11" t="s">
        <v>73</v>
      </c>
      <c r="AY506" s="145" t="s">
        <v>144</v>
      </c>
    </row>
    <row r="507" spans="2:65" s="10" customFormat="1" ht="16.5" customHeight="1">
      <c r="B507" s="139"/>
      <c r="E507" s="140" t="s">
        <v>5</v>
      </c>
      <c r="F507" s="229" t="s">
        <v>1308</v>
      </c>
      <c r="G507" s="230"/>
      <c r="H507" s="230"/>
      <c r="I507" s="230"/>
      <c r="K507" s="140" t="s">
        <v>5</v>
      </c>
      <c r="R507" s="141"/>
      <c r="T507" s="142"/>
      <c r="AA507" s="143"/>
      <c r="AT507" s="140" t="s">
        <v>152</v>
      </c>
      <c r="AU507" s="140" t="s">
        <v>95</v>
      </c>
      <c r="AV507" s="10" t="s">
        <v>81</v>
      </c>
      <c r="AW507" s="10" t="s">
        <v>31</v>
      </c>
      <c r="AX507" s="10" t="s">
        <v>73</v>
      </c>
      <c r="AY507" s="140" t="s">
        <v>144</v>
      </c>
    </row>
    <row r="508" spans="2:65" s="11" customFormat="1" ht="16.5" customHeight="1">
      <c r="B508" s="144"/>
      <c r="E508" s="145" t="s">
        <v>5</v>
      </c>
      <c r="F508" s="223" t="s">
        <v>1309</v>
      </c>
      <c r="G508" s="224"/>
      <c r="H508" s="224"/>
      <c r="I508" s="224"/>
      <c r="K508" s="146">
        <v>92.162000000000006</v>
      </c>
      <c r="R508" s="147"/>
      <c r="T508" s="148"/>
      <c r="AA508" s="149"/>
      <c r="AT508" s="145" t="s">
        <v>152</v>
      </c>
      <c r="AU508" s="145" t="s">
        <v>95</v>
      </c>
      <c r="AV508" s="11" t="s">
        <v>95</v>
      </c>
      <c r="AW508" s="11" t="s">
        <v>31</v>
      </c>
      <c r="AX508" s="11" t="s">
        <v>73</v>
      </c>
      <c r="AY508" s="145" t="s">
        <v>144</v>
      </c>
    </row>
    <row r="509" spans="2:65" s="11" customFormat="1" ht="16.5" customHeight="1">
      <c r="B509" s="144"/>
      <c r="E509" s="145" t="s">
        <v>5</v>
      </c>
      <c r="F509" s="223" t="s">
        <v>1310</v>
      </c>
      <c r="G509" s="224"/>
      <c r="H509" s="224"/>
      <c r="I509" s="224"/>
      <c r="K509" s="146">
        <v>7.0679999999999996</v>
      </c>
      <c r="R509" s="147"/>
      <c r="T509" s="148"/>
      <c r="AA509" s="149"/>
      <c r="AT509" s="145" t="s">
        <v>152</v>
      </c>
      <c r="AU509" s="145" t="s">
        <v>95</v>
      </c>
      <c r="AV509" s="11" t="s">
        <v>95</v>
      </c>
      <c r="AW509" s="11" t="s">
        <v>31</v>
      </c>
      <c r="AX509" s="11" t="s">
        <v>73</v>
      </c>
      <c r="AY509" s="145" t="s">
        <v>144</v>
      </c>
    </row>
    <row r="510" spans="2:65" s="12" customFormat="1" ht="16.5" customHeight="1">
      <c r="B510" s="150"/>
      <c r="E510" s="151" t="s">
        <v>5</v>
      </c>
      <c r="F510" s="227" t="s">
        <v>155</v>
      </c>
      <c r="G510" s="228"/>
      <c r="H510" s="228"/>
      <c r="I510" s="228"/>
      <c r="K510" s="152">
        <v>784.798</v>
      </c>
      <c r="R510" s="153"/>
      <c r="T510" s="154"/>
      <c r="AA510" s="155"/>
      <c r="AT510" s="151" t="s">
        <v>152</v>
      </c>
      <c r="AU510" s="151" t="s">
        <v>95</v>
      </c>
      <c r="AV510" s="12" t="s">
        <v>149</v>
      </c>
      <c r="AW510" s="12" t="s">
        <v>31</v>
      </c>
      <c r="AX510" s="12" t="s">
        <v>81</v>
      </c>
      <c r="AY510" s="151" t="s">
        <v>144</v>
      </c>
    </row>
    <row r="511" spans="2:65" s="1" customFormat="1" ht="38.25" customHeight="1">
      <c r="B511" s="129"/>
      <c r="C511" s="130" t="s">
        <v>601</v>
      </c>
      <c r="D511" s="130" t="s">
        <v>145</v>
      </c>
      <c r="E511" s="131" t="s">
        <v>1311</v>
      </c>
      <c r="F511" s="222" t="s">
        <v>1312</v>
      </c>
      <c r="G511" s="222"/>
      <c r="H511" s="222"/>
      <c r="I511" s="222"/>
      <c r="J511" s="132" t="s">
        <v>190</v>
      </c>
      <c r="K511" s="133">
        <v>503.41300000000001</v>
      </c>
      <c r="L511" s="217">
        <v>0</v>
      </c>
      <c r="M511" s="217"/>
      <c r="N511" s="217">
        <f>ROUND(L511*K511,2)</f>
        <v>0</v>
      </c>
      <c r="O511" s="217"/>
      <c r="P511" s="217"/>
      <c r="Q511" s="217"/>
      <c r="R511" s="134"/>
      <c r="T511" s="135" t="s">
        <v>5</v>
      </c>
      <c r="U511" s="40" t="s">
        <v>38</v>
      </c>
      <c r="V511" s="136">
        <v>0.09</v>
      </c>
      <c r="W511" s="136">
        <f>V511*K511</f>
        <v>45.307169999999999</v>
      </c>
      <c r="X511" s="136">
        <v>7.9000000000000008E-3</v>
      </c>
      <c r="Y511" s="136">
        <f>X511*K511</f>
        <v>3.9769627000000005</v>
      </c>
      <c r="Z511" s="136">
        <v>0</v>
      </c>
      <c r="AA511" s="137">
        <f>Z511*K511</f>
        <v>0</v>
      </c>
      <c r="AR511" s="21" t="s">
        <v>149</v>
      </c>
      <c r="AT511" s="21" t="s">
        <v>145</v>
      </c>
      <c r="AU511" s="21" t="s">
        <v>95</v>
      </c>
      <c r="AY511" s="21" t="s">
        <v>144</v>
      </c>
      <c r="BE511" s="138">
        <f>IF(U511="základní",N511,0)</f>
        <v>0</v>
      </c>
      <c r="BF511" s="138">
        <f>IF(U511="snížená",N511,0)</f>
        <v>0</v>
      </c>
      <c r="BG511" s="138">
        <f>IF(U511="zákl. přenesená",N511,0)</f>
        <v>0</v>
      </c>
      <c r="BH511" s="138">
        <f>IF(U511="sníž. přenesená",N511,0)</f>
        <v>0</v>
      </c>
      <c r="BI511" s="138">
        <f>IF(U511="nulová",N511,0)</f>
        <v>0</v>
      </c>
      <c r="BJ511" s="21" t="s">
        <v>81</v>
      </c>
      <c r="BK511" s="138">
        <f>ROUND(L511*K511,2)</f>
        <v>0</v>
      </c>
      <c r="BL511" s="21" t="s">
        <v>149</v>
      </c>
      <c r="BM511" s="21" t="s">
        <v>1313</v>
      </c>
    </row>
    <row r="512" spans="2:65" s="10" customFormat="1" ht="16.5" customHeight="1">
      <c r="B512" s="139"/>
      <c r="E512" s="140" t="s">
        <v>5</v>
      </c>
      <c r="F512" s="225" t="s">
        <v>1314</v>
      </c>
      <c r="G512" s="226"/>
      <c r="H512" s="226"/>
      <c r="I512" s="226"/>
      <c r="K512" s="140" t="s">
        <v>5</v>
      </c>
      <c r="R512" s="141"/>
      <c r="T512" s="142"/>
      <c r="AA512" s="143"/>
      <c r="AT512" s="140" t="s">
        <v>152</v>
      </c>
      <c r="AU512" s="140" t="s">
        <v>95</v>
      </c>
      <c r="AV512" s="10" t="s">
        <v>81</v>
      </c>
      <c r="AW512" s="10" t="s">
        <v>31</v>
      </c>
      <c r="AX512" s="10" t="s">
        <v>73</v>
      </c>
      <c r="AY512" s="140" t="s">
        <v>144</v>
      </c>
    </row>
    <row r="513" spans="2:51" s="11" customFormat="1" ht="38.25" customHeight="1">
      <c r="B513" s="144"/>
      <c r="E513" s="145" t="s">
        <v>5</v>
      </c>
      <c r="F513" s="223" t="s">
        <v>1284</v>
      </c>
      <c r="G513" s="224"/>
      <c r="H513" s="224"/>
      <c r="I513" s="224"/>
      <c r="K513" s="146">
        <v>39.182000000000002</v>
      </c>
      <c r="R513" s="147"/>
      <c r="T513" s="148"/>
      <c r="AA513" s="149"/>
      <c r="AT513" s="145" t="s">
        <v>152</v>
      </c>
      <c r="AU513" s="145" t="s">
        <v>95</v>
      </c>
      <c r="AV513" s="11" t="s">
        <v>95</v>
      </c>
      <c r="AW513" s="11" t="s">
        <v>31</v>
      </c>
      <c r="AX513" s="11" t="s">
        <v>73</v>
      </c>
      <c r="AY513" s="145" t="s">
        <v>144</v>
      </c>
    </row>
    <row r="514" spans="2:51" s="11" customFormat="1" ht="38.25" customHeight="1">
      <c r="B514" s="144"/>
      <c r="E514" s="145" t="s">
        <v>5</v>
      </c>
      <c r="F514" s="223" t="s">
        <v>1285</v>
      </c>
      <c r="G514" s="224"/>
      <c r="H514" s="224"/>
      <c r="I514" s="224"/>
      <c r="K514" s="146">
        <v>73.281999999999996</v>
      </c>
      <c r="R514" s="147"/>
      <c r="T514" s="148"/>
      <c r="AA514" s="149"/>
      <c r="AT514" s="145" t="s">
        <v>152</v>
      </c>
      <c r="AU514" s="145" t="s">
        <v>95</v>
      </c>
      <c r="AV514" s="11" t="s">
        <v>95</v>
      </c>
      <c r="AW514" s="11" t="s">
        <v>31</v>
      </c>
      <c r="AX514" s="11" t="s">
        <v>73</v>
      </c>
      <c r="AY514" s="145" t="s">
        <v>144</v>
      </c>
    </row>
    <row r="515" spans="2:51" s="11" customFormat="1" ht="16.5" customHeight="1">
      <c r="B515" s="144"/>
      <c r="E515" s="145" t="s">
        <v>5</v>
      </c>
      <c r="F515" s="223" t="s">
        <v>1286</v>
      </c>
      <c r="G515" s="224"/>
      <c r="H515" s="224"/>
      <c r="I515" s="224"/>
      <c r="K515" s="146">
        <v>-0.376</v>
      </c>
      <c r="R515" s="147"/>
      <c r="T515" s="148"/>
      <c r="AA515" s="149"/>
      <c r="AT515" s="145" t="s">
        <v>152</v>
      </c>
      <c r="AU515" s="145" t="s">
        <v>95</v>
      </c>
      <c r="AV515" s="11" t="s">
        <v>95</v>
      </c>
      <c r="AW515" s="11" t="s">
        <v>31</v>
      </c>
      <c r="AX515" s="11" t="s">
        <v>73</v>
      </c>
      <c r="AY515" s="145" t="s">
        <v>144</v>
      </c>
    </row>
    <row r="516" spans="2:51" s="11" customFormat="1" ht="25.5" customHeight="1">
      <c r="B516" s="144"/>
      <c r="E516" s="145" t="s">
        <v>5</v>
      </c>
      <c r="F516" s="223" t="s">
        <v>1315</v>
      </c>
      <c r="G516" s="224"/>
      <c r="H516" s="224"/>
      <c r="I516" s="224"/>
      <c r="K516" s="146">
        <v>17.327000000000002</v>
      </c>
      <c r="R516" s="147"/>
      <c r="T516" s="148"/>
      <c r="AA516" s="149"/>
      <c r="AT516" s="145" t="s">
        <v>152</v>
      </c>
      <c r="AU516" s="145" t="s">
        <v>95</v>
      </c>
      <c r="AV516" s="11" t="s">
        <v>95</v>
      </c>
      <c r="AW516" s="11" t="s">
        <v>31</v>
      </c>
      <c r="AX516" s="11" t="s">
        <v>73</v>
      </c>
      <c r="AY516" s="145" t="s">
        <v>144</v>
      </c>
    </row>
    <row r="517" spans="2:51" s="11" customFormat="1" ht="16.5" customHeight="1">
      <c r="B517" s="144"/>
      <c r="E517" s="145" t="s">
        <v>5</v>
      </c>
      <c r="F517" s="223" t="s">
        <v>1316</v>
      </c>
      <c r="G517" s="224"/>
      <c r="H517" s="224"/>
      <c r="I517" s="224"/>
      <c r="K517" s="146">
        <v>7.0309999999999997</v>
      </c>
      <c r="R517" s="147"/>
      <c r="T517" s="148"/>
      <c r="AA517" s="149"/>
      <c r="AT517" s="145" t="s">
        <v>152</v>
      </c>
      <c r="AU517" s="145" t="s">
        <v>95</v>
      </c>
      <c r="AV517" s="11" t="s">
        <v>95</v>
      </c>
      <c r="AW517" s="11" t="s">
        <v>31</v>
      </c>
      <c r="AX517" s="11" t="s">
        <v>73</v>
      </c>
      <c r="AY517" s="145" t="s">
        <v>144</v>
      </c>
    </row>
    <row r="518" spans="2:51" s="11" customFormat="1" ht="16.5" customHeight="1">
      <c r="B518" s="144"/>
      <c r="E518" s="145" t="s">
        <v>5</v>
      </c>
      <c r="F518" s="223" t="s">
        <v>1317</v>
      </c>
      <c r="G518" s="224"/>
      <c r="H518" s="224"/>
      <c r="I518" s="224"/>
      <c r="K518" s="146">
        <v>6.24</v>
      </c>
      <c r="R518" s="147"/>
      <c r="T518" s="148"/>
      <c r="AA518" s="149"/>
      <c r="AT518" s="145" t="s">
        <v>152</v>
      </c>
      <c r="AU518" s="145" t="s">
        <v>95</v>
      </c>
      <c r="AV518" s="11" t="s">
        <v>95</v>
      </c>
      <c r="AW518" s="11" t="s">
        <v>31</v>
      </c>
      <c r="AX518" s="11" t="s">
        <v>73</v>
      </c>
      <c r="AY518" s="145" t="s">
        <v>144</v>
      </c>
    </row>
    <row r="519" spans="2:51" s="11" customFormat="1" ht="16.5" customHeight="1">
      <c r="B519" s="144"/>
      <c r="E519" s="145" t="s">
        <v>5</v>
      </c>
      <c r="F519" s="223" t="s">
        <v>1318</v>
      </c>
      <c r="G519" s="224"/>
      <c r="H519" s="224"/>
      <c r="I519" s="224"/>
      <c r="K519" s="146">
        <v>7.383</v>
      </c>
      <c r="R519" s="147"/>
      <c r="T519" s="148"/>
      <c r="AA519" s="149"/>
      <c r="AT519" s="145" t="s">
        <v>152</v>
      </c>
      <c r="AU519" s="145" t="s">
        <v>95</v>
      </c>
      <c r="AV519" s="11" t="s">
        <v>95</v>
      </c>
      <c r="AW519" s="11" t="s">
        <v>31</v>
      </c>
      <c r="AX519" s="11" t="s">
        <v>73</v>
      </c>
      <c r="AY519" s="145" t="s">
        <v>144</v>
      </c>
    </row>
    <row r="520" spans="2:51" s="11" customFormat="1" ht="16.5" customHeight="1">
      <c r="B520" s="144"/>
      <c r="E520" s="145" t="s">
        <v>5</v>
      </c>
      <c r="F520" s="223" t="s">
        <v>1319</v>
      </c>
      <c r="G520" s="224"/>
      <c r="H520" s="224"/>
      <c r="I520" s="224"/>
      <c r="K520" s="146">
        <v>18.75</v>
      </c>
      <c r="R520" s="147"/>
      <c r="T520" s="148"/>
      <c r="AA520" s="149"/>
      <c r="AT520" s="145" t="s">
        <v>152</v>
      </c>
      <c r="AU520" s="145" t="s">
        <v>95</v>
      </c>
      <c r="AV520" s="11" t="s">
        <v>95</v>
      </c>
      <c r="AW520" s="11" t="s">
        <v>31</v>
      </c>
      <c r="AX520" s="11" t="s">
        <v>73</v>
      </c>
      <c r="AY520" s="145" t="s">
        <v>144</v>
      </c>
    </row>
    <row r="521" spans="2:51" s="11" customFormat="1" ht="16.5" customHeight="1">
      <c r="B521" s="144"/>
      <c r="E521" s="145" t="s">
        <v>5</v>
      </c>
      <c r="F521" s="223" t="s">
        <v>1320</v>
      </c>
      <c r="G521" s="224"/>
      <c r="H521" s="224"/>
      <c r="I521" s="224"/>
      <c r="K521" s="146">
        <v>11.256</v>
      </c>
      <c r="R521" s="147"/>
      <c r="T521" s="148"/>
      <c r="AA521" s="149"/>
      <c r="AT521" s="145" t="s">
        <v>152</v>
      </c>
      <c r="AU521" s="145" t="s">
        <v>95</v>
      </c>
      <c r="AV521" s="11" t="s">
        <v>95</v>
      </c>
      <c r="AW521" s="11" t="s">
        <v>31</v>
      </c>
      <c r="AX521" s="11" t="s">
        <v>73</v>
      </c>
      <c r="AY521" s="145" t="s">
        <v>144</v>
      </c>
    </row>
    <row r="522" spans="2:51" s="11" customFormat="1" ht="38.25" customHeight="1">
      <c r="B522" s="144"/>
      <c r="E522" s="145" t="s">
        <v>5</v>
      </c>
      <c r="F522" s="223" t="s">
        <v>1294</v>
      </c>
      <c r="G522" s="224"/>
      <c r="H522" s="224"/>
      <c r="I522" s="224"/>
      <c r="K522" s="146">
        <v>60.113999999999997</v>
      </c>
      <c r="R522" s="147"/>
      <c r="T522" s="148"/>
      <c r="AA522" s="149"/>
      <c r="AT522" s="145" t="s">
        <v>152</v>
      </c>
      <c r="AU522" s="145" t="s">
        <v>95</v>
      </c>
      <c r="AV522" s="11" t="s">
        <v>95</v>
      </c>
      <c r="AW522" s="11" t="s">
        <v>31</v>
      </c>
      <c r="AX522" s="11" t="s">
        <v>73</v>
      </c>
      <c r="AY522" s="145" t="s">
        <v>144</v>
      </c>
    </row>
    <row r="523" spans="2:51" s="11" customFormat="1" ht="38.25" customHeight="1">
      <c r="B523" s="144"/>
      <c r="E523" s="145" t="s">
        <v>5</v>
      </c>
      <c r="F523" s="223" t="s">
        <v>1295</v>
      </c>
      <c r="G523" s="224"/>
      <c r="H523" s="224"/>
      <c r="I523" s="224"/>
      <c r="K523" s="146">
        <v>27.189</v>
      </c>
      <c r="R523" s="147"/>
      <c r="T523" s="148"/>
      <c r="AA523" s="149"/>
      <c r="AT523" s="145" t="s">
        <v>152</v>
      </c>
      <c r="AU523" s="145" t="s">
        <v>95</v>
      </c>
      <c r="AV523" s="11" t="s">
        <v>95</v>
      </c>
      <c r="AW523" s="11" t="s">
        <v>31</v>
      </c>
      <c r="AX523" s="11" t="s">
        <v>73</v>
      </c>
      <c r="AY523" s="145" t="s">
        <v>144</v>
      </c>
    </row>
    <row r="524" spans="2:51" s="11" customFormat="1" ht="16.5" customHeight="1">
      <c r="B524" s="144"/>
      <c r="E524" s="145" t="s">
        <v>5</v>
      </c>
      <c r="F524" s="223" t="s">
        <v>1296</v>
      </c>
      <c r="G524" s="224"/>
      <c r="H524" s="224"/>
      <c r="I524" s="224"/>
      <c r="K524" s="146">
        <v>17.88</v>
      </c>
      <c r="R524" s="147"/>
      <c r="T524" s="148"/>
      <c r="AA524" s="149"/>
      <c r="AT524" s="145" t="s">
        <v>152</v>
      </c>
      <c r="AU524" s="145" t="s">
        <v>95</v>
      </c>
      <c r="AV524" s="11" t="s">
        <v>95</v>
      </c>
      <c r="AW524" s="11" t="s">
        <v>31</v>
      </c>
      <c r="AX524" s="11" t="s">
        <v>73</v>
      </c>
      <c r="AY524" s="145" t="s">
        <v>144</v>
      </c>
    </row>
    <row r="525" spans="2:51" s="11" customFormat="1" ht="25.5" customHeight="1">
      <c r="B525" s="144"/>
      <c r="E525" s="145" t="s">
        <v>5</v>
      </c>
      <c r="F525" s="223" t="s">
        <v>1297</v>
      </c>
      <c r="G525" s="224"/>
      <c r="H525" s="224"/>
      <c r="I525" s="224"/>
      <c r="K525" s="146">
        <v>21.875</v>
      </c>
      <c r="R525" s="147"/>
      <c r="T525" s="148"/>
      <c r="AA525" s="149"/>
      <c r="AT525" s="145" t="s">
        <v>152</v>
      </c>
      <c r="AU525" s="145" t="s">
        <v>95</v>
      </c>
      <c r="AV525" s="11" t="s">
        <v>95</v>
      </c>
      <c r="AW525" s="11" t="s">
        <v>31</v>
      </c>
      <c r="AX525" s="11" t="s">
        <v>73</v>
      </c>
      <c r="AY525" s="145" t="s">
        <v>144</v>
      </c>
    </row>
    <row r="526" spans="2:51" s="11" customFormat="1" ht="25.5" customHeight="1">
      <c r="B526" s="144"/>
      <c r="E526" s="145" t="s">
        <v>5</v>
      </c>
      <c r="F526" s="223" t="s">
        <v>1298</v>
      </c>
      <c r="G526" s="224"/>
      <c r="H526" s="224"/>
      <c r="I526" s="224"/>
      <c r="K526" s="146">
        <v>50.87</v>
      </c>
      <c r="R526" s="147"/>
      <c r="T526" s="148"/>
      <c r="AA526" s="149"/>
      <c r="AT526" s="145" t="s">
        <v>152</v>
      </c>
      <c r="AU526" s="145" t="s">
        <v>95</v>
      </c>
      <c r="AV526" s="11" t="s">
        <v>95</v>
      </c>
      <c r="AW526" s="11" t="s">
        <v>31</v>
      </c>
      <c r="AX526" s="11" t="s">
        <v>73</v>
      </c>
      <c r="AY526" s="145" t="s">
        <v>144</v>
      </c>
    </row>
    <row r="527" spans="2:51" s="11" customFormat="1" ht="38.25" customHeight="1">
      <c r="B527" s="144"/>
      <c r="E527" s="145" t="s">
        <v>5</v>
      </c>
      <c r="F527" s="223" t="s">
        <v>1299</v>
      </c>
      <c r="G527" s="224"/>
      <c r="H527" s="224"/>
      <c r="I527" s="224"/>
      <c r="K527" s="146">
        <v>3.1040000000000001</v>
      </c>
      <c r="R527" s="147"/>
      <c r="T527" s="148"/>
      <c r="AA527" s="149"/>
      <c r="AT527" s="145" t="s">
        <v>152</v>
      </c>
      <c r="AU527" s="145" t="s">
        <v>95</v>
      </c>
      <c r="AV527" s="11" t="s">
        <v>95</v>
      </c>
      <c r="AW527" s="11" t="s">
        <v>31</v>
      </c>
      <c r="AX527" s="11" t="s">
        <v>73</v>
      </c>
      <c r="AY527" s="145" t="s">
        <v>144</v>
      </c>
    </row>
    <row r="528" spans="2:51" s="11" customFormat="1" ht="16.5" customHeight="1">
      <c r="B528" s="144"/>
      <c r="E528" s="145" t="s">
        <v>5</v>
      </c>
      <c r="F528" s="223" t="s">
        <v>1321</v>
      </c>
      <c r="G528" s="224"/>
      <c r="H528" s="224"/>
      <c r="I528" s="224"/>
      <c r="K528" s="146">
        <v>11.18</v>
      </c>
      <c r="R528" s="147"/>
      <c r="T528" s="148"/>
      <c r="AA528" s="149"/>
      <c r="AT528" s="145" t="s">
        <v>152</v>
      </c>
      <c r="AU528" s="145" t="s">
        <v>95</v>
      </c>
      <c r="AV528" s="11" t="s">
        <v>95</v>
      </c>
      <c r="AW528" s="11" t="s">
        <v>31</v>
      </c>
      <c r="AX528" s="11" t="s">
        <v>73</v>
      </c>
      <c r="AY528" s="145" t="s">
        <v>144</v>
      </c>
    </row>
    <row r="529" spans="2:65" s="11" customFormat="1" ht="25.5" customHeight="1">
      <c r="B529" s="144"/>
      <c r="E529" s="145" t="s">
        <v>5</v>
      </c>
      <c r="F529" s="223" t="s">
        <v>1322</v>
      </c>
      <c r="G529" s="224"/>
      <c r="H529" s="224"/>
      <c r="I529" s="224"/>
      <c r="K529" s="146">
        <v>25.475000000000001</v>
      </c>
      <c r="R529" s="147"/>
      <c r="T529" s="148"/>
      <c r="AA529" s="149"/>
      <c r="AT529" s="145" t="s">
        <v>152</v>
      </c>
      <c r="AU529" s="145" t="s">
        <v>95</v>
      </c>
      <c r="AV529" s="11" t="s">
        <v>95</v>
      </c>
      <c r="AW529" s="11" t="s">
        <v>31</v>
      </c>
      <c r="AX529" s="11" t="s">
        <v>73</v>
      </c>
      <c r="AY529" s="145" t="s">
        <v>144</v>
      </c>
    </row>
    <row r="530" spans="2:65" s="11" customFormat="1" ht="16.5" customHeight="1">
      <c r="B530" s="144"/>
      <c r="E530" s="145" t="s">
        <v>5</v>
      </c>
      <c r="F530" s="223" t="s">
        <v>1323</v>
      </c>
      <c r="G530" s="224"/>
      <c r="H530" s="224"/>
      <c r="I530" s="224"/>
      <c r="K530" s="146">
        <v>7.665</v>
      </c>
      <c r="R530" s="147"/>
      <c r="T530" s="148"/>
      <c r="AA530" s="149"/>
      <c r="AT530" s="145" t="s">
        <v>152</v>
      </c>
      <c r="AU530" s="145" t="s">
        <v>95</v>
      </c>
      <c r="AV530" s="11" t="s">
        <v>95</v>
      </c>
      <c r="AW530" s="11" t="s">
        <v>31</v>
      </c>
      <c r="AX530" s="11" t="s">
        <v>73</v>
      </c>
      <c r="AY530" s="145" t="s">
        <v>144</v>
      </c>
    </row>
    <row r="531" spans="2:65" s="11" customFormat="1" ht="16.5" customHeight="1">
      <c r="B531" s="144"/>
      <c r="E531" s="145" t="s">
        <v>5</v>
      </c>
      <c r="F531" s="223" t="s">
        <v>1324</v>
      </c>
      <c r="G531" s="224"/>
      <c r="H531" s="224"/>
      <c r="I531" s="224"/>
      <c r="K531" s="146">
        <v>16.2</v>
      </c>
      <c r="R531" s="147"/>
      <c r="T531" s="148"/>
      <c r="AA531" s="149"/>
      <c r="AT531" s="145" t="s">
        <v>152</v>
      </c>
      <c r="AU531" s="145" t="s">
        <v>95</v>
      </c>
      <c r="AV531" s="11" t="s">
        <v>95</v>
      </c>
      <c r="AW531" s="11" t="s">
        <v>31</v>
      </c>
      <c r="AX531" s="11" t="s">
        <v>73</v>
      </c>
      <c r="AY531" s="145" t="s">
        <v>144</v>
      </c>
    </row>
    <row r="532" spans="2:65" s="11" customFormat="1" ht="16.5" customHeight="1">
      <c r="B532" s="144"/>
      <c r="E532" s="145" t="s">
        <v>5</v>
      </c>
      <c r="F532" s="223" t="s">
        <v>1306</v>
      </c>
      <c r="G532" s="224"/>
      <c r="H532" s="224"/>
      <c r="I532" s="224"/>
      <c r="K532" s="146">
        <v>26.739000000000001</v>
      </c>
      <c r="R532" s="147"/>
      <c r="T532" s="148"/>
      <c r="AA532" s="149"/>
      <c r="AT532" s="145" t="s">
        <v>152</v>
      </c>
      <c r="AU532" s="145" t="s">
        <v>95</v>
      </c>
      <c r="AV532" s="11" t="s">
        <v>95</v>
      </c>
      <c r="AW532" s="11" t="s">
        <v>31</v>
      </c>
      <c r="AX532" s="11" t="s">
        <v>73</v>
      </c>
      <c r="AY532" s="145" t="s">
        <v>144</v>
      </c>
    </row>
    <row r="533" spans="2:65" s="11" customFormat="1" ht="16.5" customHeight="1">
      <c r="B533" s="144"/>
      <c r="E533" s="145" t="s">
        <v>5</v>
      </c>
      <c r="F533" s="223" t="s">
        <v>1307</v>
      </c>
      <c r="G533" s="224"/>
      <c r="H533" s="224"/>
      <c r="I533" s="224"/>
      <c r="K533" s="146">
        <v>27.207000000000001</v>
      </c>
      <c r="R533" s="147"/>
      <c r="T533" s="148"/>
      <c r="AA533" s="149"/>
      <c r="AT533" s="145" t="s">
        <v>152</v>
      </c>
      <c r="AU533" s="145" t="s">
        <v>95</v>
      </c>
      <c r="AV533" s="11" t="s">
        <v>95</v>
      </c>
      <c r="AW533" s="11" t="s">
        <v>31</v>
      </c>
      <c r="AX533" s="11" t="s">
        <v>73</v>
      </c>
      <c r="AY533" s="145" t="s">
        <v>144</v>
      </c>
    </row>
    <row r="534" spans="2:65" s="10" customFormat="1" ht="16.5" customHeight="1">
      <c r="B534" s="139"/>
      <c r="E534" s="140" t="s">
        <v>5</v>
      </c>
      <c r="F534" s="229" t="s">
        <v>1308</v>
      </c>
      <c r="G534" s="230"/>
      <c r="H534" s="230"/>
      <c r="I534" s="230"/>
      <c r="K534" s="140" t="s">
        <v>5</v>
      </c>
      <c r="R534" s="141"/>
      <c r="T534" s="142"/>
      <c r="AA534" s="143"/>
      <c r="AT534" s="140" t="s">
        <v>152</v>
      </c>
      <c r="AU534" s="140" t="s">
        <v>95</v>
      </c>
      <c r="AV534" s="10" t="s">
        <v>81</v>
      </c>
      <c r="AW534" s="10" t="s">
        <v>31</v>
      </c>
      <c r="AX534" s="10" t="s">
        <v>73</v>
      </c>
      <c r="AY534" s="140" t="s">
        <v>144</v>
      </c>
    </row>
    <row r="535" spans="2:65" s="11" customFormat="1" ht="16.5" customHeight="1">
      <c r="B535" s="144"/>
      <c r="E535" s="145" t="s">
        <v>5</v>
      </c>
      <c r="F535" s="223" t="s">
        <v>1325</v>
      </c>
      <c r="G535" s="224"/>
      <c r="H535" s="224"/>
      <c r="I535" s="224"/>
      <c r="K535" s="146">
        <v>27.84</v>
      </c>
      <c r="R535" s="147"/>
      <c r="T535" s="148"/>
      <c r="AA535" s="149"/>
      <c r="AT535" s="145" t="s">
        <v>152</v>
      </c>
      <c r="AU535" s="145" t="s">
        <v>95</v>
      </c>
      <c r="AV535" s="11" t="s">
        <v>95</v>
      </c>
      <c r="AW535" s="11" t="s">
        <v>31</v>
      </c>
      <c r="AX535" s="11" t="s">
        <v>73</v>
      </c>
      <c r="AY535" s="145" t="s">
        <v>144</v>
      </c>
    </row>
    <row r="536" spans="2:65" s="12" customFormat="1" ht="16.5" customHeight="1">
      <c r="B536" s="150"/>
      <c r="E536" s="151" t="s">
        <v>5</v>
      </c>
      <c r="F536" s="227" t="s">
        <v>155</v>
      </c>
      <c r="G536" s="228"/>
      <c r="H536" s="228"/>
      <c r="I536" s="228"/>
      <c r="K536" s="152">
        <v>503.41300000000001</v>
      </c>
      <c r="R536" s="153"/>
      <c r="T536" s="154"/>
      <c r="AA536" s="155"/>
      <c r="AT536" s="151" t="s">
        <v>152</v>
      </c>
      <c r="AU536" s="151" t="s">
        <v>95</v>
      </c>
      <c r="AV536" s="12" t="s">
        <v>149</v>
      </c>
      <c r="AW536" s="12" t="s">
        <v>31</v>
      </c>
      <c r="AX536" s="12" t="s">
        <v>81</v>
      </c>
      <c r="AY536" s="151" t="s">
        <v>144</v>
      </c>
    </row>
    <row r="537" spans="2:65" s="1" customFormat="1" ht="25.5" customHeight="1">
      <c r="B537" s="129"/>
      <c r="C537" s="130" t="s">
        <v>605</v>
      </c>
      <c r="D537" s="130" t="s">
        <v>145</v>
      </c>
      <c r="E537" s="131" t="s">
        <v>1326</v>
      </c>
      <c r="F537" s="222" t="s">
        <v>1327</v>
      </c>
      <c r="G537" s="222"/>
      <c r="H537" s="222"/>
      <c r="I537" s="222"/>
      <c r="J537" s="132" t="s">
        <v>190</v>
      </c>
      <c r="K537" s="133">
        <v>234.07</v>
      </c>
      <c r="L537" s="217">
        <v>0</v>
      </c>
      <c r="M537" s="217"/>
      <c r="N537" s="217">
        <f>ROUND(L537*K537,2)</f>
        <v>0</v>
      </c>
      <c r="O537" s="217"/>
      <c r="P537" s="217"/>
      <c r="Q537" s="217"/>
      <c r="R537" s="134"/>
      <c r="T537" s="135" t="s">
        <v>5</v>
      </c>
      <c r="U537" s="40" t="s">
        <v>38</v>
      </c>
      <c r="V537" s="136">
        <v>0.47</v>
      </c>
      <c r="W537" s="136">
        <f>V537*K537</f>
        <v>110.01289999999999</v>
      </c>
      <c r="X537" s="136">
        <v>2.1000000000000001E-2</v>
      </c>
      <c r="Y537" s="136">
        <f>X537*K537</f>
        <v>4.91547</v>
      </c>
      <c r="Z537" s="136">
        <v>0</v>
      </c>
      <c r="AA537" s="137">
        <f>Z537*K537</f>
        <v>0</v>
      </c>
      <c r="AR537" s="21" t="s">
        <v>149</v>
      </c>
      <c r="AT537" s="21" t="s">
        <v>145</v>
      </c>
      <c r="AU537" s="21" t="s">
        <v>95</v>
      </c>
      <c r="AY537" s="21" t="s">
        <v>144</v>
      </c>
      <c r="BE537" s="138">
        <f>IF(U537="základní",N537,0)</f>
        <v>0</v>
      </c>
      <c r="BF537" s="138">
        <f>IF(U537="snížená",N537,0)</f>
        <v>0</v>
      </c>
      <c r="BG537" s="138">
        <f>IF(U537="zákl. přenesená",N537,0)</f>
        <v>0</v>
      </c>
      <c r="BH537" s="138">
        <f>IF(U537="sníž. přenesená",N537,0)</f>
        <v>0</v>
      </c>
      <c r="BI537" s="138">
        <f>IF(U537="nulová",N537,0)</f>
        <v>0</v>
      </c>
      <c r="BJ537" s="21" t="s">
        <v>81</v>
      </c>
      <c r="BK537" s="138">
        <f>ROUND(L537*K537,2)</f>
        <v>0</v>
      </c>
      <c r="BL537" s="21" t="s">
        <v>149</v>
      </c>
      <c r="BM537" s="21" t="s">
        <v>1328</v>
      </c>
    </row>
    <row r="538" spans="2:65" s="10" customFormat="1" ht="16.5" customHeight="1">
      <c r="B538" s="139"/>
      <c r="E538" s="140" t="s">
        <v>5</v>
      </c>
      <c r="F538" s="225" t="s">
        <v>347</v>
      </c>
      <c r="G538" s="226"/>
      <c r="H538" s="226"/>
      <c r="I538" s="226"/>
      <c r="K538" s="140" t="s">
        <v>5</v>
      </c>
      <c r="R538" s="141"/>
      <c r="T538" s="142"/>
      <c r="AA538" s="143"/>
      <c r="AT538" s="140" t="s">
        <v>152</v>
      </c>
      <c r="AU538" s="140" t="s">
        <v>95</v>
      </c>
      <c r="AV538" s="10" t="s">
        <v>81</v>
      </c>
      <c r="AW538" s="10" t="s">
        <v>31</v>
      </c>
      <c r="AX538" s="10" t="s">
        <v>73</v>
      </c>
      <c r="AY538" s="140" t="s">
        <v>144</v>
      </c>
    </row>
    <row r="539" spans="2:65" s="11" customFormat="1" ht="25.5" customHeight="1">
      <c r="B539" s="144"/>
      <c r="E539" s="145" t="s">
        <v>5</v>
      </c>
      <c r="F539" s="223" t="s">
        <v>1329</v>
      </c>
      <c r="G539" s="224"/>
      <c r="H539" s="224"/>
      <c r="I539" s="224"/>
      <c r="K539" s="146">
        <v>81.760999999999996</v>
      </c>
      <c r="R539" s="147"/>
      <c r="T539" s="148"/>
      <c r="AA539" s="149"/>
      <c r="AT539" s="145" t="s">
        <v>152</v>
      </c>
      <c r="AU539" s="145" t="s">
        <v>95</v>
      </c>
      <c r="AV539" s="11" t="s">
        <v>95</v>
      </c>
      <c r="AW539" s="11" t="s">
        <v>31</v>
      </c>
      <c r="AX539" s="11" t="s">
        <v>73</v>
      </c>
      <c r="AY539" s="145" t="s">
        <v>144</v>
      </c>
    </row>
    <row r="540" spans="2:65" s="11" customFormat="1" ht="25.5" customHeight="1">
      <c r="B540" s="144"/>
      <c r="E540" s="145" t="s">
        <v>5</v>
      </c>
      <c r="F540" s="223" t="s">
        <v>1330</v>
      </c>
      <c r="G540" s="224"/>
      <c r="H540" s="224"/>
      <c r="I540" s="224"/>
      <c r="K540" s="146">
        <v>31.390999999999998</v>
      </c>
      <c r="R540" s="147"/>
      <c r="T540" s="148"/>
      <c r="AA540" s="149"/>
      <c r="AT540" s="145" t="s">
        <v>152</v>
      </c>
      <c r="AU540" s="145" t="s">
        <v>95</v>
      </c>
      <c r="AV540" s="11" t="s">
        <v>95</v>
      </c>
      <c r="AW540" s="11" t="s">
        <v>31</v>
      </c>
      <c r="AX540" s="11" t="s">
        <v>73</v>
      </c>
      <c r="AY540" s="145" t="s">
        <v>144</v>
      </c>
    </row>
    <row r="541" spans="2:65" s="11" customFormat="1" ht="16.5" customHeight="1">
      <c r="B541" s="144"/>
      <c r="E541" s="145" t="s">
        <v>5</v>
      </c>
      <c r="F541" s="223" t="s">
        <v>1331</v>
      </c>
      <c r="G541" s="224"/>
      <c r="H541" s="224"/>
      <c r="I541" s="224"/>
      <c r="K541" s="146">
        <v>19.477</v>
      </c>
      <c r="R541" s="147"/>
      <c r="T541" s="148"/>
      <c r="AA541" s="149"/>
      <c r="AT541" s="145" t="s">
        <v>152</v>
      </c>
      <c r="AU541" s="145" t="s">
        <v>95</v>
      </c>
      <c r="AV541" s="11" t="s">
        <v>95</v>
      </c>
      <c r="AW541" s="11" t="s">
        <v>31</v>
      </c>
      <c r="AX541" s="11" t="s">
        <v>73</v>
      </c>
      <c r="AY541" s="145" t="s">
        <v>144</v>
      </c>
    </row>
    <row r="542" spans="2:65" s="11" customFormat="1" ht="16.5" customHeight="1">
      <c r="B542" s="144"/>
      <c r="E542" s="145" t="s">
        <v>5</v>
      </c>
      <c r="F542" s="223" t="s">
        <v>1332</v>
      </c>
      <c r="G542" s="224"/>
      <c r="H542" s="224"/>
      <c r="I542" s="224"/>
      <c r="K542" s="146">
        <v>9.8710000000000004</v>
      </c>
      <c r="R542" s="147"/>
      <c r="T542" s="148"/>
      <c r="AA542" s="149"/>
      <c r="AT542" s="145" t="s">
        <v>152</v>
      </c>
      <c r="AU542" s="145" t="s">
        <v>95</v>
      </c>
      <c r="AV542" s="11" t="s">
        <v>95</v>
      </c>
      <c r="AW542" s="11" t="s">
        <v>31</v>
      </c>
      <c r="AX542" s="11" t="s">
        <v>73</v>
      </c>
      <c r="AY542" s="145" t="s">
        <v>144</v>
      </c>
    </row>
    <row r="543" spans="2:65" s="11" customFormat="1" ht="25.5" customHeight="1">
      <c r="B543" s="144"/>
      <c r="E543" s="145" t="s">
        <v>5</v>
      </c>
      <c r="F543" s="223" t="s">
        <v>1333</v>
      </c>
      <c r="G543" s="224"/>
      <c r="H543" s="224"/>
      <c r="I543" s="224"/>
      <c r="K543" s="146">
        <v>42.158000000000001</v>
      </c>
      <c r="R543" s="147"/>
      <c r="T543" s="148"/>
      <c r="AA543" s="149"/>
      <c r="AT543" s="145" t="s">
        <v>152</v>
      </c>
      <c r="AU543" s="145" t="s">
        <v>95</v>
      </c>
      <c r="AV543" s="11" t="s">
        <v>95</v>
      </c>
      <c r="AW543" s="11" t="s">
        <v>31</v>
      </c>
      <c r="AX543" s="11" t="s">
        <v>73</v>
      </c>
      <c r="AY543" s="145" t="s">
        <v>144</v>
      </c>
    </row>
    <row r="544" spans="2:65" s="11" customFormat="1" ht="16.5" customHeight="1">
      <c r="B544" s="144"/>
      <c r="E544" s="145" t="s">
        <v>5</v>
      </c>
      <c r="F544" s="223" t="s">
        <v>1334</v>
      </c>
      <c r="G544" s="224"/>
      <c r="H544" s="224"/>
      <c r="I544" s="224"/>
      <c r="K544" s="146">
        <v>13.246</v>
      </c>
      <c r="R544" s="147"/>
      <c r="T544" s="148"/>
      <c r="AA544" s="149"/>
      <c r="AT544" s="145" t="s">
        <v>152</v>
      </c>
      <c r="AU544" s="145" t="s">
        <v>95</v>
      </c>
      <c r="AV544" s="11" t="s">
        <v>95</v>
      </c>
      <c r="AW544" s="11" t="s">
        <v>31</v>
      </c>
      <c r="AX544" s="11" t="s">
        <v>73</v>
      </c>
      <c r="AY544" s="145" t="s">
        <v>144</v>
      </c>
    </row>
    <row r="545" spans="2:65" s="11" customFormat="1" ht="25.5" customHeight="1">
      <c r="B545" s="144"/>
      <c r="E545" s="145" t="s">
        <v>5</v>
      </c>
      <c r="F545" s="223" t="s">
        <v>1335</v>
      </c>
      <c r="G545" s="224"/>
      <c r="H545" s="224"/>
      <c r="I545" s="224"/>
      <c r="K545" s="146">
        <v>25.795000000000002</v>
      </c>
      <c r="R545" s="147"/>
      <c r="T545" s="148"/>
      <c r="AA545" s="149"/>
      <c r="AT545" s="145" t="s">
        <v>152</v>
      </c>
      <c r="AU545" s="145" t="s">
        <v>95</v>
      </c>
      <c r="AV545" s="11" t="s">
        <v>95</v>
      </c>
      <c r="AW545" s="11" t="s">
        <v>31</v>
      </c>
      <c r="AX545" s="11" t="s">
        <v>73</v>
      </c>
      <c r="AY545" s="145" t="s">
        <v>144</v>
      </c>
    </row>
    <row r="546" spans="2:65" s="11" customFormat="1" ht="16.5" customHeight="1">
      <c r="B546" s="144"/>
      <c r="E546" s="145" t="s">
        <v>5</v>
      </c>
      <c r="F546" s="223" t="s">
        <v>1336</v>
      </c>
      <c r="G546" s="224"/>
      <c r="H546" s="224"/>
      <c r="I546" s="224"/>
      <c r="K546" s="146">
        <v>10.371</v>
      </c>
      <c r="R546" s="147"/>
      <c r="T546" s="148"/>
      <c r="AA546" s="149"/>
      <c r="AT546" s="145" t="s">
        <v>152</v>
      </c>
      <c r="AU546" s="145" t="s">
        <v>95</v>
      </c>
      <c r="AV546" s="11" t="s">
        <v>95</v>
      </c>
      <c r="AW546" s="11" t="s">
        <v>31</v>
      </c>
      <c r="AX546" s="11" t="s">
        <v>73</v>
      </c>
      <c r="AY546" s="145" t="s">
        <v>144</v>
      </c>
    </row>
    <row r="547" spans="2:65" s="12" customFormat="1" ht="16.5" customHeight="1">
      <c r="B547" s="150"/>
      <c r="E547" s="151" t="s">
        <v>5</v>
      </c>
      <c r="F547" s="227" t="s">
        <v>155</v>
      </c>
      <c r="G547" s="228"/>
      <c r="H547" s="228"/>
      <c r="I547" s="228"/>
      <c r="K547" s="152">
        <v>234.07</v>
      </c>
      <c r="R547" s="153"/>
      <c r="T547" s="154"/>
      <c r="AA547" s="155"/>
      <c r="AT547" s="151" t="s">
        <v>152</v>
      </c>
      <c r="AU547" s="151" t="s">
        <v>95</v>
      </c>
      <c r="AV547" s="12" t="s">
        <v>149</v>
      </c>
      <c r="AW547" s="12" t="s">
        <v>31</v>
      </c>
      <c r="AX547" s="12" t="s">
        <v>81</v>
      </c>
      <c r="AY547" s="151" t="s">
        <v>144</v>
      </c>
    </row>
    <row r="548" spans="2:65" s="1" customFormat="1" ht="25.5" customHeight="1">
      <c r="B548" s="129"/>
      <c r="C548" s="130" t="s">
        <v>610</v>
      </c>
      <c r="D548" s="130" t="s">
        <v>145</v>
      </c>
      <c r="E548" s="131" t="s">
        <v>1337</v>
      </c>
      <c r="F548" s="222" t="s">
        <v>1338</v>
      </c>
      <c r="G548" s="222"/>
      <c r="H548" s="222"/>
      <c r="I548" s="222"/>
      <c r="J548" s="132" t="s">
        <v>190</v>
      </c>
      <c r="K548" s="133">
        <v>72.632999999999996</v>
      </c>
      <c r="L548" s="217">
        <v>0</v>
      </c>
      <c r="M548" s="217"/>
      <c r="N548" s="217">
        <f>ROUND(L548*K548,2)</f>
        <v>0</v>
      </c>
      <c r="O548" s="217"/>
      <c r="P548" s="217"/>
      <c r="Q548" s="217"/>
      <c r="R548" s="134"/>
      <c r="T548" s="135" t="s">
        <v>5</v>
      </c>
      <c r="U548" s="40" t="s">
        <v>38</v>
      </c>
      <c r="V548" s="136">
        <v>0.08</v>
      </c>
      <c r="W548" s="136">
        <f>V548*K548</f>
        <v>5.8106399999999994</v>
      </c>
      <c r="X548" s="136">
        <v>0</v>
      </c>
      <c r="Y548" s="136">
        <f>X548*K548</f>
        <v>0</v>
      </c>
      <c r="Z548" s="136">
        <v>0</v>
      </c>
      <c r="AA548" s="137">
        <f>Z548*K548</f>
        <v>0</v>
      </c>
      <c r="AR548" s="21" t="s">
        <v>149</v>
      </c>
      <c r="AT548" s="21" t="s">
        <v>145</v>
      </c>
      <c r="AU548" s="21" t="s">
        <v>95</v>
      </c>
      <c r="AY548" s="21" t="s">
        <v>144</v>
      </c>
      <c r="BE548" s="138">
        <f>IF(U548="základní",N548,0)</f>
        <v>0</v>
      </c>
      <c r="BF548" s="138">
        <f>IF(U548="snížená",N548,0)</f>
        <v>0</v>
      </c>
      <c r="BG548" s="138">
        <f>IF(U548="zákl. přenesená",N548,0)</f>
        <v>0</v>
      </c>
      <c r="BH548" s="138">
        <f>IF(U548="sníž. přenesená",N548,0)</f>
        <v>0</v>
      </c>
      <c r="BI548" s="138">
        <f>IF(U548="nulová",N548,0)</f>
        <v>0</v>
      </c>
      <c r="BJ548" s="21" t="s">
        <v>81</v>
      </c>
      <c r="BK548" s="138">
        <f>ROUND(L548*K548,2)</f>
        <v>0</v>
      </c>
      <c r="BL548" s="21" t="s">
        <v>149</v>
      </c>
      <c r="BM548" s="21" t="s">
        <v>1339</v>
      </c>
    </row>
    <row r="549" spans="2:65" s="10" customFormat="1" ht="16.5" customHeight="1">
      <c r="B549" s="139"/>
      <c r="E549" s="140" t="s">
        <v>5</v>
      </c>
      <c r="F549" s="225" t="s">
        <v>375</v>
      </c>
      <c r="G549" s="226"/>
      <c r="H549" s="226"/>
      <c r="I549" s="226"/>
      <c r="K549" s="140" t="s">
        <v>5</v>
      </c>
      <c r="R549" s="141"/>
      <c r="T549" s="142"/>
      <c r="AA549" s="143"/>
      <c r="AT549" s="140" t="s">
        <v>152</v>
      </c>
      <c r="AU549" s="140" t="s">
        <v>95</v>
      </c>
      <c r="AV549" s="10" t="s">
        <v>81</v>
      </c>
      <c r="AW549" s="10" t="s">
        <v>31</v>
      </c>
      <c r="AX549" s="10" t="s">
        <v>73</v>
      </c>
      <c r="AY549" s="140" t="s">
        <v>144</v>
      </c>
    </row>
    <row r="550" spans="2:65" s="11" customFormat="1" ht="16.5" customHeight="1">
      <c r="B550" s="144"/>
      <c r="E550" s="145" t="s">
        <v>5</v>
      </c>
      <c r="F550" s="223" t="s">
        <v>376</v>
      </c>
      <c r="G550" s="224"/>
      <c r="H550" s="224"/>
      <c r="I550" s="224"/>
      <c r="K550" s="146">
        <v>2.7949999999999999</v>
      </c>
      <c r="R550" s="147"/>
      <c r="T550" s="148"/>
      <c r="AA550" s="149"/>
      <c r="AT550" s="145" t="s">
        <v>152</v>
      </c>
      <c r="AU550" s="145" t="s">
        <v>95</v>
      </c>
      <c r="AV550" s="11" t="s">
        <v>95</v>
      </c>
      <c r="AW550" s="11" t="s">
        <v>31</v>
      </c>
      <c r="AX550" s="11" t="s">
        <v>73</v>
      </c>
      <c r="AY550" s="145" t="s">
        <v>144</v>
      </c>
    </row>
    <row r="551" spans="2:65" s="11" customFormat="1" ht="16.5" customHeight="1">
      <c r="B551" s="144"/>
      <c r="E551" s="145" t="s">
        <v>5</v>
      </c>
      <c r="F551" s="223" t="s">
        <v>377</v>
      </c>
      <c r="G551" s="224"/>
      <c r="H551" s="224"/>
      <c r="I551" s="224"/>
      <c r="K551" s="146">
        <v>1.08</v>
      </c>
      <c r="R551" s="147"/>
      <c r="T551" s="148"/>
      <c r="AA551" s="149"/>
      <c r="AT551" s="145" t="s">
        <v>152</v>
      </c>
      <c r="AU551" s="145" t="s">
        <v>95</v>
      </c>
      <c r="AV551" s="11" t="s">
        <v>95</v>
      </c>
      <c r="AW551" s="11" t="s">
        <v>31</v>
      </c>
      <c r="AX551" s="11" t="s">
        <v>73</v>
      </c>
      <c r="AY551" s="145" t="s">
        <v>144</v>
      </c>
    </row>
    <row r="552" spans="2:65" s="11" customFormat="1" ht="16.5" customHeight="1">
      <c r="B552" s="144"/>
      <c r="E552" s="145" t="s">
        <v>5</v>
      </c>
      <c r="F552" s="223" t="s">
        <v>378</v>
      </c>
      <c r="G552" s="224"/>
      <c r="H552" s="224"/>
      <c r="I552" s="224"/>
      <c r="K552" s="146">
        <v>2.5259999999999998</v>
      </c>
      <c r="R552" s="147"/>
      <c r="T552" s="148"/>
      <c r="AA552" s="149"/>
      <c r="AT552" s="145" t="s">
        <v>152</v>
      </c>
      <c r="AU552" s="145" t="s">
        <v>95</v>
      </c>
      <c r="AV552" s="11" t="s">
        <v>95</v>
      </c>
      <c r="AW552" s="11" t="s">
        <v>31</v>
      </c>
      <c r="AX552" s="11" t="s">
        <v>73</v>
      </c>
      <c r="AY552" s="145" t="s">
        <v>144</v>
      </c>
    </row>
    <row r="553" spans="2:65" s="11" customFormat="1" ht="16.5" customHeight="1">
      <c r="B553" s="144"/>
      <c r="E553" s="145" t="s">
        <v>5</v>
      </c>
      <c r="F553" s="223" t="s">
        <v>379</v>
      </c>
      <c r="G553" s="224"/>
      <c r="H553" s="224"/>
      <c r="I553" s="224"/>
      <c r="K553" s="146">
        <v>1.7629999999999999</v>
      </c>
      <c r="R553" s="147"/>
      <c r="T553" s="148"/>
      <c r="AA553" s="149"/>
      <c r="AT553" s="145" t="s">
        <v>152</v>
      </c>
      <c r="AU553" s="145" t="s">
        <v>95</v>
      </c>
      <c r="AV553" s="11" t="s">
        <v>95</v>
      </c>
      <c r="AW553" s="11" t="s">
        <v>31</v>
      </c>
      <c r="AX553" s="11" t="s">
        <v>73</v>
      </c>
      <c r="AY553" s="145" t="s">
        <v>144</v>
      </c>
    </row>
    <row r="554" spans="2:65" s="11" customFormat="1" ht="16.5" customHeight="1">
      <c r="B554" s="144"/>
      <c r="E554" s="145" t="s">
        <v>5</v>
      </c>
      <c r="F554" s="223" t="s">
        <v>380</v>
      </c>
      <c r="G554" s="224"/>
      <c r="H554" s="224"/>
      <c r="I554" s="224"/>
      <c r="K554" s="146">
        <v>2.347</v>
      </c>
      <c r="R554" s="147"/>
      <c r="T554" s="148"/>
      <c r="AA554" s="149"/>
      <c r="AT554" s="145" t="s">
        <v>152</v>
      </c>
      <c r="AU554" s="145" t="s">
        <v>95</v>
      </c>
      <c r="AV554" s="11" t="s">
        <v>95</v>
      </c>
      <c r="AW554" s="11" t="s">
        <v>31</v>
      </c>
      <c r="AX554" s="11" t="s">
        <v>73</v>
      </c>
      <c r="AY554" s="145" t="s">
        <v>144</v>
      </c>
    </row>
    <row r="555" spans="2:65" s="11" customFormat="1" ht="16.5" customHeight="1">
      <c r="B555" s="144"/>
      <c r="E555" s="145" t="s">
        <v>5</v>
      </c>
      <c r="F555" s="223" t="s">
        <v>381</v>
      </c>
      <c r="G555" s="224"/>
      <c r="H555" s="224"/>
      <c r="I555" s="224"/>
      <c r="K555" s="146">
        <v>4.8049999999999997</v>
      </c>
      <c r="R555" s="147"/>
      <c r="T555" s="148"/>
      <c r="AA555" s="149"/>
      <c r="AT555" s="145" t="s">
        <v>152</v>
      </c>
      <c r="AU555" s="145" t="s">
        <v>95</v>
      </c>
      <c r="AV555" s="11" t="s">
        <v>95</v>
      </c>
      <c r="AW555" s="11" t="s">
        <v>31</v>
      </c>
      <c r="AX555" s="11" t="s">
        <v>73</v>
      </c>
      <c r="AY555" s="145" t="s">
        <v>144</v>
      </c>
    </row>
    <row r="556" spans="2:65" s="11" customFormat="1" ht="16.5" customHeight="1">
      <c r="B556" s="144"/>
      <c r="E556" s="145" t="s">
        <v>5</v>
      </c>
      <c r="F556" s="223" t="s">
        <v>382</v>
      </c>
      <c r="G556" s="224"/>
      <c r="H556" s="224"/>
      <c r="I556" s="224"/>
      <c r="K556" s="146">
        <v>6.6390000000000002</v>
      </c>
      <c r="R556" s="147"/>
      <c r="T556" s="148"/>
      <c r="AA556" s="149"/>
      <c r="AT556" s="145" t="s">
        <v>152</v>
      </c>
      <c r="AU556" s="145" t="s">
        <v>95</v>
      </c>
      <c r="AV556" s="11" t="s">
        <v>95</v>
      </c>
      <c r="AW556" s="11" t="s">
        <v>31</v>
      </c>
      <c r="AX556" s="11" t="s">
        <v>73</v>
      </c>
      <c r="AY556" s="145" t="s">
        <v>144</v>
      </c>
    </row>
    <row r="557" spans="2:65" s="11" customFormat="1" ht="16.5" customHeight="1">
      <c r="B557" s="144"/>
      <c r="E557" s="145" t="s">
        <v>5</v>
      </c>
      <c r="F557" s="223" t="s">
        <v>383</v>
      </c>
      <c r="G557" s="224"/>
      <c r="H557" s="224"/>
      <c r="I557" s="224"/>
      <c r="K557" s="146">
        <v>1.4650000000000001</v>
      </c>
      <c r="R557" s="147"/>
      <c r="T557" s="148"/>
      <c r="AA557" s="149"/>
      <c r="AT557" s="145" t="s">
        <v>152</v>
      </c>
      <c r="AU557" s="145" t="s">
        <v>95</v>
      </c>
      <c r="AV557" s="11" t="s">
        <v>95</v>
      </c>
      <c r="AW557" s="11" t="s">
        <v>31</v>
      </c>
      <c r="AX557" s="11" t="s">
        <v>73</v>
      </c>
      <c r="AY557" s="145" t="s">
        <v>144</v>
      </c>
    </row>
    <row r="558" spans="2:65" s="11" customFormat="1" ht="16.5" customHeight="1">
      <c r="B558" s="144"/>
      <c r="E558" s="145" t="s">
        <v>5</v>
      </c>
      <c r="F558" s="223" t="s">
        <v>384</v>
      </c>
      <c r="G558" s="224"/>
      <c r="H558" s="224"/>
      <c r="I558" s="224"/>
      <c r="K558" s="146">
        <v>2.6509999999999998</v>
      </c>
      <c r="R558" s="147"/>
      <c r="T558" s="148"/>
      <c r="AA558" s="149"/>
      <c r="AT558" s="145" t="s">
        <v>152</v>
      </c>
      <c r="AU558" s="145" t="s">
        <v>95</v>
      </c>
      <c r="AV558" s="11" t="s">
        <v>95</v>
      </c>
      <c r="AW558" s="11" t="s">
        <v>31</v>
      </c>
      <c r="AX558" s="11" t="s">
        <v>73</v>
      </c>
      <c r="AY558" s="145" t="s">
        <v>144</v>
      </c>
    </row>
    <row r="559" spans="2:65" s="11" customFormat="1" ht="16.5" customHeight="1">
      <c r="B559" s="144"/>
      <c r="E559" s="145" t="s">
        <v>5</v>
      </c>
      <c r="F559" s="223" t="s">
        <v>385</v>
      </c>
      <c r="G559" s="224"/>
      <c r="H559" s="224"/>
      <c r="I559" s="224"/>
      <c r="K559" s="146">
        <v>5.625</v>
      </c>
      <c r="R559" s="147"/>
      <c r="T559" s="148"/>
      <c r="AA559" s="149"/>
      <c r="AT559" s="145" t="s">
        <v>152</v>
      </c>
      <c r="AU559" s="145" t="s">
        <v>95</v>
      </c>
      <c r="AV559" s="11" t="s">
        <v>95</v>
      </c>
      <c r="AW559" s="11" t="s">
        <v>31</v>
      </c>
      <c r="AX559" s="11" t="s">
        <v>73</v>
      </c>
      <c r="AY559" s="145" t="s">
        <v>144</v>
      </c>
    </row>
    <row r="560" spans="2:65" s="11" customFormat="1" ht="16.5" customHeight="1">
      <c r="B560" s="144"/>
      <c r="E560" s="145" t="s">
        <v>5</v>
      </c>
      <c r="F560" s="223" t="s">
        <v>386</v>
      </c>
      <c r="G560" s="224"/>
      <c r="H560" s="224"/>
      <c r="I560" s="224"/>
      <c r="K560" s="146">
        <v>4.8</v>
      </c>
      <c r="R560" s="147"/>
      <c r="T560" s="148"/>
      <c r="AA560" s="149"/>
      <c r="AT560" s="145" t="s">
        <v>152</v>
      </c>
      <c r="AU560" s="145" t="s">
        <v>95</v>
      </c>
      <c r="AV560" s="11" t="s">
        <v>95</v>
      </c>
      <c r="AW560" s="11" t="s">
        <v>31</v>
      </c>
      <c r="AX560" s="11" t="s">
        <v>73</v>
      </c>
      <c r="AY560" s="145" t="s">
        <v>144</v>
      </c>
    </row>
    <row r="561" spans="2:65" s="11" customFormat="1" ht="16.5" customHeight="1">
      <c r="B561" s="144"/>
      <c r="E561" s="145" t="s">
        <v>5</v>
      </c>
      <c r="F561" s="223" t="s">
        <v>391</v>
      </c>
      <c r="G561" s="224"/>
      <c r="H561" s="224"/>
      <c r="I561" s="224"/>
      <c r="K561" s="146">
        <v>2.88</v>
      </c>
      <c r="R561" s="147"/>
      <c r="T561" s="148"/>
      <c r="AA561" s="149"/>
      <c r="AT561" s="145" t="s">
        <v>152</v>
      </c>
      <c r="AU561" s="145" t="s">
        <v>95</v>
      </c>
      <c r="AV561" s="11" t="s">
        <v>95</v>
      </c>
      <c r="AW561" s="11" t="s">
        <v>31</v>
      </c>
      <c r="AX561" s="11" t="s">
        <v>73</v>
      </c>
      <c r="AY561" s="145" t="s">
        <v>144</v>
      </c>
    </row>
    <row r="562" spans="2:65" s="11" customFormat="1" ht="16.5" customHeight="1">
      <c r="B562" s="144"/>
      <c r="E562" s="145" t="s">
        <v>5</v>
      </c>
      <c r="F562" s="223" t="s">
        <v>1340</v>
      </c>
      <c r="G562" s="224"/>
      <c r="H562" s="224"/>
      <c r="I562" s="224"/>
      <c r="K562" s="146">
        <v>13.391999999999999</v>
      </c>
      <c r="R562" s="147"/>
      <c r="T562" s="148"/>
      <c r="AA562" s="149"/>
      <c r="AT562" s="145" t="s">
        <v>152</v>
      </c>
      <c r="AU562" s="145" t="s">
        <v>95</v>
      </c>
      <c r="AV562" s="11" t="s">
        <v>95</v>
      </c>
      <c r="AW562" s="11" t="s">
        <v>31</v>
      </c>
      <c r="AX562" s="11" t="s">
        <v>73</v>
      </c>
      <c r="AY562" s="145" t="s">
        <v>144</v>
      </c>
    </row>
    <row r="563" spans="2:65" s="11" customFormat="1" ht="16.5" customHeight="1">
      <c r="B563" s="144"/>
      <c r="E563" s="145" t="s">
        <v>5</v>
      </c>
      <c r="F563" s="223" t="s">
        <v>1341</v>
      </c>
      <c r="G563" s="224"/>
      <c r="H563" s="224"/>
      <c r="I563" s="224"/>
      <c r="K563" s="146">
        <v>3.3479999999999999</v>
      </c>
      <c r="R563" s="147"/>
      <c r="T563" s="148"/>
      <c r="AA563" s="149"/>
      <c r="AT563" s="145" t="s">
        <v>152</v>
      </c>
      <c r="AU563" s="145" t="s">
        <v>95</v>
      </c>
      <c r="AV563" s="11" t="s">
        <v>95</v>
      </c>
      <c r="AW563" s="11" t="s">
        <v>31</v>
      </c>
      <c r="AX563" s="11" t="s">
        <v>73</v>
      </c>
      <c r="AY563" s="145" t="s">
        <v>144</v>
      </c>
    </row>
    <row r="564" spans="2:65" s="11" customFormat="1" ht="16.5" customHeight="1">
      <c r="B564" s="144"/>
      <c r="E564" s="145" t="s">
        <v>5</v>
      </c>
      <c r="F564" s="223" t="s">
        <v>1342</v>
      </c>
      <c r="G564" s="224"/>
      <c r="H564" s="224"/>
      <c r="I564" s="224"/>
      <c r="K564" s="146">
        <v>10.435</v>
      </c>
      <c r="R564" s="147"/>
      <c r="T564" s="148"/>
      <c r="AA564" s="149"/>
      <c r="AT564" s="145" t="s">
        <v>152</v>
      </c>
      <c r="AU564" s="145" t="s">
        <v>95</v>
      </c>
      <c r="AV564" s="11" t="s">
        <v>95</v>
      </c>
      <c r="AW564" s="11" t="s">
        <v>31</v>
      </c>
      <c r="AX564" s="11" t="s">
        <v>73</v>
      </c>
      <c r="AY564" s="145" t="s">
        <v>144</v>
      </c>
    </row>
    <row r="565" spans="2:65" s="11" customFormat="1" ht="16.5" customHeight="1">
      <c r="B565" s="144"/>
      <c r="E565" s="145" t="s">
        <v>5</v>
      </c>
      <c r="F565" s="223" t="s">
        <v>1343</v>
      </c>
      <c r="G565" s="224"/>
      <c r="H565" s="224"/>
      <c r="I565" s="224"/>
      <c r="K565" s="146">
        <v>4.7850000000000001</v>
      </c>
      <c r="R565" s="147"/>
      <c r="T565" s="148"/>
      <c r="AA565" s="149"/>
      <c r="AT565" s="145" t="s">
        <v>152</v>
      </c>
      <c r="AU565" s="145" t="s">
        <v>95</v>
      </c>
      <c r="AV565" s="11" t="s">
        <v>95</v>
      </c>
      <c r="AW565" s="11" t="s">
        <v>31</v>
      </c>
      <c r="AX565" s="11" t="s">
        <v>73</v>
      </c>
      <c r="AY565" s="145" t="s">
        <v>144</v>
      </c>
    </row>
    <row r="566" spans="2:65" s="11" customFormat="1" ht="16.5" customHeight="1">
      <c r="B566" s="144"/>
      <c r="E566" s="145" t="s">
        <v>5</v>
      </c>
      <c r="F566" s="223" t="s">
        <v>1344</v>
      </c>
      <c r="G566" s="224"/>
      <c r="H566" s="224"/>
      <c r="I566" s="224"/>
      <c r="K566" s="146">
        <v>1.2969999999999999</v>
      </c>
      <c r="R566" s="147"/>
      <c r="T566" s="148"/>
      <c r="AA566" s="149"/>
      <c r="AT566" s="145" t="s">
        <v>152</v>
      </c>
      <c r="AU566" s="145" t="s">
        <v>95</v>
      </c>
      <c r="AV566" s="11" t="s">
        <v>95</v>
      </c>
      <c r="AW566" s="11" t="s">
        <v>31</v>
      </c>
      <c r="AX566" s="11" t="s">
        <v>73</v>
      </c>
      <c r="AY566" s="145" t="s">
        <v>144</v>
      </c>
    </row>
    <row r="567" spans="2:65" s="12" customFormat="1" ht="16.5" customHeight="1">
      <c r="B567" s="150"/>
      <c r="E567" s="151" t="s">
        <v>5</v>
      </c>
      <c r="F567" s="227" t="s">
        <v>155</v>
      </c>
      <c r="G567" s="228"/>
      <c r="H567" s="228"/>
      <c r="I567" s="228"/>
      <c r="K567" s="152">
        <v>72.632999999999996</v>
      </c>
      <c r="R567" s="153"/>
      <c r="T567" s="154"/>
      <c r="AA567" s="155"/>
      <c r="AT567" s="151" t="s">
        <v>152</v>
      </c>
      <c r="AU567" s="151" t="s">
        <v>95</v>
      </c>
      <c r="AV567" s="12" t="s">
        <v>149</v>
      </c>
      <c r="AW567" s="12" t="s">
        <v>31</v>
      </c>
      <c r="AX567" s="12" t="s">
        <v>81</v>
      </c>
      <c r="AY567" s="151" t="s">
        <v>144</v>
      </c>
    </row>
    <row r="568" spans="2:65" s="1" customFormat="1" ht="25.5" customHeight="1">
      <c r="B568" s="129"/>
      <c r="C568" s="130" t="s">
        <v>614</v>
      </c>
      <c r="D568" s="130" t="s">
        <v>145</v>
      </c>
      <c r="E568" s="131" t="s">
        <v>1345</v>
      </c>
      <c r="F568" s="222" t="s">
        <v>1346</v>
      </c>
      <c r="G568" s="222"/>
      <c r="H568" s="222"/>
      <c r="I568" s="222"/>
      <c r="J568" s="132" t="s">
        <v>190</v>
      </c>
      <c r="K568" s="133">
        <v>82.688000000000002</v>
      </c>
      <c r="L568" s="217">
        <v>0</v>
      </c>
      <c r="M568" s="217"/>
      <c r="N568" s="217">
        <f>ROUND(L568*K568,2)</f>
        <v>0</v>
      </c>
      <c r="O568" s="217"/>
      <c r="P568" s="217"/>
      <c r="Q568" s="217"/>
      <c r="R568" s="134"/>
      <c r="T568" s="135" t="s">
        <v>5</v>
      </c>
      <c r="U568" s="40" t="s">
        <v>38</v>
      </c>
      <c r="V568" s="136">
        <v>0.42399999999999999</v>
      </c>
      <c r="W568" s="136">
        <f>V568*K568</f>
        <v>35.059711999999998</v>
      </c>
      <c r="X568" s="136">
        <v>2.0480000000000002E-2</v>
      </c>
      <c r="Y568" s="136">
        <f>X568*K568</f>
        <v>1.6934502400000002</v>
      </c>
      <c r="Z568" s="136">
        <v>0</v>
      </c>
      <c r="AA568" s="137">
        <f>Z568*K568</f>
        <v>0</v>
      </c>
      <c r="AR568" s="21" t="s">
        <v>149</v>
      </c>
      <c r="AT568" s="21" t="s">
        <v>145</v>
      </c>
      <c r="AU568" s="21" t="s">
        <v>95</v>
      </c>
      <c r="AY568" s="21" t="s">
        <v>144</v>
      </c>
      <c r="BE568" s="138">
        <f>IF(U568="základní",N568,0)</f>
        <v>0</v>
      </c>
      <c r="BF568" s="138">
        <f>IF(U568="snížená",N568,0)</f>
        <v>0</v>
      </c>
      <c r="BG568" s="138">
        <f>IF(U568="zákl. přenesená",N568,0)</f>
        <v>0</v>
      </c>
      <c r="BH568" s="138">
        <f>IF(U568="sníž. přenesená",N568,0)</f>
        <v>0</v>
      </c>
      <c r="BI568" s="138">
        <f>IF(U568="nulová",N568,0)</f>
        <v>0</v>
      </c>
      <c r="BJ568" s="21" t="s">
        <v>81</v>
      </c>
      <c r="BK568" s="138">
        <f>ROUND(L568*K568,2)</f>
        <v>0</v>
      </c>
      <c r="BL568" s="21" t="s">
        <v>149</v>
      </c>
      <c r="BM568" s="21" t="s">
        <v>1347</v>
      </c>
    </row>
    <row r="569" spans="2:65" s="10" customFormat="1" ht="16.5" customHeight="1">
      <c r="B569" s="139"/>
      <c r="E569" s="140" t="s">
        <v>5</v>
      </c>
      <c r="F569" s="225" t="s">
        <v>1348</v>
      </c>
      <c r="G569" s="226"/>
      <c r="H569" s="226"/>
      <c r="I569" s="226"/>
      <c r="K569" s="140" t="s">
        <v>5</v>
      </c>
      <c r="R569" s="141"/>
      <c r="T569" s="142"/>
      <c r="AA569" s="143"/>
      <c r="AT569" s="140" t="s">
        <v>152</v>
      </c>
      <c r="AU569" s="140" t="s">
        <v>95</v>
      </c>
      <c r="AV569" s="10" t="s">
        <v>81</v>
      </c>
      <c r="AW569" s="10" t="s">
        <v>31</v>
      </c>
      <c r="AX569" s="10" t="s">
        <v>73</v>
      </c>
      <c r="AY569" s="140" t="s">
        <v>144</v>
      </c>
    </row>
    <row r="570" spans="2:65" s="11" customFormat="1" ht="16.5" customHeight="1">
      <c r="B570" s="144"/>
      <c r="E570" s="145" t="s">
        <v>5</v>
      </c>
      <c r="F570" s="223" t="s">
        <v>1349</v>
      </c>
      <c r="G570" s="224"/>
      <c r="H570" s="224"/>
      <c r="I570" s="224"/>
      <c r="K570" s="146">
        <v>82.688000000000002</v>
      </c>
      <c r="R570" s="147"/>
      <c r="T570" s="148"/>
      <c r="AA570" s="149"/>
      <c r="AT570" s="145" t="s">
        <v>152</v>
      </c>
      <c r="AU570" s="145" t="s">
        <v>95</v>
      </c>
      <c r="AV570" s="11" t="s">
        <v>95</v>
      </c>
      <c r="AW570" s="11" t="s">
        <v>31</v>
      </c>
      <c r="AX570" s="11" t="s">
        <v>81</v>
      </c>
      <c r="AY570" s="145" t="s">
        <v>144</v>
      </c>
    </row>
    <row r="571" spans="2:65" s="1" customFormat="1" ht="25.5" customHeight="1">
      <c r="B571" s="129"/>
      <c r="C571" s="130" t="s">
        <v>619</v>
      </c>
      <c r="D571" s="130" t="s">
        <v>145</v>
      </c>
      <c r="E571" s="131" t="s">
        <v>1350</v>
      </c>
      <c r="F571" s="222" t="s">
        <v>1351</v>
      </c>
      <c r="G571" s="222"/>
      <c r="H571" s="222"/>
      <c r="I571" s="222"/>
      <c r="J571" s="132" t="s">
        <v>190</v>
      </c>
      <c r="K571" s="133">
        <v>503.41300000000001</v>
      </c>
      <c r="L571" s="217">
        <v>0</v>
      </c>
      <c r="M571" s="217"/>
      <c r="N571" s="217">
        <f>ROUND(L571*K571,2)</f>
        <v>0</v>
      </c>
      <c r="O571" s="217"/>
      <c r="P571" s="217"/>
      <c r="Q571" s="217"/>
      <c r="R571" s="134"/>
      <c r="T571" s="135" t="s">
        <v>5</v>
      </c>
      <c r="U571" s="40" t="s">
        <v>38</v>
      </c>
      <c r="V571" s="136">
        <v>0.19</v>
      </c>
      <c r="W571" s="136">
        <f>V571*K571</f>
        <v>95.648470000000003</v>
      </c>
      <c r="X571" s="136">
        <v>2.2699999999999999E-3</v>
      </c>
      <c r="Y571" s="136">
        <f>X571*K571</f>
        <v>1.14274751</v>
      </c>
      <c r="Z571" s="136">
        <v>0</v>
      </c>
      <c r="AA571" s="137">
        <f>Z571*K571</f>
        <v>0</v>
      </c>
      <c r="AR571" s="21" t="s">
        <v>149</v>
      </c>
      <c r="AT571" s="21" t="s">
        <v>145</v>
      </c>
      <c r="AU571" s="21" t="s">
        <v>95</v>
      </c>
      <c r="AY571" s="21" t="s">
        <v>144</v>
      </c>
      <c r="BE571" s="138">
        <f>IF(U571="základní",N571,0)</f>
        <v>0</v>
      </c>
      <c r="BF571" s="138">
        <f>IF(U571="snížená",N571,0)</f>
        <v>0</v>
      </c>
      <c r="BG571" s="138">
        <f>IF(U571="zákl. přenesená",N571,0)</f>
        <v>0</v>
      </c>
      <c r="BH571" s="138">
        <f>IF(U571="sníž. přenesená",N571,0)</f>
        <v>0</v>
      </c>
      <c r="BI571" s="138">
        <f>IF(U571="nulová",N571,0)</f>
        <v>0</v>
      </c>
      <c r="BJ571" s="21" t="s">
        <v>81</v>
      </c>
      <c r="BK571" s="138">
        <f>ROUND(L571*K571,2)</f>
        <v>0</v>
      </c>
      <c r="BL571" s="21" t="s">
        <v>149</v>
      </c>
      <c r="BM571" s="21" t="s">
        <v>1352</v>
      </c>
    </row>
    <row r="572" spans="2:65" s="10" customFormat="1" ht="16.5" customHeight="1">
      <c r="B572" s="139"/>
      <c r="E572" s="140" t="s">
        <v>5</v>
      </c>
      <c r="F572" s="225" t="s">
        <v>1314</v>
      </c>
      <c r="G572" s="226"/>
      <c r="H572" s="226"/>
      <c r="I572" s="226"/>
      <c r="K572" s="140" t="s">
        <v>5</v>
      </c>
      <c r="R572" s="141"/>
      <c r="T572" s="142"/>
      <c r="AA572" s="143"/>
      <c r="AT572" s="140" t="s">
        <v>152</v>
      </c>
      <c r="AU572" s="140" t="s">
        <v>95</v>
      </c>
      <c r="AV572" s="10" t="s">
        <v>81</v>
      </c>
      <c r="AW572" s="10" t="s">
        <v>31</v>
      </c>
      <c r="AX572" s="10" t="s">
        <v>73</v>
      </c>
      <c r="AY572" s="140" t="s">
        <v>144</v>
      </c>
    </row>
    <row r="573" spans="2:65" s="11" customFormat="1" ht="38.25" customHeight="1">
      <c r="B573" s="144"/>
      <c r="E573" s="145" t="s">
        <v>5</v>
      </c>
      <c r="F573" s="223" t="s">
        <v>1284</v>
      </c>
      <c r="G573" s="224"/>
      <c r="H573" s="224"/>
      <c r="I573" s="224"/>
      <c r="K573" s="146">
        <v>39.182000000000002</v>
      </c>
      <c r="R573" s="147"/>
      <c r="T573" s="148"/>
      <c r="AA573" s="149"/>
      <c r="AT573" s="145" t="s">
        <v>152</v>
      </c>
      <c r="AU573" s="145" t="s">
        <v>95</v>
      </c>
      <c r="AV573" s="11" t="s">
        <v>95</v>
      </c>
      <c r="AW573" s="11" t="s">
        <v>31</v>
      </c>
      <c r="AX573" s="11" t="s">
        <v>73</v>
      </c>
      <c r="AY573" s="145" t="s">
        <v>144</v>
      </c>
    </row>
    <row r="574" spans="2:65" s="11" customFormat="1" ht="38.25" customHeight="1">
      <c r="B574" s="144"/>
      <c r="E574" s="145" t="s">
        <v>5</v>
      </c>
      <c r="F574" s="223" t="s">
        <v>1285</v>
      </c>
      <c r="G574" s="224"/>
      <c r="H574" s="224"/>
      <c r="I574" s="224"/>
      <c r="K574" s="146">
        <v>73.281999999999996</v>
      </c>
      <c r="R574" s="147"/>
      <c r="T574" s="148"/>
      <c r="AA574" s="149"/>
      <c r="AT574" s="145" t="s">
        <v>152</v>
      </c>
      <c r="AU574" s="145" t="s">
        <v>95</v>
      </c>
      <c r="AV574" s="11" t="s">
        <v>95</v>
      </c>
      <c r="AW574" s="11" t="s">
        <v>31</v>
      </c>
      <c r="AX574" s="11" t="s">
        <v>73</v>
      </c>
      <c r="AY574" s="145" t="s">
        <v>144</v>
      </c>
    </row>
    <row r="575" spans="2:65" s="11" customFormat="1" ht="16.5" customHeight="1">
      <c r="B575" s="144"/>
      <c r="E575" s="145" t="s">
        <v>5</v>
      </c>
      <c r="F575" s="223" t="s">
        <v>1286</v>
      </c>
      <c r="G575" s="224"/>
      <c r="H575" s="224"/>
      <c r="I575" s="224"/>
      <c r="K575" s="146">
        <v>-0.376</v>
      </c>
      <c r="R575" s="147"/>
      <c r="T575" s="148"/>
      <c r="AA575" s="149"/>
      <c r="AT575" s="145" t="s">
        <v>152</v>
      </c>
      <c r="AU575" s="145" t="s">
        <v>95</v>
      </c>
      <c r="AV575" s="11" t="s">
        <v>95</v>
      </c>
      <c r="AW575" s="11" t="s">
        <v>31</v>
      </c>
      <c r="AX575" s="11" t="s">
        <v>73</v>
      </c>
      <c r="AY575" s="145" t="s">
        <v>144</v>
      </c>
    </row>
    <row r="576" spans="2:65" s="11" customFormat="1" ht="25.5" customHeight="1">
      <c r="B576" s="144"/>
      <c r="E576" s="145" t="s">
        <v>5</v>
      </c>
      <c r="F576" s="223" t="s">
        <v>1315</v>
      </c>
      <c r="G576" s="224"/>
      <c r="H576" s="224"/>
      <c r="I576" s="224"/>
      <c r="K576" s="146">
        <v>17.327000000000002</v>
      </c>
      <c r="R576" s="147"/>
      <c r="T576" s="148"/>
      <c r="AA576" s="149"/>
      <c r="AT576" s="145" t="s">
        <v>152</v>
      </c>
      <c r="AU576" s="145" t="s">
        <v>95</v>
      </c>
      <c r="AV576" s="11" t="s">
        <v>95</v>
      </c>
      <c r="AW576" s="11" t="s">
        <v>31</v>
      </c>
      <c r="AX576" s="11" t="s">
        <v>73</v>
      </c>
      <c r="AY576" s="145" t="s">
        <v>144</v>
      </c>
    </row>
    <row r="577" spans="2:51" s="11" customFormat="1" ht="16.5" customHeight="1">
      <c r="B577" s="144"/>
      <c r="E577" s="145" t="s">
        <v>5</v>
      </c>
      <c r="F577" s="223" t="s">
        <v>1316</v>
      </c>
      <c r="G577" s="224"/>
      <c r="H577" s="224"/>
      <c r="I577" s="224"/>
      <c r="K577" s="146">
        <v>7.0309999999999997</v>
      </c>
      <c r="R577" s="147"/>
      <c r="T577" s="148"/>
      <c r="AA577" s="149"/>
      <c r="AT577" s="145" t="s">
        <v>152</v>
      </c>
      <c r="AU577" s="145" t="s">
        <v>95</v>
      </c>
      <c r="AV577" s="11" t="s">
        <v>95</v>
      </c>
      <c r="AW577" s="11" t="s">
        <v>31</v>
      </c>
      <c r="AX577" s="11" t="s">
        <v>73</v>
      </c>
      <c r="AY577" s="145" t="s">
        <v>144</v>
      </c>
    </row>
    <row r="578" spans="2:51" s="11" customFormat="1" ht="16.5" customHeight="1">
      <c r="B578" s="144"/>
      <c r="E578" s="145" t="s">
        <v>5</v>
      </c>
      <c r="F578" s="223" t="s">
        <v>1317</v>
      </c>
      <c r="G578" s="224"/>
      <c r="H578" s="224"/>
      <c r="I578" s="224"/>
      <c r="K578" s="146">
        <v>6.24</v>
      </c>
      <c r="R578" s="147"/>
      <c r="T578" s="148"/>
      <c r="AA578" s="149"/>
      <c r="AT578" s="145" t="s">
        <v>152</v>
      </c>
      <c r="AU578" s="145" t="s">
        <v>95</v>
      </c>
      <c r="AV578" s="11" t="s">
        <v>95</v>
      </c>
      <c r="AW578" s="11" t="s">
        <v>31</v>
      </c>
      <c r="AX578" s="11" t="s">
        <v>73</v>
      </c>
      <c r="AY578" s="145" t="s">
        <v>144</v>
      </c>
    </row>
    <row r="579" spans="2:51" s="11" customFormat="1" ht="16.5" customHeight="1">
      <c r="B579" s="144"/>
      <c r="E579" s="145" t="s">
        <v>5</v>
      </c>
      <c r="F579" s="223" t="s">
        <v>1318</v>
      </c>
      <c r="G579" s="224"/>
      <c r="H579" s="224"/>
      <c r="I579" s="224"/>
      <c r="K579" s="146">
        <v>7.383</v>
      </c>
      <c r="R579" s="147"/>
      <c r="T579" s="148"/>
      <c r="AA579" s="149"/>
      <c r="AT579" s="145" t="s">
        <v>152</v>
      </c>
      <c r="AU579" s="145" t="s">
        <v>95</v>
      </c>
      <c r="AV579" s="11" t="s">
        <v>95</v>
      </c>
      <c r="AW579" s="11" t="s">
        <v>31</v>
      </c>
      <c r="AX579" s="11" t="s">
        <v>73</v>
      </c>
      <c r="AY579" s="145" t="s">
        <v>144</v>
      </c>
    </row>
    <row r="580" spans="2:51" s="11" customFormat="1" ht="16.5" customHeight="1">
      <c r="B580" s="144"/>
      <c r="E580" s="145" t="s">
        <v>5</v>
      </c>
      <c r="F580" s="223" t="s">
        <v>1319</v>
      </c>
      <c r="G580" s="224"/>
      <c r="H580" s="224"/>
      <c r="I580" s="224"/>
      <c r="K580" s="146">
        <v>18.75</v>
      </c>
      <c r="R580" s="147"/>
      <c r="T580" s="148"/>
      <c r="AA580" s="149"/>
      <c r="AT580" s="145" t="s">
        <v>152</v>
      </c>
      <c r="AU580" s="145" t="s">
        <v>95</v>
      </c>
      <c r="AV580" s="11" t="s">
        <v>95</v>
      </c>
      <c r="AW580" s="11" t="s">
        <v>31</v>
      </c>
      <c r="AX580" s="11" t="s">
        <v>73</v>
      </c>
      <c r="AY580" s="145" t="s">
        <v>144</v>
      </c>
    </row>
    <row r="581" spans="2:51" s="11" customFormat="1" ht="16.5" customHeight="1">
      <c r="B581" s="144"/>
      <c r="E581" s="145" t="s">
        <v>5</v>
      </c>
      <c r="F581" s="223" t="s">
        <v>1320</v>
      </c>
      <c r="G581" s="224"/>
      <c r="H581" s="224"/>
      <c r="I581" s="224"/>
      <c r="K581" s="146">
        <v>11.256</v>
      </c>
      <c r="R581" s="147"/>
      <c r="T581" s="148"/>
      <c r="AA581" s="149"/>
      <c r="AT581" s="145" t="s">
        <v>152</v>
      </c>
      <c r="AU581" s="145" t="s">
        <v>95</v>
      </c>
      <c r="AV581" s="11" t="s">
        <v>95</v>
      </c>
      <c r="AW581" s="11" t="s">
        <v>31</v>
      </c>
      <c r="AX581" s="11" t="s">
        <v>73</v>
      </c>
      <c r="AY581" s="145" t="s">
        <v>144</v>
      </c>
    </row>
    <row r="582" spans="2:51" s="11" customFormat="1" ht="38.25" customHeight="1">
      <c r="B582" s="144"/>
      <c r="E582" s="145" t="s">
        <v>5</v>
      </c>
      <c r="F582" s="223" t="s">
        <v>1294</v>
      </c>
      <c r="G582" s="224"/>
      <c r="H582" s="224"/>
      <c r="I582" s="224"/>
      <c r="K582" s="146">
        <v>60.113999999999997</v>
      </c>
      <c r="R582" s="147"/>
      <c r="T582" s="148"/>
      <c r="AA582" s="149"/>
      <c r="AT582" s="145" t="s">
        <v>152</v>
      </c>
      <c r="AU582" s="145" t="s">
        <v>95</v>
      </c>
      <c r="AV582" s="11" t="s">
        <v>95</v>
      </c>
      <c r="AW582" s="11" t="s">
        <v>31</v>
      </c>
      <c r="AX582" s="11" t="s">
        <v>73</v>
      </c>
      <c r="AY582" s="145" t="s">
        <v>144</v>
      </c>
    </row>
    <row r="583" spans="2:51" s="11" customFormat="1" ht="38.25" customHeight="1">
      <c r="B583" s="144"/>
      <c r="E583" s="145" t="s">
        <v>5</v>
      </c>
      <c r="F583" s="223" t="s">
        <v>1295</v>
      </c>
      <c r="G583" s="224"/>
      <c r="H583" s="224"/>
      <c r="I583" s="224"/>
      <c r="K583" s="146">
        <v>27.189</v>
      </c>
      <c r="R583" s="147"/>
      <c r="T583" s="148"/>
      <c r="AA583" s="149"/>
      <c r="AT583" s="145" t="s">
        <v>152</v>
      </c>
      <c r="AU583" s="145" t="s">
        <v>95</v>
      </c>
      <c r="AV583" s="11" t="s">
        <v>95</v>
      </c>
      <c r="AW583" s="11" t="s">
        <v>31</v>
      </c>
      <c r="AX583" s="11" t="s">
        <v>73</v>
      </c>
      <c r="AY583" s="145" t="s">
        <v>144</v>
      </c>
    </row>
    <row r="584" spans="2:51" s="11" customFormat="1" ht="16.5" customHeight="1">
      <c r="B584" s="144"/>
      <c r="E584" s="145" t="s">
        <v>5</v>
      </c>
      <c r="F584" s="223" t="s">
        <v>1296</v>
      </c>
      <c r="G584" s="224"/>
      <c r="H584" s="224"/>
      <c r="I584" s="224"/>
      <c r="K584" s="146">
        <v>17.88</v>
      </c>
      <c r="R584" s="147"/>
      <c r="T584" s="148"/>
      <c r="AA584" s="149"/>
      <c r="AT584" s="145" t="s">
        <v>152</v>
      </c>
      <c r="AU584" s="145" t="s">
        <v>95</v>
      </c>
      <c r="AV584" s="11" t="s">
        <v>95</v>
      </c>
      <c r="AW584" s="11" t="s">
        <v>31</v>
      </c>
      <c r="AX584" s="11" t="s">
        <v>73</v>
      </c>
      <c r="AY584" s="145" t="s">
        <v>144</v>
      </c>
    </row>
    <row r="585" spans="2:51" s="11" customFormat="1" ht="25.5" customHeight="1">
      <c r="B585" s="144"/>
      <c r="E585" s="145" t="s">
        <v>5</v>
      </c>
      <c r="F585" s="223" t="s">
        <v>1297</v>
      </c>
      <c r="G585" s="224"/>
      <c r="H585" s="224"/>
      <c r="I585" s="224"/>
      <c r="K585" s="146">
        <v>21.875</v>
      </c>
      <c r="R585" s="147"/>
      <c r="T585" s="148"/>
      <c r="AA585" s="149"/>
      <c r="AT585" s="145" t="s">
        <v>152</v>
      </c>
      <c r="AU585" s="145" t="s">
        <v>95</v>
      </c>
      <c r="AV585" s="11" t="s">
        <v>95</v>
      </c>
      <c r="AW585" s="11" t="s">
        <v>31</v>
      </c>
      <c r="AX585" s="11" t="s">
        <v>73</v>
      </c>
      <c r="AY585" s="145" t="s">
        <v>144</v>
      </c>
    </row>
    <row r="586" spans="2:51" s="11" customFormat="1" ht="25.5" customHeight="1">
      <c r="B586" s="144"/>
      <c r="E586" s="145" t="s">
        <v>5</v>
      </c>
      <c r="F586" s="223" t="s">
        <v>1298</v>
      </c>
      <c r="G586" s="224"/>
      <c r="H586" s="224"/>
      <c r="I586" s="224"/>
      <c r="K586" s="146">
        <v>50.87</v>
      </c>
      <c r="R586" s="147"/>
      <c r="T586" s="148"/>
      <c r="AA586" s="149"/>
      <c r="AT586" s="145" t="s">
        <v>152</v>
      </c>
      <c r="AU586" s="145" t="s">
        <v>95</v>
      </c>
      <c r="AV586" s="11" t="s">
        <v>95</v>
      </c>
      <c r="AW586" s="11" t="s">
        <v>31</v>
      </c>
      <c r="AX586" s="11" t="s">
        <v>73</v>
      </c>
      <c r="AY586" s="145" t="s">
        <v>144</v>
      </c>
    </row>
    <row r="587" spans="2:51" s="11" customFormat="1" ht="38.25" customHeight="1">
      <c r="B587" s="144"/>
      <c r="E587" s="145" t="s">
        <v>5</v>
      </c>
      <c r="F587" s="223" t="s">
        <v>1299</v>
      </c>
      <c r="G587" s="224"/>
      <c r="H587" s="224"/>
      <c r="I587" s="224"/>
      <c r="K587" s="146">
        <v>3.1040000000000001</v>
      </c>
      <c r="R587" s="147"/>
      <c r="T587" s="148"/>
      <c r="AA587" s="149"/>
      <c r="AT587" s="145" t="s">
        <v>152</v>
      </c>
      <c r="AU587" s="145" t="s">
        <v>95</v>
      </c>
      <c r="AV587" s="11" t="s">
        <v>95</v>
      </c>
      <c r="AW587" s="11" t="s">
        <v>31</v>
      </c>
      <c r="AX587" s="11" t="s">
        <v>73</v>
      </c>
      <c r="AY587" s="145" t="s">
        <v>144</v>
      </c>
    </row>
    <row r="588" spans="2:51" s="11" customFormat="1" ht="16.5" customHeight="1">
      <c r="B588" s="144"/>
      <c r="E588" s="145" t="s">
        <v>5</v>
      </c>
      <c r="F588" s="223" t="s">
        <v>1321</v>
      </c>
      <c r="G588" s="224"/>
      <c r="H588" s="224"/>
      <c r="I588" s="224"/>
      <c r="K588" s="146">
        <v>11.18</v>
      </c>
      <c r="R588" s="147"/>
      <c r="T588" s="148"/>
      <c r="AA588" s="149"/>
      <c r="AT588" s="145" t="s">
        <v>152</v>
      </c>
      <c r="AU588" s="145" t="s">
        <v>95</v>
      </c>
      <c r="AV588" s="11" t="s">
        <v>95</v>
      </c>
      <c r="AW588" s="11" t="s">
        <v>31</v>
      </c>
      <c r="AX588" s="11" t="s">
        <v>73</v>
      </c>
      <c r="AY588" s="145" t="s">
        <v>144</v>
      </c>
    </row>
    <row r="589" spans="2:51" s="11" customFormat="1" ht="25.5" customHeight="1">
      <c r="B589" s="144"/>
      <c r="E589" s="145" t="s">
        <v>5</v>
      </c>
      <c r="F589" s="223" t="s">
        <v>1322</v>
      </c>
      <c r="G589" s="224"/>
      <c r="H589" s="224"/>
      <c r="I589" s="224"/>
      <c r="K589" s="146">
        <v>25.475000000000001</v>
      </c>
      <c r="R589" s="147"/>
      <c r="T589" s="148"/>
      <c r="AA589" s="149"/>
      <c r="AT589" s="145" t="s">
        <v>152</v>
      </c>
      <c r="AU589" s="145" t="s">
        <v>95</v>
      </c>
      <c r="AV589" s="11" t="s">
        <v>95</v>
      </c>
      <c r="AW589" s="11" t="s">
        <v>31</v>
      </c>
      <c r="AX589" s="11" t="s">
        <v>73</v>
      </c>
      <c r="AY589" s="145" t="s">
        <v>144</v>
      </c>
    </row>
    <row r="590" spans="2:51" s="11" customFormat="1" ht="16.5" customHeight="1">
      <c r="B590" s="144"/>
      <c r="E590" s="145" t="s">
        <v>5</v>
      </c>
      <c r="F590" s="223" t="s">
        <v>1323</v>
      </c>
      <c r="G590" s="224"/>
      <c r="H590" s="224"/>
      <c r="I590" s="224"/>
      <c r="K590" s="146">
        <v>7.665</v>
      </c>
      <c r="R590" s="147"/>
      <c r="T590" s="148"/>
      <c r="AA590" s="149"/>
      <c r="AT590" s="145" t="s">
        <v>152</v>
      </c>
      <c r="AU590" s="145" t="s">
        <v>95</v>
      </c>
      <c r="AV590" s="11" t="s">
        <v>95</v>
      </c>
      <c r="AW590" s="11" t="s">
        <v>31</v>
      </c>
      <c r="AX590" s="11" t="s">
        <v>73</v>
      </c>
      <c r="AY590" s="145" t="s">
        <v>144</v>
      </c>
    </row>
    <row r="591" spans="2:51" s="11" customFormat="1" ht="16.5" customHeight="1">
      <c r="B591" s="144"/>
      <c r="E591" s="145" t="s">
        <v>5</v>
      </c>
      <c r="F591" s="223" t="s">
        <v>1324</v>
      </c>
      <c r="G591" s="224"/>
      <c r="H591" s="224"/>
      <c r="I591" s="224"/>
      <c r="K591" s="146">
        <v>16.2</v>
      </c>
      <c r="R591" s="147"/>
      <c r="T591" s="148"/>
      <c r="AA591" s="149"/>
      <c r="AT591" s="145" t="s">
        <v>152</v>
      </c>
      <c r="AU591" s="145" t="s">
        <v>95</v>
      </c>
      <c r="AV591" s="11" t="s">
        <v>95</v>
      </c>
      <c r="AW591" s="11" t="s">
        <v>31</v>
      </c>
      <c r="AX591" s="11" t="s">
        <v>73</v>
      </c>
      <c r="AY591" s="145" t="s">
        <v>144</v>
      </c>
    </row>
    <row r="592" spans="2:51" s="11" customFormat="1" ht="16.5" customHeight="1">
      <c r="B592" s="144"/>
      <c r="E592" s="145" t="s">
        <v>5</v>
      </c>
      <c r="F592" s="223" t="s">
        <v>1306</v>
      </c>
      <c r="G592" s="224"/>
      <c r="H592" s="224"/>
      <c r="I592" s="224"/>
      <c r="K592" s="146">
        <v>26.739000000000001</v>
      </c>
      <c r="R592" s="147"/>
      <c r="T592" s="148"/>
      <c r="AA592" s="149"/>
      <c r="AT592" s="145" t="s">
        <v>152</v>
      </c>
      <c r="AU592" s="145" t="s">
        <v>95</v>
      </c>
      <c r="AV592" s="11" t="s">
        <v>95</v>
      </c>
      <c r="AW592" s="11" t="s">
        <v>31</v>
      </c>
      <c r="AX592" s="11" t="s">
        <v>73</v>
      </c>
      <c r="AY592" s="145" t="s">
        <v>144</v>
      </c>
    </row>
    <row r="593" spans="2:65" s="11" customFormat="1" ht="16.5" customHeight="1">
      <c r="B593" s="144"/>
      <c r="E593" s="145" t="s">
        <v>5</v>
      </c>
      <c r="F593" s="223" t="s">
        <v>1307</v>
      </c>
      <c r="G593" s="224"/>
      <c r="H593" s="224"/>
      <c r="I593" s="224"/>
      <c r="K593" s="146">
        <v>27.207000000000001</v>
      </c>
      <c r="R593" s="147"/>
      <c r="T593" s="148"/>
      <c r="AA593" s="149"/>
      <c r="AT593" s="145" t="s">
        <v>152</v>
      </c>
      <c r="AU593" s="145" t="s">
        <v>95</v>
      </c>
      <c r="AV593" s="11" t="s">
        <v>95</v>
      </c>
      <c r="AW593" s="11" t="s">
        <v>31</v>
      </c>
      <c r="AX593" s="11" t="s">
        <v>73</v>
      </c>
      <c r="AY593" s="145" t="s">
        <v>144</v>
      </c>
    </row>
    <row r="594" spans="2:65" s="10" customFormat="1" ht="16.5" customHeight="1">
      <c r="B594" s="139"/>
      <c r="E594" s="140" t="s">
        <v>5</v>
      </c>
      <c r="F594" s="229" t="s">
        <v>1308</v>
      </c>
      <c r="G594" s="230"/>
      <c r="H594" s="230"/>
      <c r="I594" s="230"/>
      <c r="K594" s="140" t="s">
        <v>5</v>
      </c>
      <c r="R594" s="141"/>
      <c r="T594" s="142"/>
      <c r="AA594" s="143"/>
      <c r="AT594" s="140" t="s">
        <v>152</v>
      </c>
      <c r="AU594" s="140" t="s">
        <v>95</v>
      </c>
      <c r="AV594" s="10" t="s">
        <v>81</v>
      </c>
      <c r="AW594" s="10" t="s">
        <v>31</v>
      </c>
      <c r="AX594" s="10" t="s">
        <v>73</v>
      </c>
      <c r="AY594" s="140" t="s">
        <v>144</v>
      </c>
    </row>
    <row r="595" spans="2:65" s="11" customFormat="1" ht="16.5" customHeight="1">
      <c r="B595" s="144"/>
      <c r="E595" s="145" t="s">
        <v>5</v>
      </c>
      <c r="F595" s="223" t="s">
        <v>1325</v>
      </c>
      <c r="G595" s="224"/>
      <c r="H595" s="224"/>
      <c r="I595" s="224"/>
      <c r="K595" s="146">
        <v>27.84</v>
      </c>
      <c r="R595" s="147"/>
      <c r="T595" s="148"/>
      <c r="AA595" s="149"/>
      <c r="AT595" s="145" t="s">
        <v>152</v>
      </c>
      <c r="AU595" s="145" t="s">
        <v>95</v>
      </c>
      <c r="AV595" s="11" t="s">
        <v>95</v>
      </c>
      <c r="AW595" s="11" t="s">
        <v>31</v>
      </c>
      <c r="AX595" s="11" t="s">
        <v>73</v>
      </c>
      <c r="AY595" s="145" t="s">
        <v>144</v>
      </c>
    </row>
    <row r="596" spans="2:65" s="12" customFormat="1" ht="16.5" customHeight="1">
      <c r="B596" s="150"/>
      <c r="E596" s="151" t="s">
        <v>5</v>
      </c>
      <c r="F596" s="227" t="s">
        <v>155</v>
      </c>
      <c r="G596" s="228"/>
      <c r="H596" s="228"/>
      <c r="I596" s="228"/>
      <c r="K596" s="152">
        <v>503.41300000000001</v>
      </c>
      <c r="R596" s="153"/>
      <c r="T596" s="154"/>
      <c r="AA596" s="155"/>
      <c r="AT596" s="151" t="s">
        <v>152</v>
      </c>
      <c r="AU596" s="151" t="s">
        <v>95</v>
      </c>
      <c r="AV596" s="12" t="s">
        <v>149</v>
      </c>
      <c r="AW596" s="12" t="s">
        <v>31</v>
      </c>
      <c r="AX596" s="12" t="s">
        <v>81</v>
      </c>
      <c r="AY596" s="151" t="s">
        <v>144</v>
      </c>
    </row>
    <row r="597" spans="2:65" s="1" customFormat="1" ht="38.25" customHeight="1">
      <c r="B597" s="129"/>
      <c r="C597" s="130" t="s">
        <v>624</v>
      </c>
      <c r="D597" s="130" t="s">
        <v>145</v>
      </c>
      <c r="E597" s="131" t="s">
        <v>1353</v>
      </c>
      <c r="F597" s="222" t="s">
        <v>1354</v>
      </c>
      <c r="G597" s="222"/>
      <c r="H597" s="222"/>
      <c r="I597" s="222"/>
      <c r="J597" s="132" t="s">
        <v>190</v>
      </c>
      <c r="K597" s="133">
        <v>6.4619999999999997</v>
      </c>
      <c r="L597" s="217">
        <v>0</v>
      </c>
      <c r="M597" s="217"/>
      <c r="N597" s="217">
        <f>ROUND(L597*K597,2)</f>
        <v>0</v>
      </c>
      <c r="O597" s="217"/>
      <c r="P597" s="217"/>
      <c r="Q597" s="217"/>
      <c r="R597" s="134"/>
      <c r="T597" s="135" t="s">
        <v>5</v>
      </c>
      <c r="U597" s="40" t="s">
        <v>38</v>
      </c>
      <c r="V597" s="136">
        <v>0.23499999999999999</v>
      </c>
      <c r="W597" s="136">
        <f>V597*K597</f>
        <v>1.5185699999999998</v>
      </c>
      <c r="X597" s="136">
        <v>4.555E-3</v>
      </c>
      <c r="Y597" s="136">
        <f>X597*K597</f>
        <v>2.9434409999999998E-2</v>
      </c>
      <c r="Z597" s="136">
        <v>0</v>
      </c>
      <c r="AA597" s="137">
        <f>Z597*K597</f>
        <v>0</v>
      </c>
      <c r="AR597" s="21" t="s">
        <v>149</v>
      </c>
      <c r="AT597" s="21" t="s">
        <v>145</v>
      </c>
      <c r="AU597" s="21" t="s">
        <v>95</v>
      </c>
      <c r="AY597" s="21" t="s">
        <v>144</v>
      </c>
      <c r="BE597" s="138">
        <f>IF(U597="základní",N597,0)</f>
        <v>0</v>
      </c>
      <c r="BF597" s="138">
        <f>IF(U597="snížená",N597,0)</f>
        <v>0</v>
      </c>
      <c r="BG597" s="138">
        <f>IF(U597="zákl. přenesená",N597,0)</f>
        <v>0</v>
      </c>
      <c r="BH597" s="138">
        <f>IF(U597="sníž. přenesená",N597,0)</f>
        <v>0</v>
      </c>
      <c r="BI597" s="138">
        <f>IF(U597="nulová",N597,0)</f>
        <v>0</v>
      </c>
      <c r="BJ597" s="21" t="s">
        <v>81</v>
      </c>
      <c r="BK597" s="138">
        <f>ROUND(L597*K597,2)</f>
        <v>0</v>
      </c>
      <c r="BL597" s="21" t="s">
        <v>149</v>
      </c>
      <c r="BM597" s="21" t="s">
        <v>1355</v>
      </c>
    </row>
    <row r="598" spans="2:65" s="10" customFormat="1" ht="16.5" customHeight="1">
      <c r="B598" s="139"/>
      <c r="E598" s="140" t="s">
        <v>5</v>
      </c>
      <c r="F598" s="225" t="s">
        <v>968</v>
      </c>
      <c r="G598" s="226"/>
      <c r="H598" s="226"/>
      <c r="I598" s="226"/>
      <c r="K598" s="140" t="s">
        <v>5</v>
      </c>
      <c r="R598" s="141"/>
      <c r="T598" s="142"/>
      <c r="AA598" s="143"/>
      <c r="AT598" s="140" t="s">
        <v>152</v>
      </c>
      <c r="AU598" s="140" t="s">
        <v>95</v>
      </c>
      <c r="AV598" s="10" t="s">
        <v>81</v>
      </c>
      <c r="AW598" s="10" t="s">
        <v>31</v>
      </c>
      <c r="AX598" s="10" t="s">
        <v>73</v>
      </c>
      <c r="AY598" s="140" t="s">
        <v>144</v>
      </c>
    </row>
    <row r="599" spans="2:65" s="11" customFormat="1" ht="16.5" customHeight="1">
      <c r="B599" s="144"/>
      <c r="E599" s="145" t="s">
        <v>5</v>
      </c>
      <c r="F599" s="223" t="s">
        <v>1356</v>
      </c>
      <c r="G599" s="224"/>
      <c r="H599" s="224"/>
      <c r="I599" s="224"/>
      <c r="K599" s="146">
        <v>6.4619999999999997</v>
      </c>
      <c r="R599" s="147"/>
      <c r="T599" s="148"/>
      <c r="AA599" s="149"/>
      <c r="AT599" s="145" t="s">
        <v>152</v>
      </c>
      <c r="AU599" s="145" t="s">
        <v>95</v>
      </c>
      <c r="AV599" s="11" t="s">
        <v>95</v>
      </c>
      <c r="AW599" s="11" t="s">
        <v>31</v>
      </c>
      <c r="AX599" s="11" t="s">
        <v>81</v>
      </c>
      <c r="AY599" s="145" t="s">
        <v>144</v>
      </c>
    </row>
    <row r="600" spans="2:65" s="1" customFormat="1" ht="38.25" customHeight="1">
      <c r="B600" s="129"/>
      <c r="C600" s="130" t="s">
        <v>629</v>
      </c>
      <c r="D600" s="130" t="s">
        <v>145</v>
      </c>
      <c r="E600" s="131" t="s">
        <v>1357</v>
      </c>
      <c r="F600" s="222" t="s">
        <v>1358</v>
      </c>
      <c r="G600" s="222"/>
      <c r="H600" s="222"/>
      <c r="I600" s="222"/>
      <c r="J600" s="132" t="s">
        <v>148</v>
      </c>
      <c r="K600" s="133">
        <v>25.606999999999999</v>
      </c>
      <c r="L600" s="217">
        <v>0</v>
      </c>
      <c r="M600" s="217"/>
      <c r="N600" s="217">
        <f>ROUND(L600*K600,2)</f>
        <v>0</v>
      </c>
      <c r="O600" s="217"/>
      <c r="P600" s="217"/>
      <c r="Q600" s="217"/>
      <c r="R600" s="134"/>
      <c r="T600" s="135" t="s">
        <v>5</v>
      </c>
      <c r="U600" s="40" t="s">
        <v>38</v>
      </c>
      <c r="V600" s="136">
        <v>3.2130000000000001</v>
      </c>
      <c r="W600" s="136">
        <f>V600*K600</f>
        <v>82.275290999999996</v>
      </c>
      <c r="X600" s="136">
        <v>2.2563399999999998</v>
      </c>
      <c r="Y600" s="136">
        <f>X600*K600</f>
        <v>57.778098379999996</v>
      </c>
      <c r="Z600" s="136">
        <v>0</v>
      </c>
      <c r="AA600" s="137">
        <f>Z600*K600</f>
        <v>0</v>
      </c>
      <c r="AR600" s="21" t="s">
        <v>149</v>
      </c>
      <c r="AT600" s="21" t="s">
        <v>145</v>
      </c>
      <c r="AU600" s="21" t="s">
        <v>95</v>
      </c>
      <c r="AY600" s="21" t="s">
        <v>144</v>
      </c>
      <c r="BE600" s="138">
        <f>IF(U600="základní",N600,0)</f>
        <v>0</v>
      </c>
      <c r="BF600" s="138">
        <f>IF(U600="snížená",N600,0)</f>
        <v>0</v>
      </c>
      <c r="BG600" s="138">
        <f>IF(U600="zákl. přenesená",N600,0)</f>
        <v>0</v>
      </c>
      <c r="BH600" s="138">
        <f>IF(U600="sníž. přenesená",N600,0)</f>
        <v>0</v>
      </c>
      <c r="BI600" s="138">
        <f>IF(U600="nulová",N600,0)</f>
        <v>0</v>
      </c>
      <c r="BJ600" s="21" t="s">
        <v>81</v>
      </c>
      <c r="BK600" s="138">
        <f>ROUND(L600*K600,2)</f>
        <v>0</v>
      </c>
      <c r="BL600" s="21" t="s">
        <v>149</v>
      </c>
      <c r="BM600" s="21" t="s">
        <v>1359</v>
      </c>
    </row>
    <row r="601" spans="2:65" s="10" customFormat="1" ht="16.5" customHeight="1">
      <c r="B601" s="139"/>
      <c r="E601" s="140" t="s">
        <v>5</v>
      </c>
      <c r="F601" s="225" t="s">
        <v>919</v>
      </c>
      <c r="G601" s="226"/>
      <c r="H601" s="226"/>
      <c r="I601" s="226"/>
      <c r="K601" s="140" t="s">
        <v>5</v>
      </c>
      <c r="R601" s="141"/>
      <c r="T601" s="142"/>
      <c r="AA601" s="143"/>
      <c r="AT601" s="140" t="s">
        <v>152</v>
      </c>
      <c r="AU601" s="140" t="s">
        <v>95</v>
      </c>
      <c r="AV601" s="10" t="s">
        <v>81</v>
      </c>
      <c r="AW601" s="10" t="s">
        <v>31</v>
      </c>
      <c r="AX601" s="10" t="s">
        <v>73</v>
      </c>
      <c r="AY601" s="140" t="s">
        <v>144</v>
      </c>
    </row>
    <row r="602" spans="2:65" s="11" customFormat="1" ht="16.5" customHeight="1">
      <c r="B602" s="144"/>
      <c r="E602" s="145" t="s">
        <v>5</v>
      </c>
      <c r="F602" s="223" t="s">
        <v>1360</v>
      </c>
      <c r="G602" s="224"/>
      <c r="H602" s="224"/>
      <c r="I602" s="224"/>
      <c r="K602" s="146">
        <v>16.085999999999999</v>
      </c>
      <c r="R602" s="147"/>
      <c r="T602" s="148"/>
      <c r="AA602" s="149"/>
      <c r="AT602" s="145" t="s">
        <v>152</v>
      </c>
      <c r="AU602" s="145" t="s">
        <v>95</v>
      </c>
      <c r="AV602" s="11" t="s">
        <v>95</v>
      </c>
      <c r="AW602" s="11" t="s">
        <v>31</v>
      </c>
      <c r="AX602" s="11" t="s">
        <v>73</v>
      </c>
      <c r="AY602" s="145" t="s">
        <v>144</v>
      </c>
    </row>
    <row r="603" spans="2:65" s="11" customFormat="1" ht="16.5" customHeight="1">
      <c r="B603" s="144"/>
      <c r="E603" s="145" t="s">
        <v>5</v>
      </c>
      <c r="F603" s="223" t="s">
        <v>1361</v>
      </c>
      <c r="G603" s="224"/>
      <c r="H603" s="224"/>
      <c r="I603" s="224"/>
      <c r="K603" s="146">
        <v>9.5210000000000008</v>
      </c>
      <c r="R603" s="147"/>
      <c r="T603" s="148"/>
      <c r="AA603" s="149"/>
      <c r="AT603" s="145" t="s">
        <v>152</v>
      </c>
      <c r="AU603" s="145" t="s">
        <v>95</v>
      </c>
      <c r="AV603" s="11" t="s">
        <v>95</v>
      </c>
      <c r="AW603" s="11" t="s">
        <v>31</v>
      </c>
      <c r="AX603" s="11" t="s">
        <v>73</v>
      </c>
      <c r="AY603" s="145" t="s">
        <v>144</v>
      </c>
    </row>
    <row r="604" spans="2:65" s="12" customFormat="1" ht="16.5" customHeight="1">
      <c r="B604" s="150"/>
      <c r="E604" s="151" t="s">
        <v>5</v>
      </c>
      <c r="F604" s="227" t="s">
        <v>155</v>
      </c>
      <c r="G604" s="228"/>
      <c r="H604" s="228"/>
      <c r="I604" s="228"/>
      <c r="K604" s="152">
        <v>25.606999999999999</v>
      </c>
      <c r="R604" s="153"/>
      <c r="T604" s="154"/>
      <c r="AA604" s="155"/>
      <c r="AT604" s="151" t="s">
        <v>152</v>
      </c>
      <c r="AU604" s="151" t="s">
        <v>95</v>
      </c>
      <c r="AV604" s="12" t="s">
        <v>149</v>
      </c>
      <c r="AW604" s="12" t="s">
        <v>31</v>
      </c>
      <c r="AX604" s="12" t="s">
        <v>81</v>
      </c>
      <c r="AY604" s="151" t="s">
        <v>144</v>
      </c>
    </row>
    <row r="605" spans="2:65" s="1" customFormat="1" ht="38.25" customHeight="1">
      <c r="B605" s="129"/>
      <c r="C605" s="130" t="s">
        <v>635</v>
      </c>
      <c r="D605" s="130" t="s">
        <v>145</v>
      </c>
      <c r="E605" s="131" t="s">
        <v>1362</v>
      </c>
      <c r="F605" s="222" t="s">
        <v>1363</v>
      </c>
      <c r="G605" s="222"/>
      <c r="H605" s="222"/>
      <c r="I605" s="222"/>
      <c r="J605" s="132" t="s">
        <v>148</v>
      </c>
      <c r="K605" s="133">
        <v>43.825000000000003</v>
      </c>
      <c r="L605" s="217">
        <v>0</v>
      </c>
      <c r="M605" s="217"/>
      <c r="N605" s="217">
        <f>ROUND(L605*K605,2)</f>
        <v>0</v>
      </c>
      <c r="O605" s="217"/>
      <c r="P605" s="217"/>
      <c r="Q605" s="217"/>
      <c r="R605" s="134"/>
      <c r="T605" s="135" t="s">
        <v>5</v>
      </c>
      <c r="U605" s="40" t="s">
        <v>38</v>
      </c>
      <c r="V605" s="136">
        <v>2.58</v>
      </c>
      <c r="W605" s="136">
        <f>V605*K605</f>
        <v>113.06850000000001</v>
      </c>
      <c r="X605" s="136">
        <v>2.45329</v>
      </c>
      <c r="Y605" s="136">
        <f>X605*K605</f>
        <v>107.51543425000001</v>
      </c>
      <c r="Z605" s="136">
        <v>0</v>
      </c>
      <c r="AA605" s="137">
        <f>Z605*K605</f>
        <v>0</v>
      </c>
      <c r="AR605" s="21" t="s">
        <v>149</v>
      </c>
      <c r="AT605" s="21" t="s">
        <v>145</v>
      </c>
      <c r="AU605" s="21" t="s">
        <v>95</v>
      </c>
      <c r="AY605" s="21" t="s">
        <v>144</v>
      </c>
      <c r="BE605" s="138">
        <f>IF(U605="základní",N605,0)</f>
        <v>0</v>
      </c>
      <c r="BF605" s="138">
        <f>IF(U605="snížená",N605,0)</f>
        <v>0</v>
      </c>
      <c r="BG605" s="138">
        <f>IF(U605="zákl. přenesená",N605,0)</f>
        <v>0</v>
      </c>
      <c r="BH605" s="138">
        <f>IF(U605="sníž. přenesená",N605,0)</f>
        <v>0</v>
      </c>
      <c r="BI605" s="138">
        <f>IF(U605="nulová",N605,0)</f>
        <v>0</v>
      </c>
      <c r="BJ605" s="21" t="s">
        <v>81</v>
      </c>
      <c r="BK605" s="138">
        <f>ROUND(L605*K605,2)</f>
        <v>0</v>
      </c>
      <c r="BL605" s="21" t="s">
        <v>149</v>
      </c>
      <c r="BM605" s="21" t="s">
        <v>1364</v>
      </c>
    </row>
    <row r="606" spans="2:65" s="10" customFormat="1" ht="16.5" customHeight="1">
      <c r="B606" s="139"/>
      <c r="E606" s="140" t="s">
        <v>5</v>
      </c>
      <c r="F606" s="225" t="s">
        <v>919</v>
      </c>
      <c r="G606" s="226"/>
      <c r="H606" s="226"/>
      <c r="I606" s="226"/>
      <c r="K606" s="140" t="s">
        <v>5</v>
      </c>
      <c r="R606" s="141"/>
      <c r="T606" s="142"/>
      <c r="AA606" s="143"/>
      <c r="AT606" s="140" t="s">
        <v>152</v>
      </c>
      <c r="AU606" s="140" t="s">
        <v>95</v>
      </c>
      <c r="AV606" s="10" t="s">
        <v>81</v>
      </c>
      <c r="AW606" s="10" t="s">
        <v>31</v>
      </c>
      <c r="AX606" s="10" t="s">
        <v>73</v>
      </c>
      <c r="AY606" s="140" t="s">
        <v>144</v>
      </c>
    </row>
    <row r="607" spans="2:65" s="10" customFormat="1" ht="25.5" customHeight="1">
      <c r="B607" s="139"/>
      <c r="E607" s="140" t="s">
        <v>5</v>
      </c>
      <c r="F607" s="229" t="s">
        <v>1365</v>
      </c>
      <c r="G607" s="230"/>
      <c r="H607" s="230"/>
      <c r="I607" s="230"/>
      <c r="K607" s="140" t="s">
        <v>5</v>
      </c>
      <c r="R607" s="141"/>
      <c r="T607" s="142"/>
      <c r="AA607" s="143"/>
      <c r="AT607" s="140" t="s">
        <v>152</v>
      </c>
      <c r="AU607" s="140" t="s">
        <v>95</v>
      </c>
      <c r="AV607" s="10" t="s">
        <v>81</v>
      </c>
      <c r="AW607" s="10" t="s">
        <v>31</v>
      </c>
      <c r="AX607" s="10" t="s">
        <v>73</v>
      </c>
      <c r="AY607" s="140" t="s">
        <v>144</v>
      </c>
    </row>
    <row r="608" spans="2:65" s="11" customFormat="1" ht="16.5" customHeight="1">
      <c r="B608" s="144"/>
      <c r="E608" s="145" t="s">
        <v>5</v>
      </c>
      <c r="F608" s="223" t="s">
        <v>1366</v>
      </c>
      <c r="G608" s="224"/>
      <c r="H608" s="224"/>
      <c r="I608" s="224"/>
      <c r="K608" s="146">
        <v>115.8</v>
      </c>
      <c r="R608" s="147"/>
      <c r="T608" s="148"/>
      <c r="AA608" s="149"/>
      <c r="AT608" s="145" t="s">
        <v>152</v>
      </c>
      <c r="AU608" s="145" t="s">
        <v>95</v>
      </c>
      <c r="AV608" s="11" t="s">
        <v>95</v>
      </c>
      <c r="AW608" s="11" t="s">
        <v>31</v>
      </c>
      <c r="AX608" s="11" t="s">
        <v>73</v>
      </c>
      <c r="AY608" s="145" t="s">
        <v>144</v>
      </c>
    </row>
    <row r="609" spans="2:65" s="11" customFormat="1" ht="16.5" customHeight="1">
      <c r="B609" s="144"/>
      <c r="E609" s="145" t="s">
        <v>5</v>
      </c>
      <c r="F609" s="223" t="s">
        <v>1367</v>
      </c>
      <c r="G609" s="224"/>
      <c r="H609" s="224"/>
      <c r="I609" s="224"/>
      <c r="K609" s="146">
        <v>56.448</v>
      </c>
      <c r="R609" s="147"/>
      <c r="T609" s="148"/>
      <c r="AA609" s="149"/>
      <c r="AT609" s="145" t="s">
        <v>152</v>
      </c>
      <c r="AU609" s="145" t="s">
        <v>95</v>
      </c>
      <c r="AV609" s="11" t="s">
        <v>95</v>
      </c>
      <c r="AW609" s="11" t="s">
        <v>31</v>
      </c>
      <c r="AX609" s="11" t="s">
        <v>73</v>
      </c>
      <c r="AY609" s="145" t="s">
        <v>144</v>
      </c>
    </row>
    <row r="610" spans="2:65" s="11" customFormat="1" ht="16.5" customHeight="1">
      <c r="B610" s="144"/>
      <c r="E610" s="145" t="s">
        <v>5</v>
      </c>
      <c r="F610" s="223" t="s">
        <v>1368</v>
      </c>
      <c r="G610" s="224"/>
      <c r="H610" s="224"/>
      <c r="I610" s="224"/>
      <c r="K610" s="146">
        <v>51.5</v>
      </c>
      <c r="R610" s="147"/>
      <c r="T610" s="148"/>
      <c r="AA610" s="149"/>
      <c r="AT610" s="145" t="s">
        <v>152</v>
      </c>
      <c r="AU610" s="145" t="s">
        <v>95</v>
      </c>
      <c r="AV610" s="11" t="s">
        <v>95</v>
      </c>
      <c r="AW610" s="11" t="s">
        <v>31</v>
      </c>
      <c r="AX610" s="11" t="s">
        <v>73</v>
      </c>
      <c r="AY610" s="145" t="s">
        <v>144</v>
      </c>
    </row>
    <row r="611" spans="2:65" s="11" customFormat="1" ht="16.5" customHeight="1">
      <c r="B611" s="144"/>
      <c r="E611" s="145" t="s">
        <v>5</v>
      </c>
      <c r="F611" s="223" t="s">
        <v>1369</v>
      </c>
      <c r="G611" s="224"/>
      <c r="H611" s="224"/>
      <c r="I611" s="224"/>
      <c r="K611" s="146">
        <v>44.563000000000002</v>
      </c>
      <c r="R611" s="147"/>
      <c r="T611" s="148"/>
      <c r="AA611" s="149"/>
      <c r="AT611" s="145" t="s">
        <v>152</v>
      </c>
      <c r="AU611" s="145" t="s">
        <v>95</v>
      </c>
      <c r="AV611" s="11" t="s">
        <v>95</v>
      </c>
      <c r="AW611" s="11" t="s">
        <v>31</v>
      </c>
      <c r="AX611" s="11" t="s">
        <v>73</v>
      </c>
      <c r="AY611" s="145" t="s">
        <v>144</v>
      </c>
    </row>
    <row r="612" spans="2:65" s="13" customFormat="1" ht="16.5" customHeight="1">
      <c r="B612" s="156"/>
      <c r="E612" s="157" t="s">
        <v>5</v>
      </c>
      <c r="F612" s="237" t="s">
        <v>253</v>
      </c>
      <c r="G612" s="238"/>
      <c r="H612" s="238"/>
      <c r="I612" s="238"/>
      <c r="K612" s="158">
        <v>268.31099999999998</v>
      </c>
      <c r="R612" s="159"/>
      <c r="T612" s="160"/>
      <c r="AA612" s="161"/>
      <c r="AT612" s="157" t="s">
        <v>152</v>
      </c>
      <c r="AU612" s="157" t="s">
        <v>95</v>
      </c>
      <c r="AV612" s="13" t="s">
        <v>159</v>
      </c>
      <c r="AW612" s="13" t="s">
        <v>31</v>
      </c>
      <c r="AX612" s="13" t="s">
        <v>73</v>
      </c>
      <c r="AY612" s="157" t="s">
        <v>144</v>
      </c>
    </row>
    <row r="613" spans="2:65" s="10" customFormat="1" ht="16.5" customHeight="1">
      <c r="B613" s="139"/>
      <c r="E613" s="140" t="s">
        <v>5</v>
      </c>
      <c r="F613" s="229" t="s">
        <v>1370</v>
      </c>
      <c r="G613" s="230"/>
      <c r="H613" s="230"/>
      <c r="I613" s="230"/>
      <c r="K613" s="140" t="s">
        <v>5</v>
      </c>
      <c r="R613" s="141"/>
      <c r="T613" s="142"/>
      <c r="AA613" s="143"/>
      <c r="AT613" s="140" t="s">
        <v>152</v>
      </c>
      <c r="AU613" s="140" t="s">
        <v>95</v>
      </c>
      <c r="AV613" s="10" t="s">
        <v>81</v>
      </c>
      <c r="AW613" s="10" t="s">
        <v>31</v>
      </c>
      <c r="AX613" s="10" t="s">
        <v>73</v>
      </c>
      <c r="AY613" s="140" t="s">
        <v>144</v>
      </c>
    </row>
    <row r="614" spans="2:65" s="11" customFormat="1" ht="16.5" customHeight="1">
      <c r="B614" s="144"/>
      <c r="E614" s="145" t="s">
        <v>5</v>
      </c>
      <c r="F614" s="223" t="s">
        <v>1371</v>
      </c>
      <c r="G614" s="224"/>
      <c r="H614" s="224"/>
      <c r="I614" s="224"/>
      <c r="K614" s="146">
        <v>6.06</v>
      </c>
      <c r="R614" s="147"/>
      <c r="T614" s="148"/>
      <c r="AA614" s="149"/>
      <c r="AT614" s="145" t="s">
        <v>152</v>
      </c>
      <c r="AU614" s="145" t="s">
        <v>95</v>
      </c>
      <c r="AV614" s="11" t="s">
        <v>95</v>
      </c>
      <c r="AW614" s="11" t="s">
        <v>31</v>
      </c>
      <c r="AX614" s="11" t="s">
        <v>73</v>
      </c>
      <c r="AY614" s="145" t="s">
        <v>144</v>
      </c>
    </row>
    <row r="615" spans="2:65" s="10" customFormat="1" ht="16.5" customHeight="1">
      <c r="B615" s="139"/>
      <c r="E615" s="140" t="s">
        <v>5</v>
      </c>
      <c r="F615" s="229" t="s">
        <v>1372</v>
      </c>
      <c r="G615" s="230"/>
      <c r="H615" s="230"/>
      <c r="I615" s="230"/>
      <c r="K615" s="140" t="s">
        <v>5</v>
      </c>
      <c r="R615" s="141"/>
      <c r="T615" s="142"/>
      <c r="AA615" s="143"/>
      <c r="AT615" s="140" t="s">
        <v>152</v>
      </c>
      <c r="AU615" s="140" t="s">
        <v>95</v>
      </c>
      <c r="AV615" s="10" t="s">
        <v>81</v>
      </c>
      <c r="AW615" s="10" t="s">
        <v>31</v>
      </c>
      <c r="AX615" s="10" t="s">
        <v>73</v>
      </c>
      <c r="AY615" s="140" t="s">
        <v>144</v>
      </c>
    </row>
    <row r="616" spans="2:65" s="11" customFormat="1" ht="16.5" customHeight="1">
      <c r="B616" s="144"/>
      <c r="E616" s="145" t="s">
        <v>5</v>
      </c>
      <c r="F616" s="223" t="s">
        <v>1373</v>
      </c>
      <c r="G616" s="224"/>
      <c r="H616" s="224"/>
      <c r="I616" s="224"/>
      <c r="K616" s="146">
        <v>23.856000000000002</v>
      </c>
      <c r="R616" s="147"/>
      <c r="T616" s="148"/>
      <c r="AA616" s="149"/>
      <c r="AT616" s="145" t="s">
        <v>152</v>
      </c>
      <c r="AU616" s="145" t="s">
        <v>95</v>
      </c>
      <c r="AV616" s="11" t="s">
        <v>95</v>
      </c>
      <c r="AW616" s="11" t="s">
        <v>31</v>
      </c>
      <c r="AX616" s="11" t="s">
        <v>73</v>
      </c>
      <c r="AY616" s="145" t="s">
        <v>144</v>
      </c>
    </row>
    <row r="617" spans="2:65" s="13" customFormat="1" ht="16.5" customHeight="1">
      <c r="B617" s="156"/>
      <c r="E617" s="157" t="s">
        <v>5</v>
      </c>
      <c r="F617" s="237" t="s">
        <v>253</v>
      </c>
      <c r="G617" s="238"/>
      <c r="H617" s="238"/>
      <c r="I617" s="238"/>
      <c r="K617" s="158">
        <v>29.916</v>
      </c>
      <c r="R617" s="159"/>
      <c r="T617" s="160"/>
      <c r="AA617" s="161"/>
      <c r="AT617" s="157" t="s">
        <v>152</v>
      </c>
      <c r="AU617" s="157" t="s">
        <v>95</v>
      </c>
      <c r="AV617" s="13" t="s">
        <v>159</v>
      </c>
      <c r="AW617" s="13" t="s">
        <v>31</v>
      </c>
      <c r="AX617" s="13" t="s">
        <v>73</v>
      </c>
      <c r="AY617" s="157" t="s">
        <v>144</v>
      </c>
    </row>
    <row r="618" spans="2:65" s="11" customFormat="1" ht="16.5" customHeight="1">
      <c r="B618" s="144"/>
      <c r="E618" s="145" t="s">
        <v>5</v>
      </c>
      <c r="F618" s="223" t="s">
        <v>1374</v>
      </c>
      <c r="G618" s="224"/>
      <c r="H618" s="224"/>
      <c r="I618" s="224"/>
      <c r="K618" s="146">
        <v>43.825000000000003</v>
      </c>
      <c r="R618" s="147"/>
      <c r="T618" s="148"/>
      <c r="AA618" s="149"/>
      <c r="AT618" s="145" t="s">
        <v>152</v>
      </c>
      <c r="AU618" s="145" t="s">
        <v>95</v>
      </c>
      <c r="AV618" s="11" t="s">
        <v>95</v>
      </c>
      <c r="AW618" s="11" t="s">
        <v>31</v>
      </c>
      <c r="AX618" s="11" t="s">
        <v>81</v>
      </c>
      <c r="AY618" s="145" t="s">
        <v>144</v>
      </c>
    </row>
    <row r="619" spans="2:65" s="1" customFormat="1" ht="38.25" customHeight="1">
      <c r="B619" s="129"/>
      <c r="C619" s="130" t="s">
        <v>641</v>
      </c>
      <c r="D619" s="130" t="s">
        <v>145</v>
      </c>
      <c r="E619" s="131" t="s">
        <v>1375</v>
      </c>
      <c r="F619" s="222" t="s">
        <v>1376</v>
      </c>
      <c r="G619" s="222"/>
      <c r="H619" s="222"/>
      <c r="I619" s="222"/>
      <c r="J619" s="132" t="s">
        <v>148</v>
      </c>
      <c r="K619" s="133">
        <v>9.5210000000000008</v>
      </c>
      <c r="L619" s="217">
        <v>0</v>
      </c>
      <c r="M619" s="217"/>
      <c r="N619" s="217">
        <f>ROUND(L619*K619,2)</f>
        <v>0</v>
      </c>
      <c r="O619" s="217"/>
      <c r="P619" s="217"/>
      <c r="Q619" s="217"/>
      <c r="R619" s="134"/>
      <c r="T619" s="135" t="s">
        <v>5</v>
      </c>
      <c r="U619" s="40" t="s">
        <v>38</v>
      </c>
      <c r="V619" s="136">
        <v>0.82</v>
      </c>
      <c r="W619" s="136">
        <f>V619*K619</f>
        <v>7.80722</v>
      </c>
      <c r="X619" s="136">
        <v>0</v>
      </c>
      <c r="Y619" s="136">
        <f>X619*K619</f>
        <v>0</v>
      </c>
      <c r="Z619" s="136">
        <v>0</v>
      </c>
      <c r="AA619" s="137">
        <f>Z619*K619</f>
        <v>0</v>
      </c>
      <c r="AR619" s="21" t="s">
        <v>149</v>
      </c>
      <c r="AT619" s="21" t="s">
        <v>145</v>
      </c>
      <c r="AU619" s="21" t="s">
        <v>95</v>
      </c>
      <c r="AY619" s="21" t="s">
        <v>144</v>
      </c>
      <c r="BE619" s="138">
        <f>IF(U619="základní",N619,0)</f>
        <v>0</v>
      </c>
      <c r="BF619" s="138">
        <f>IF(U619="snížená",N619,0)</f>
        <v>0</v>
      </c>
      <c r="BG619" s="138">
        <f>IF(U619="zákl. přenesená",N619,0)</f>
        <v>0</v>
      </c>
      <c r="BH619" s="138">
        <f>IF(U619="sníž. přenesená",N619,0)</f>
        <v>0</v>
      </c>
      <c r="BI619" s="138">
        <f>IF(U619="nulová",N619,0)</f>
        <v>0</v>
      </c>
      <c r="BJ619" s="21" t="s">
        <v>81</v>
      </c>
      <c r="BK619" s="138">
        <f>ROUND(L619*K619,2)</f>
        <v>0</v>
      </c>
      <c r="BL619" s="21" t="s">
        <v>149</v>
      </c>
      <c r="BM619" s="21" t="s">
        <v>1377</v>
      </c>
    </row>
    <row r="620" spans="2:65" s="1" customFormat="1" ht="38.25" customHeight="1">
      <c r="B620" s="129"/>
      <c r="C620" s="130" t="s">
        <v>645</v>
      </c>
      <c r="D620" s="130" t="s">
        <v>145</v>
      </c>
      <c r="E620" s="131" t="s">
        <v>1378</v>
      </c>
      <c r="F620" s="222" t="s">
        <v>1379</v>
      </c>
      <c r="G620" s="222"/>
      <c r="H620" s="222"/>
      <c r="I620" s="222"/>
      <c r="J620" s="132" t="s">
        <v>148</v>
      </c>
      <c r="K620" s="133">
        <v>43.825000000000003</v>
      </c>
      <c r="L620" s="217">
        <v>0</v>
      </c>
      <c r="M620" s="217"/>
      <c r="N620" s="217">
        <f>ROUND(L620*K620,2)</f>
        <v>0</v>
      </c>
      <c r="O620" s="217"/>
      <c r="P620" s="217"/>
      <c r="Q620" s="217"/>
      <c r="R620" s="134"/>
      <c r="T620" s="135" t="s">
        <v>5</v>
      </c>
      <c r="U620" s="40" t="s">
        <v>38</v>
      </c>
      <c r="V620" s="136">
        <v>0.41</v>
      </c>
      <c r="W620" s="136">
        <f>V620*K620</f>
        <v>17.968250000000001</v>
      </c>
      <c r="X620" s="136">
        <v>0</v>
      </c>
      <c r="Y620" s="136">
        <f>X620*K620</f>
        <v>0</v>
      </c>
      <c r="Z620" s="136">
        <v>0</v>
      </c>
      <c r="AA620" s="137">
        <f>Z620*K620</f>
        <v>0</v>
      </c>
      <c r="AR620" s="21" t="s">
        <v>149</v>
      </c>
      <c r="AT620" s="21" t="s">
        <v>145</v>
      </c>
      <c r="AU620" s="21" t="s">
        <v>95</v>
      </c>
      <c r="AY620" s="21" t="s">
        <v>144</v>
      </c>
      <c r="BE620" s="138">
        <f>IF(U620="základní",N620,0)</f>
        <v>0</v>
      </c>
      <c r="BF620" s="138">
        <f>IF(U620="snížená",N620,0)</f>
        <v>0</v>
      </c>
      <c r="BG620" s="138">
        <f>IF(U620="zákl. přenesená",N620,0)</f>
        <v>0</v>
      </c>
      <c r="BH620" s="138">
        <f>IF(U620="sníž. přenesená",N620,0)</f>
        <v>0</v>
      </c>
      <c r="BI620" s="138">
        <f>IF(U620="nulová",N620,0)</f>
        <v>0</v>
      </c>
      <c r="BJ620" s="21" t="s">
        <v>81</v>
      </c>
      <c r="BK620" s="138">
        <f>ROUND(L620*K620,2)</f>
        <v>0</v>
      </c>
      <c r="BL620" s="21" t="s">
        <v>149</v>
      </c>
      <c r="BM620" s="21" t="s">
        <v>1380</v>
      </c>
    </row>
    <row r="621" spans="2:65" s="1" customFormat="1" ht="25.5" customHeight="1">
      <c r="B621" s="129"/>
      <c r="C621" s="130" t="s">
        <v>650</v>
      </c>
      <c r="D621" s="130" t="s">
        <v>145</v>
      </c>
      <c r="E621" s="131" t="s">
        <v>1381</v>
      </c>
      <c r="F621" s="222" t="s">
        <v>1382</v>
      </c>
      <c r="G621" s="222"/>
      <c r="H621" s="222"/>
      <c r="I621" s="222"/>
      <c r="J621" s="132" t="s">
        <v>148</v>
      </c>
      <c r="K621" s="133">
        <v>10.736000000000001</v>
      </c>
      <c r="L621" s="217">
        <v>0</v>
      </c>
      <c r="M621" s="217"/>
      <c r="N621" s="217">
        <f>ROUND(L621*K621,2)</f>
        <v>0</v>
      </c>
      <c r="O621" s="217"/>
      <c r="P621" s="217"/>
      <c r="Q621" s="217"/>
      <c r="R621" s="134"/>
      <c r="T621" s="135" t="s">
        <v>5</v>
      </c>
      <c r="U621" s="40" t="s">
        <v>38</v>
      </c>
      <c r="V621" s="136">
        <v>4.04</v>
      </c>
      <c r="W621" s="136">
        <f>V621*K621</f>
        <v>43.373440000000002</v>
      </c>
      <c r="X621" s="136">
        <v>1.4139999999999999</v>
      </c>
      <c r="Y621" s="136">
        <f>X621*K621</f>
        <v>15.180704</v>
      </c>
      <c r="Z621" s="136">
        <v>0</v>
      </c>
      <c r="AA621" s="137">
        <f>Z621*K621</f>
        <v>0</v>
      </c>
      <c r="AR621" s="21" t="s">
        <v>149</v>
      </c>
      <c r="AT621" s="21" t="s">
        <v>145</v>
      </c>
      <c r="AU621" s="21" t="s">
        <v>95</v>
      </c>
      <c r="AY621" s="21" t="s">
        <v>144</v>
      </c>
      <c r="BE621" s="138">
        <f>IF(U621="základní",N621,0)</f>
        <v>0</v>
      </c>
      <c r="BF621" s="138">
        <f>IF(U621="snížená",N621,0)</f>
        <v>0</v>
      </c>
      <c r="BG621" s="138">
        <f>IF(U621="zákl. přenesená",N621,0)</f>
        <v>0</v>
      </c>
      <c r="BH621" s="138">
        <f>IF(U621="sníž. přenesená",N621,0)</f>
        <v>0</v>
      </c>
      <c r="BI621" s="138">
        <f>IF(U621="nulová",N621,0)</f>
        <v>0</v>
      </c>
      <c r="BJ621" s="21" t="s">
        <v>81</v>
      </c>
      <c r="BK621" s="138">
        <f>ROUND(L621*K621,2)</f>
        <v>0</v>
      </c>
      <c r="BL621" s="21" t="s">
        <v>149</v>
      </c>
      <c r="BM621" s="21" t="s">
        <v>1383</v>
      </c>
    </row>
    <row r="622" spans="2:65" s="10" customFormat="1" ht="16.5" customHeight="1">
      <c r="B622" s="139"/>
      <c r="E622" s="140" t="s">
        <v>5</v>
      </c>
      <c r="F622" s="225" t="s">
        <v>1384</v>
      </c>
      <c r="G622" s="226"/>
      <c r="H622" s="226"/>
      <c r="I622" s="226"/>
      <c r="K622" s="140" t="s">
        <v>5</v>
      </c>
      <c r="R622" s="141"/>
      <c r="T622" s="142"/>
      <c r="AA622" s="143"/>
      <c r="AT622" s="140" t="s">
        <v>152</v>
      </c>
      <c r="AU622" s="140" t="s">
        <v>95</v>
      </c>
      <c r="AV622" s="10" t="s">
        <v>81</v>
      </c>
      <c r="AW622" s="10" t="s">
        <v>31</v>
      </c>
      <c r="AX622" s="10" t="s">
        <v>73</v>
      </c>
      <c r="AY622" s="140" t="s">
        <v>144</v>
      </c>
    </row>
    <row r="623" spans="2:65" s="11" customFormat="1" ht="16.5" customHeight="1">
      <c r="B623" s="144"/>
      <c r="E623" s="145" t="s">
        <v>5</v>
      </c>
      <c r="F623" s="223" t="s">
        <v>1385</v>
      </c>
      <c r="G623" s="224"/>
      <c r="H623" s="224"/>
      <c r="I623" s="224"/>
      <c r="K623" s="146">
        <v>10.736000000000001</v>
      </c>
      <c r="R623" s="147"/>
      <c r="T623" s="148"/>
      <c r="AA623" s="149"/>
      <c r="AT623" s="145" t="s">
        <v>152</v>
      </c>
      <c r="AU623" s="145" t="s">
        <v>95</v>
      </c>
      <c r="AV623" s="11" t="s">
        <v>95</v>
      </c>
      <c r="AW623" s="11" t="s">
        <v>31</v>
      </c>
      <c r="AX623" s="11" t="s">
        <v>81</v>
      </c>
      <c r="AY623" s="145" t="s">
        <v>144</v>
      </c>
    </row>
    <row r="624" spans="2:65" s="1" customFormat="1" ht="16.5" customHeight="1">
      <c r="B624" s="129"/>
      <c r="C624" s="130" t="s">
        <v>654</v>
      </c>
      <c r="D624" s="130" t="s">
        <v>145</v>
      </c>
      <c r="E624" s="131" t="s">
        <v>1386</v>
      </c>
      <c r="F624" s="222" t="s">
        <v>1387</v>
      </c>
      <c r="G624" s="222"/>
      <c r="H624" s="222"/>
      <c r="I624" s="222"/>
      <c r="J624" s="132" t="s">
        <v>179</v>
      </c>
      <c r="K624" s="133">
        <v>2.359</v>
      </c>
      <c r="L624" s="217">
        <v>0</v>
      </c>
      <c r="M624" s="217"/>
      <c r="N624" s="217">
        <f>ROUND(L624*K624,2)</f>
        <v>0</v>
      </c>
      <c r="O624" s="217"/>
      <c r="P624" s="217"/>
      <c r="Q624" s="217"/>
      <c r="R624" s="134"/>
      <c r="T624" s="135" t="s">
        <v>5</v>
      </c>
      <c r="U624" s="40" t="s">
        <v>38</v>
      </c>
      <c r="V624" s="136">
        <v>15.231</v>
      </c>
      <c r="W624" s="136">
        <f>V624*K624</f>
        <v>35.929929000000001</v>
      </c>
      <c r="X624" s="136">
        <v>1.0627727796999999</v>
      </c>
      <c r="Y624" s="136">
        <f>X624*K624</f>
        <v>2.5070809873122997</v>
      </c>
      <c r="Z624" s="136">
        <v>0</v>
      </c>
      <c r="AA624" s="137">
        <f>Z624*K624</f>
        <v>0</v>
      </c>
      <c r="AR624" s="21" t="s">
        <v>149</v>
      </c>
      <c r="AT624" s="21" t="s">
        <v>145</v>
      </c>
      <c r="AU624" s="21" t="s">
        <v>95</v>
      </c>
      <c r="AY624" s="21" t="s">
        <v>144</v>
      </c>
      <c r="BE624" s="138">
        <f>IF(U624="základní",N624,0)</f>
        <v>0</v>
      </c>
      <c r="BF624" s="138">
        <f>IF(U624="snížená",N624,0)</f>
        <v>0</v>
      </c>
      <c r="BG624" s="138">
        <f>IF(U624="zákl. přenesená",N624,0)</f>
        <v>0</v>
      </c>
      <c r="BH624" s="138">
        <f>IF(U624="sníž. přenesená",N624,0)</f>
        <v>0</v>
      </c>
      <c r="BI624" s="138">
        <f>IF(U624="nulová",N624,0)</f>
        <v>0</v>
      </c>
      <c r="BJ624" s="21" t="s">
        <v>81</v>
      </c>
      <c r="BK624" s="138">
        <f>ROUND(L624*K624,2)</f>
        <v>0</v>
      </c>
      <c r="BL624" s="21" t="s">
        <v>149</v>
      </c>
      <c r="BM624" s="21" t="s">
        <v>1388</v>
      </c>
    </row>
    <row r="625" spans="2:51" s="10" customFormat="1" ht="16.5" customHeight="1">
      <c r="B625" s="139"/>
      <c r="E625" s="140" t="s">
        <v>5</v>
      </c>
      <c r="F625" s="225" t="s">
        <v>1389</v>
      </c>
      <c r="G625" s="226"/>
      <c r="H625" s="226"/>
      <c r="I625" s="226"/>
      <c r="K625" s="140" t="s">
        <v>5</v>
      </c>
      <c r="R625" s="141"/>
      <c r="T625" s="142"/>
      <c r="AA625" s="143"/>
      <c r="AT625" s="140" t="s">
        <v>152</v>
      </c>
      <c r="AU625" s="140" t="s">
        <v>95</v>
      </c>
      <c r="AV625" s="10" t="s">
        <v>81</v>
      </c>
      <c r="AW625" s="10" t="s">
        <v>31</v>
      </c>
      <c r="AX625" s="10" t="s">
        <v>73</v>
      </c>
      <c r="AY625" s="140" t="s">
        <v>144</v>
      </c>
    </row>
    <row r="626" spans="2:51" s="10" customFormat="1" ht="16.5" customHeight="1">
      <c r="B626" s="139"/>
      <c r="E626" s="140" t="s">
        <v>5</v>
      </c>
      <c r="F626" s="229" t="s">
        <v>1390</v>
      </c>
      <c r="G626" s="230"/>
      <c r="H626" s="230"/>
      <c r="I626" s="230"/>
      <c r="K626" s="140" t="s">
        <v>5</v>
      </c>
      <c r="R626" s="141"/>
      <c r="T626" s="142"/>
      <c r="AA626" s="143"/>
      <c r="AT626" s="140" t="s">
        <v>152</v>
      </c>
      <c r="AU626" s="140" t="s">
        <v>95</v>
      </c>
      <c r="AV626" s="10" t="s">
        <v>81</v>
      </c>
      <c r="AW626" s="10" t="s">
        <v>31</v>
      </c>
      <c r="AX626" s="10" t="s">
        <v>73</v>
      </c>
      <c r="AY626" s="140" t="s">
        <v>144</v>
      </c>
    </row>
    <row r="627" spans="2:51" s="10" customFormat="1" ht="16.5" customHeight="1">
      <c r="B627" s="139"/>
      <c r="E627" s="140" t="s">
        <v>5</v>
      </c>
      <c r="F627" s="229" t="s">
        <v>919</v>
      </c>
      <c r="G627" s="230"/>
      <c r="H627" s="230"/>
      <c r="I627" s="230"/>
      <c r="K627" s="140" t="s">
        <v>5</v>
      </c>
      <c r="R627" s="141"/>
      <c r="T627" s="142"/>
      <c r="AA627" s="143"/>
      <c r="AT627" s="140" t="s">
        <v>152</v>
      </c>
      <c r="AU627" s="140" t="s">
        <v>95</v>
      </c>
      <c r="AV627" s="10" t="s">
        <v>81</v>
      </c>
      <c r="AW627" s="10" t="s">
        <v>31</v>
      </c>
      <c r="AX627" s="10" t="s">
        <v>73</v>
      </c>
      <c r="AY627" s="140" t="s">
        <v>144</v>
      </c>
    </row>
    <row r="628" spans="2:51" s="10" customFormat="1" ht="25.5" customHeight="1">
      <c r="B628" s="139"/>
      <c r="E628" s="140" t="s">
        <v>5</v>
      </c>
      <c r="F628" s="229" t="s">
        <v>1365</v>
      </c>
      <c r="G628" s="230"/>
      <c r="H628" s="230"/>
      <c r="I628" s="230"/>
      <c r="K628" s="140" t="s">
        <v>5</v>
      </c>
      <c r="R628" s="141"/>
      <c r="T628" s="142"/>
      <c r="AA628" s="143"/>
      <c r="AT628" s="140" t="s">
        <v>152</v>
      </c>
      <c r="AU628" s="140" t="s">
        <v>95</v>
      </c>
      <c r="AV628" s="10" t="s">
        <v>81</v>
      </c>
      <c r="AW628" s="10" t="s">
        <v>31</v>
      </c>
      <c r="AX628" s="10" t="s">
        <v>73</v>
      </c>
      <c r="AY628" s="140" t="s">
        <v>144</v>
      </c>
    </row>
    <row r="629" spans="2:51" s="11" customFormat="1" ht="25.5" customHeight="1">
      <c r="B629" s="144"/>
      <c r="E629" s="145" t="s">
        <v>5</v>
      </c>
      <c r="F629" s="223" t="s">
        <v>1391</v>
      </c>
      <c r="G629" s="224"/>
      <c r="H629" s="224"/>
      <c r="I629" s="224"/>
      <c r="K629" s="146">
        <v>178.6</v>
      </c>
      <c r="R629" s="147"/>
      <c r="T629" s="148"/>
      <c r="AA629" s="149"/>
      <c r="AT629" s="145" t="s">
        <v>152</v>
      </c>
      <c r="AU629" s="145" t="s">
        <v>95</v>
      </c>
      <c r="AV629" s="11" t="s">
        <v>95</v>
      </c>
      <c r="AW629" s="11" t="s">
        <v>31</v>
      </c>
      <c r="AX629" s="11" t="s">
        <v>73</v>
      </c>
      <c r="AY629" s="145" t="s">
        <v>144</v>
      </c>
    </row>
    <row r="630" spans="2:51" s="11" customFormat="1" ht="25.5" customHeight="1">
      <c r="B630" s="144"/>
      <c r="E630" s="145" t="s">
        <v>5</v>
      </c>
      <c r="F630" s="223" t="s">
        <v>1392</v>
      </c>
      <c r="G630" s="224"/>
      <c r="H630" s="224"/>
      <c r="I630" s="224"/>
      <c r="K630" s="146">
        <v>93.6</v>
      </c>
      <c r="R630" s="147"/>
      <c r="T630" s="148"/>
      <c r="AA630" s="149"/>
      <c r="AT630" s="145" t="s">
        <v>152</v>
      </c>
      <c r="AU630" s="145" t="s">
        <v>95</v>
      </c>
      <c r="AV630" s="11" t="s">
        <v>95</v>
      </c>
      <c r="AW630" s="11" t="s">
        <v>31</v>
      </c>
      <c r="AX630" s="11" t="s">
        <v>73</v>
      </c>
      <c r="AY630" s="145" t="s">
        <v>144</v>
      </c>
    </row>
    <row r="631" spans="2:51" s="10" customFormat="1" ht="16.5" customHeight="1">
      <c r="B631" s="139"/>
      <c r="E631" s="140" t="s">
        <v>5</v>
      </c>
      <c r="F631" s="229" t="s">
        <v>1370</v>
      </c>
      <c r="G631" s="230"/>
      <c r="H631" s="230"/>
      <c r="I631" s="230"/>
      <c r="K631" s="140" t="s">
        <v>5</v>
      </c>
      <c r="R631" s="141"/>
      <c r="T631" s="142"/>
      <c r="AA631" s="143"/>
      <c r="AT631" s="140" t="s">
        <v>152</v>
      </c>
      <c r="AU631" s="140" t="s">
        <v>95</v>
      </c>
      <c r="AV631" s="10" t="s">
        <v>81</v>
      </c>
      <c r="AW631" s="10" t="s">
        <v>31</v>
      </c>
      <c r="AX631" s="10" t="s">
        <v>73</v>
      </c>
      <c r="AY631" s="140" t="s">
        <v>144</v>
      </c>
    </row>
    <row r="632" spans="2:51" s="11" customFormat="1" ht="16.5" customHeight="1">
      <c r="B632" s="144"/>
      <c r="E632" s="145" t="s">
        <v>5</v>
      </c>
      <c r="F632" s="223" t="s">
        <v>1371</v>
      </c>
      <c r="G632" s="224"/>
      <c r="H632" s="224"/>
      <c r="I632" s="224"/>
      <c r="K632" s="146">
        <v>6.06</v>
      </c>
      <c r="R632" s="147"/>
      <c r="T632" s="148"/>
      <c r="AA632" s="149"/>
      <c r="AT632" s="145" t="s">
        <v>152</v>
      </c>
      <c r="AU632" s="145" t="s">
        <v>95</v>
      </c>
      <c r="AV632" s="11" t="s">
        <v>95</v>
      </c>
      <c r="AW632" s="11" t="s">
        <v>31</v>
      </c>
      <c r="AX632" s="11" t="s">
        <v>73</v>
      </c>
      <c r="AY632" s="145" t="s">
        <v>144</v>
      </c>
    </row>
    <row r="633" spans="2:51" s="13" customFormat="1" ht="16.5" customHeight="1">
      <c r="B633" s="156"/>
      <c r="E633" s="157" t="s">
        <v>5</v>
      </c>
      <c r="F633" s="237" t="s">
        <v>253</v>
      </c>
      <c r="G633" s="238"/>
      <c r="H633" s="238"/>
      <c r="I633" s="238"/>
      <c r="K633" s="158">
        <v>278.26</v>
      </c>
      <c r="R633" s="159"/>
      <c r="T633" s="160"/>
      <c r="AA633" s="161"/>
      <c r="AT633" s="157" t="s">
        <v>152</v>
      </c>
      <c r="AU633" s="157" t="s">
        <v>95</v>
      </c>
      <c r="AV633" s="13" t="s">
        <v>159</v>
      </c>
      <c r="AW633" s="13" t="s">
        <v>31</v>
      </c>
      <c r="AX633" s="13" t="s">
        <v>73</v>
      </c>
      <c r="AY633" s="157" t="s">
        <v>144</v>
      </c>
    </row>
    <row r="634" spans="2:51" s="10" customFormat="1" ht="16.5" customHeight="1">
      <c r="B634" s="139"/>
      <c r="E634" s="140" t="s">
        <v>5</v>
      </c>
      <c r="F634" s="229" t="s">
        <v>1372</v>
      </c>
      <c r="G634" s="230"/>
      <c r="H634" s="230"/>
      <c r="I634" s="230"/>
      <c r="K634" s="140" t="s">
        <v>5</v>
      </c>
      <c r="R634" s="141"/>
      <c r="T634" s="142"/>
      <c r="AA634" s="143"/>
      <c r="AT634" s="140" t="s">
        <v>152</v>
      </c>
      <c r="AU634" s="140" t="s">
        <v>95</v>
      </c>
      <c r="AV634" s="10" t="s">
        <v>81</v>
      </c>
      <c r="AW634" s="10" t="s">
        <v>31</v>
      </c>
      <c r="AX634" s="10" t="s">
        <v>73</v>
      </c>
      <c r="AY634" s="140" t="s">
        <v>144</v>
      </c>
    </row>
    <row r="635" spans="2:51" s="11" customFormat="1" ht="16.5" customHeight="1">
      <c r="B635" s="144"/>
      <c r="E635" s="145" t="s">
        <v>5</v>
      </c>
      <c r="F635" s="223" t="s">
        <v>1373</v>
      </c>
      <c r="G635" s="224"/>
      <c r="H635" s="224"/>
      <c r="I635" s="224"/>
      <c r="K635" s="146">
        <v>23.856000000000002</v>
      </c>
      <c r="R635" s="147"/>
      <c r="T635" s="148"/>
      <c r="AA635" s="149"/>
      <c r="AT635" s="145" t="s">
        <v>152</v>
      </c>
      <c r="AU635" s="145" t="s">
        <v>95</v>
      </c>
      <c r="AV635" s="11" t="s">
        <v>95</v>
      </c>
      <c r="AW635" s="11" t="s">
        <v>31</v>
      </c>
      <c r="AX635" s="11" t="s">
        <v>73</v>
      </c>
      <c r="AY635" s="145" t="s">
        <v>144</v>
      </c>
    </row>
    <row r="636" spans="2:51" s="13" customFormat="1" ht="16.5" customHeight="1">
      <c r="B636" s="156"/>
      <c r="E636" s="157" t="s">
        <v>5</v>
      </c>
      <c r="F636" s="237" t="s">
        <v>253</v>
      </c>
      <c r="G636" s="238"/>
      <c r="H636" s="238"/>
      <c r="I636" s="238"/>
      <c r="K636" s="158">
        <v>23.856000000000002</v>
      </c>
      <c r="R636" s="159"/>
      <c r="T636" s="160"/>
      <c r="AA636" s="161"/>
      <c r="AT636" s="157" t="s">
        <v>152</v>
      </c>
      <c r="AU636" s="157" t="s">
        <v>95</v>
      </c>
      <c r="AV636" s="13" t="s">
        <v>159</v>
      </c>
      <c r="AW636" s="13" t="s">
        <v>31</v>
      </c>
      <c r="AX636" s="13" t="s">
        <v>73</v>
      </c>
      <c r="AY636" s="157" t="s">
        <v>144</v>
      </c>
    </row>
    <row r="637" spans="2:51" s="12" customFormat="1" ht="16.5" customHeight="1">
      <c r="B637" s="150"/>
      <c r="E637" s="151" t="s">
        <v>5</v>
      </c>
      <c r="F637" s="227" t="s">
        <v>155</v>
      </c>
      <c r="G637" s="228"/>
      <c r="H637" s="228"/>
      <c r="I637" s="228"/>
      <c r="K637" s="152">
        <v>302.11599999999999</v>
      </c>
      <c r="R637" s="153"/>
      <c r="T637" s="154"/>
      <c r="AA637" s="155"/>
      <c r="AT637" s="151" t="s">
        <v>152</v>
      </c>
      <c r="AU637" s="151" t="s">
        <v>95</v>
      </c>
      <c r="AV637" s="12" t="s">
        <v>149</v>
      </c>
      <c r="AW637" s="12" t="s">
        <v>31</v>
      </c>
      <c r="AX637" s="12" t="s">
        <v>73</v>
      </c>
      <c r="AY637" s="151" t="s">
        <v>144</v>
      </c>
    </row>
    <row r="638" spans="2:51" s="11" customFormat="1" ht="16.5" customHeight="1">
      <c r="B638" s="144"/>
      <c r="E638" s="145" t="s">
        <v>5</v>
      </c>
      <c r="F638" s="223" t="s">
        <v>1393</v>
      </c>
      <c r="G638" s="224"/>
      <c r="H638" s="224"/>
      <c r="I638" s="224"/>
      <c r="K638" s="146">
        <v>1.661</v>
      </c>
      <c r="R638" s="147"/>
      <c r="T638" s="148"/>
      <c r="AA638" s="149"/>
      <c r="AT638" s="145" t="s">
        <v>152</v>
      </c>
      <c r="AU638" s="145" t="s">
        <v>95</v>
      </c>
      <c r="AV638" s="11" t="s">
        <v>95</v>
      </c>
      <c r="AW638" s="11" t="s">
        <v>31</v>
      </c>
      <c r="AX638" s="11" t="s">
        <v>73</v>
      </c>
      <c r="AY638" s="145" t="s">
        <v>144</v>
      </c>
    </row>
    <row r="639" spans="2:51" s="11" customFormat="1" ht="16.5" customHeight="1">
      <c r="B639" s="144"/>
      <c r="E639" s="145" t="s">
        <v>5</v>
      </c>
      <c r="F639" s="223" t="s">
        <v>1394</v>
      </c>
      <c r="G639" s="224"/>
      <c r="H639" s="224"/>
      <c r="I639" s="224"/>
      <c r="K639" s="146">
        <v>0.69799999999999995</v>
      </c>
      <c r="R639" s="147"/>
      <c r="T639" s="148"/>
      <c r="AA639" s="149"/>
      <c r="AT639" s="145" t="s">
        <v>152</v>
      </c>
      <c r="AU639" s="145" t="s">
        <v>95</v>
      </c>
      <c r="AV639" s="11" t="s">
        <v>95</v>
      </c>
      <c r="AW639" s="11" t="s">
        <v>31</v>
      </c>
      <c r="AX639" s="11" t="s">
        <v>73</v>
      </c>
      <c r="AY639" s="145" t="s">
        <v>144</v>
      </c>
    </row>
    <row r="640" spans="2:51" s="12" customFormat="1" ht="16.5" customHeight="1">
      <c r="B640" s="150"/>
      <c r="E640" s="151" t="s">
        <v>5</v>
      </c>
      <c r="F640" s="227" t="s">
        <v>155</v>
      </c>
      <c r="G640" s="228"/>
      <c r="H640" s="228"/>
      <c r="I640" s="228"/>
      <c r="K640" s="152">
        <v>2.359</v>
      </c>
      <c r="R640" s="153"/>
      <c r="T640" s="154"/>
      <c r="AA640" s="155"/>
      <c r="AT640" s="151" t="s">
        <v>152</v>
      </c>
      <c r="AU640" s="151" t="s">
        <v>95</v>
      </c>
      <c r="AV640" s="12" t="s">
        <v>149</v>
      </c>
      <c r="AW640" s="12" t="s">
        <v>31</v>
      </c>
      <c r="AX640" s="12" t="s">
        <v>81</v>
      </c>
      <c r="AY640" s="151" t="s">
        <v>144</v>
      </c>
    </row>
    <row r="641" spans="2:65" s="1" customFormat="1" ht="25.5" customHeight="1">
      <c r="B641" s="129"/>
      <c r="C641" s="130" t="s">
        <v>658</v>
      </c>
      <c r="D641" s="130" t="s">
        <v>145</v>
      </c>
      <c r="E641" s="131" t="s">
        <v>1395</v>
      </c>
      <c r="F641" s="222" t="s">
        <v>1396</v>
      </c>
      <c r="G641" s="222"/>
      <c r="H641" s="222"/>
      <c r="I641" s="222"/>
      <c r="J641" s="132" t="s">
        <v>190</v>
      </c>
      <c r="K641" s="133">
        <v>9.0980000000000008</v>
      </c>
      <c r="L641" s="217">
        <v>0</v>
      </c>
      <c r="M641" s="217"/>
      <c r="N641" s="217">
        <f>ROUND(L641*K641,2)</f>
        <v>0</v>
      </c>
      <c r="O641" s="217"/>
      <c r="P641" s="217"/>
      <c r="Q641" s="217"/>
      <c r="R641" s="134"/>
      <c r="T641" s="135" t="s">
        <v>5</v>
      </c>
      <c r="U641" s="40" t="s">
        <v>38</v>
      </c>
      <c r="V641" s="136">
        <v>1.7210000000000001</v>
      </c>
      <c r="W641" s="136">
        <f>V641*K641</f>
        <v>15.657658000000001</v>
      </c>
      <c r="X641" s="136">
        <v>0.107096</v>
      </c>
      <c r="Y641" s="136">
        <f>X641*K641</f>
        <v>0.97435940800000009</v>
      </c>
      <c r="Z641" s="136">
        <v>0</v>
      </c>
      <c r="AA641" s="137">
        <f>Z641*K641</f>
        <v>0</v>
      </c>
      <c r="AR641" s="21" t="s">
        <v>149</v>
      </c>
      <c r="AT641" s="21" t="s">
        <v>145</v>
      </c>
      <c r="AU641" s="21" t="s">
        <v>95</v>
      </c>
      <c r="AY641" s="21" t="s">
        <v>144</v>
      </c>
      <c r="BE641" s="138">
        <f>IF(U641="základní",N641,0)</f>
        <v>0</v>
      </c>
      <c r="BF641" s="138">
        <f>IF(U641="snížená",N641,0)</f>
        <v>0</v>
      </c>
      <c r="BG641" s="138">
        <f>IF(U641="zákl. přenesená",N641,0)</f>
        <v>0</v>
      </c>
      <c r="BH641" s="138">
        <f>IF(U641="sníž. přenesená",N641,0)</f>
        <v>0</v>
      </c>
      <c r="BI641" s="138">
        <f>IF(U641="nulová",N641,0)</f>
        <v>0</v>
      </c>
      <c r="BJ641" s="21" t="s">
        <v>81</v>
      </c>
      <c r="BK641" s="138">
        <f>ROUND(L641*K641,2)</f>
        <v>0</v>
      </c>
      <c r="BL641" s="21" t="s">
        <v>149</v>
      </c>
      <c r="BM641" s="21" t="s">
        <v>1397</v>
      </c>
    </row>
    <row r="642" spans="2:65" s="11" customFormat="1" ht="16.5" customHeight="1">
      <c r="B642" s="144"/>
      <c r="E642" s="145" t="s">
        <v>5</v>
      </c>
      <c r="F642" s="220" t="s">
        <v>1398</v>
      </c>
      <c r="G642" s="221"/>
      <c r="H642" s="221"/>
      <c r="I642" s="221"/>
      <c r="K642" s="146">
        <v>9.0980000000000008</v>
      </c>
      <c r="R642" s="147"/>
      <c r="T642" s="148"/>
      <c r="AA642" s="149"/>
      <c r="AT642" s="145" t="s">
        <v>152</v>
      </c>
      <c r="AU642" s="145" t="s">
        <v>95</v>
      </c>
      <c r="AV642" s="11" t="s">
        <v>95</v>
      </c>
      <c r="AW642" s="11" t="s">
        <v>31</v>
      </c>
      <c r="AX642" s="11" t="s">
        <v>81</v>
      </c>
      <c r="AY642" s="145" t="s">
        <v>144</v>
      </c>
    </row>
    <row r="643" spans="2:65" s="1" customFormat="1" ht="25.5" customHeight="1">
      <c r="B643" s="129"/>
      <c r="C643" s="130" t="s">
        <v>664</v>
      </c>
      <c r="D643" s="130" t="s">
        <v>145</v>
      </c>
      <c r="E643" s="131" t="s">
        <v>1399</v>
      </c>
      <c r="F643" s="222" t="s">
        <v>1400</v>
      </c>
      <c r="G643" s="222"/>
      <c r="H643" s="222"/>
      <c r="I643" s="222"/>
      <c r="J643" s="132" t="s">
        <v>269</v>
      </c>
      <c r="K643" s="133">
        <v>402.77</v>
      </c>
      <c r="L643" s="217">
        <v>0</v>
      </c>
      <c r="M643" s="217"/>
      <c r="N643" s="217">
        <f>ROUND(L643*K643,2)</f>
        <v>0</v>
      </c>
      <c r="O643" s="217"/>
      <c r="P643" s="217"/>
      <c r="Q643" s="217"/>
      <c r="R643" s="134"/>
      <c r="T643" s="135" t="s">
        <v>5</v>
      </c>
      <c r="U643" s="40" t="s">
        <v>38</v>
      </c>
      <c r="V643" s="136">
        <v>3.6999999999999998E-2</v>
      </c>
      <c r="W643" s="136">
        <f>V643*K643</f>
        <v>14.902489999999998</v>
      </c>
      <c r="X643" s="136">
        <v>8.3999999999999995E-5</v>
      </c>
      <c r="Y643" s="136">
        <f>X643*K643</f>
        <v>3.3832679999999997E-2</v>
      </c>
      <c r="Z643" s="136">
        <v>0</v>
      </c>
      <c r="AA643" s="137">
        <f>Z643*K643</f>
        <v>0</v>
      </c>
      <c r="AR643" s="21" t="s">
        <v>149</v>
      </c>
      <c r="AT643" s="21" t="s">
        <v>145</v>
      </c>
      <c r="AU643" s="21" t="s">
        <v>95</v>
      </c>
      <c r="AY643" s="21" t="s">
        <v>144</v>
      </c>
      <c r="BE643" s="138">
        <f>IF(U643="základní",N643,0)</f>
        <v>0</v>
      </c>
      <c r="BF643" s="138">
        <f>IF(U643="snížená",N643,0)</f>
        <v>0</v>
      </c>
      <c r="BG643" s="138">
        <f>IF(U643="zákl. přenesená",N643,0)</f>
        <v>0</v>
      </c>
      <c r="BH643" s="138">
        <f>IF(U643="sníž. přenesená",N643,0)</f>
        <v>0</v>
      </c>
      <c r="BI643" s="138">
        <f>IF(U643="nulová",N643,0)</f>
        <v>0</v>
      </c>
      <c r="BJ643" s="21" t="s">
        <v>81</v>
      </c>
      <c r="BK643" s="138">
        <f>ROUND(L643*K643,2)</f>
        <v>0</v>
      </c>
      <c r="BL643" s="21" t="s">
        <v>149</v>
      </c>
      <c r="BM643" s="21" t="s">
        <v>1401</v>
      </c>
    </row>
    <row r="644" spans="2:65" s="11" customFormat="1" ht="16.5" customHeight="1">
      <c r="B644" s="144"/>
      <c r="E644" s="145" t="s">
        <v>5</v>
      </c>
      <c r="F644" s="220" t="s">
        <v>1402</v>
      </c>
      <c r="G644" s="221"/>
      <c r="H644" s="221"/>
      <c r="I644" s="221"/>
      <c r="K644" s="146">
        <v>402.77</v>
      </c>
      <c r="R644" s="147"/>
      <c r="T644" s="148"/>
      <c r="AA644" s="149"/>
      <c r="AT644" s="145" t="s">
        <v>152</v>
      </c>
      <c r="AU644" s="145" t="s">
        <v>95</v>
      </c>
      <c r="AV644" s="11" t="s">
        <v>95</v>
      </c>
      <c r="AW644" s="11" t="s">
        <v>31</v>
      </c>
      <c r="AX644" s="11" t="s">
        <v>81</v>
      </c>
      <c r="AY644" s="145" t="s">
        <v>144</v>
      </c>
    </row>
    <row r="645" spans="2:65" s="1" customFormat="1" ht="25.5" customHeight="1">
      <c r="B645" s="129"/>
      <c r="C645" s="130" t="s">
        <v>669</v>
      </c>
      <c r="D645" s="130" t="s">
        <v>145</v>
      </c>
      <c r="E645" s="131" t="s">
        <v>1403</v>
      </c>
      <c r="F645" s="222" t="s">
        <v>1404</v>
      </c>
      <c r="G645" s="222"/>
      <c r="H645" s="222"/>
      <c r="I645" s="222"/>
      <c r="J645" s="132" t="s">
        <v>148</v>
      </c>
      <c r="K645" s="133">
        <v>73.093000000000004</v>
      </c>
      <c r="L645" s="217">
        <v>0</v>
      </c>
      <c r="M645" s="217"/>
      <c r="N645" s="217">
        <f>ROUND(L645*K645,2)</f>
        <v>0</v>
      </c>
      <c r="O645" s="217"/>
      <c r="P645" s="217"/>
      <c r="Q645" s="217"/>
      <c r="R645" s="134"/>
      <c r="T645" s="135" t="s">
        <v>5</v>
      </c>
      <c r="U645" s="40" t="s">
        <v>38</v>
      </c>
      <c r="V645" s="136">
        <v>2.048</v>
      </c>
      <c r="W645" s="136">
        <f>V645*K645</f>
        <v>149.69446400000001</v>
      </c>
      <c r="X645" s="136">
        <v>1.98</v>
      </c>
      <c r="Y645" s="136">
        <f>X645*K645</f>
        <v>144.72414000000001</v>
      </c>
      <c r="Z645" s="136">
        <v>0</v>
      </c>
      <c r="AA645" s="137">
        <f>Z645*K645</f>
        <v>0</v>
      </c>
      <c r="AR645" s="21" t="s">
        <v>149</v>
      </c>
      <c r="AT645" s="21" t="s">
        <v>145</v>
      </c>
      <c r="AU645" s="21" t="s">
        <v>95</v>
      </c>
      <c r="AY645" s="21" t="s">
        <v>144</v>
      </c>
      <c r="BE645" s="138">
        <f>IF(U645="základní",N645,0)</f>
        <v>0</v>
      </c>
      <c r="BF645" s="138">
        <f>IF(U645="snížená",N645,0)</f>
        <v>0</v>
      </c>
      <c r="BG645" s="138">
        <f>IF(U645="zákl. přenesená",N645,0)</f>
        <v>0</v>
      </c>
      <c r="BH645" s="138">
        <f>IF(U645="sníž. přenesená",N645,0)</f>
        <v>0</v>
      </c>
      <c r="BI645" s="138">
        <f>IF(U645="nulová",N645,0)</f>
        <v>0</v>
      </c>
      <c r="BJ645" s="21" t="s">
        <v>81</v>
      </c>
      <c r="BK645" s="138">
        <f>ROUND(L645*K645,2)</f>
        <v>0</v>
      </c>
      <c r="BL645" s="21" t="s">
        <v>149</v>
      </c>
      <c r="BM645" s="21" t="s">
        <v>1405</v>
      </c>
    </row>
    <row r="646" spans="2:65" s="10" customFormat="1" ht="16.5" customHeight="1">
      <c r="B646" s="139"/>
      <c r="E646" s="140" t="s">
        <v>5</v>
      </c>
      <c r="F646" s="225" t="s">
        <v>919</v>
      </c>
      <c r="G646" s="226"/>
      <c r="H646" s="226"/>
      <c r="I646" s="226"/>
      <c r="K646" s="140" t="s">
        <v>5</v>
      </c>
      <c r="R646" s="141"/>
      <c r="T646" s="142"/>
      <c r="AA646" s="143"/>
      <c r="AT646" s="140" t="s">
        <v>152</v>
      </c>
      <c r="AU646" s="140" t="s">
        <v>95</v>
      </c>
      <c r="AV646" s="10" t="s">
        <v>81</v>
      </c>
      <c r="AW646" s="10" t="s">
        <v>31</v>
      </c>
      <c r="AX646" s="10" t="s">
        <v>73</v>
      </c>
      <c r="AY646" s="140" t="s">
        <v>144</v>
      </c>
    </row>
    <row r="647" spans="2:65" s="10" customFormat="1" ht="25.5" customHeight="1">
      <c r="B647" s="139"/>
      <c r="E647" s="140" t="s">
        <v>5</v>
      </c>
      <c r="F647" s="229" t="s">
        <v>1365</v>
      </c>
      <c r="G647" s="230"/>
      <c r="H647" s="230"/>
      <c r="I647" s="230"/>
      <c r="K647" s="140" t="s">
        <v>5</v>
      </c>
      <c r="R647" s="141"/>
      <c r="T647" s="142"/>
      <c r="AA647" s="143"/>
      <c r="AT647" s="140" t="s">
        <v>152</v>
      </c>
      <c r="AU647" s="140" t="s">
        <v>95</v>
      </c>
      <c r="AV647" s="10" t="s">
        <v>81</v>
      </c>
      <c r="AW647" s="10" t="s">
        <v>31</v>
      </c>
      <c r="AX647" s="10" t="s">
        <v>73</v>
      </c>
      <c r="AY647" s="140" t="s">
        <v>144</v>
      </c>
    </row>
    <row r="648" spans="2:65" s="11" customFormat="1" ht="16.5" customHeight="1">
      <c r="B648" s="144"/>
      <c r="E648" s="145" t="s">
        <v>5</v>
      </c>
      <c r="F648" s="223" t="s">
        <v>1366</v>
      </c>
      <c r="G648" s="224"/>
      <c r="H648" s="224"/>
      <c r="I648" s="224"/>
      <c r="K648" s="146">
        <v>115.8</v>
      </c>
      <c r="R648" s="147"/>
      <c r="T648" s="148"/>
      <c r="AA648" s="149"/>
      <c r="AT648" s="145" t="s">
        <v>152</v>
      </c>
      <c r="AU648" s="145" t="s">
        <v>95</v>
      </c>
      <c r="AV648" s="11" t="s">
        <v>95</v>
      </c>
      <c r="AW648" s="11" t="s">
        <v>31</v>
      </c>
      <c r="AX648" s="11" t="s">
        <v>73</v>
      </c>
      <c r="AY648" s="145" t="s">
        <v>144</v>
      </c>
    </row>
    <row r="649" spans="2:65" s="11" customFormat="1" ht="16.5" customHeight="1">
      <c r="B649" s="144"/>
      <c r="E649" s="145" t="s">
        <v>5</v>
      </c>
      <c r="F649" s="223" t="s">
        <v>1367</v>
      </c>
      <c r="G649" s="224"/>
      <c r="H649" s="224"/>
      <c r="I649" s="224"/>
      <c r="K649" s="146">
        <v>56.448</v>
      </c>
      <c r="R649" s="147"/>
      <c r="T649" s="148"/>
      <c r="AA649" s="149"/>
      <c r="AT649" s="145" t="s">
        <v>152</v>
      </c>
      <c r="AU649" s="145" t="s">
        <v>95</v>
      </c>
      <c r="AV649" s="11" t="s">
        <v>95</v>
      </c>
      <c r="AW649" s="11" t="s">
        <v>31</v>
      </c>
      <c r="AX649" s="11" t="s">
        <v>73</v>
      </c>
      <c r="AY649" s="145" t="s">
        <v>144</v>
      </c>
    </row>
    <row r="650" spans="2:65" s="11" customFormat="1" ht="16.5" customHeight="1">
      <c r="B650" s="144"/>
      <c r="E650" s="145" t="s">
        <v>5</v>
      </c>
      <c r="F650" s="223" t="s">
        <v>1368</v>
      </c>
      <c r="G650" s="224"/>
      <c r="H650" s="224"/>
      <c r="I650" s="224"/>
      <c r="K650" s="146">
        <v>51.5</v>
      </c>
      <c r="R650" s="147"/>
      <c r="T650" s="148"/>
      <c r="AA650" s="149"/>
      <c r="AT650" s="145" t="s">
        <v>152</v>
      </c>
      <c r="AU650" s="145" t="s">
        <v>95</v>
      </c>
      <c r="AV650" s="11" t="s">
        <v>95</v>
      </c>
      <c r="AW650" s="11" t="s">
        <v>31</v>
      </c>
      <c r="AX650" s="11" t="s">
        <v>73</v>
      </c>
      <c r="AY650" s="145" t="s">
        <v>144</v>
      </c>
    </row>
    <row r="651" spans="2:65" s="11" customFormat="1" ht="16.5" customHeight="1">
      <c r="B651" s="144"/>
      <c r="E651" s="145" t="s">
        <v>5</v>
      </c>
      <c r="F651" s="223" t="s">
        <v>1369</v>
      </c>
      <c r="G651" s="224"/>
      <c r="H651" s="224"/>
      <c r="I651" s="224"/>
      <c r="K651" s="146">
        <v>44.563000000000002</v>
      </c>
      <c r="R651" s="147"/>
      <c r="T651" s="148"/>
      <c r="AA651" s="149"/>
      <c r="AT651" s="145" t="s">
        <v>152</v>
      </c>
      <c r="AU651" s="145" t="s">
        <v>95</v>
      </c>
      <c r="AV651" s="11" t="s">
        <v>95</v>
      </c>
      <c r="AW651" s="11" t="s">
        <v>31</v>
      </c>
      <c r="AX651" s="11" t="s">
        <v>73</v>
      </c>
      <c r="AY651" s="145" t="s">
        <v>144</v>
      </c>
    </row>
    <row r="652" spans="2:65" s="13" customFormat="1" ht="16.5" customHeight="1">
      <c r="B652" s="156"/>
      <c r="E652" s="157" t="s">
        <v>5</v>
      </c>
      <c r="F652" s="237" t="s">
        <v>253</v>
      </c>
      <c r="G652" s="238"/>
      <c r="H652" s="238"/>
      <c r="I652" s="238"/>
      <c r="K652" s="158">
        <v>268.31099999999998</v>
      </c>
      <c r="R652" s="159"/>
      <c r="T652" s="160"/>
      <c r="AA652" s="161"/>
      <c r="AT652" s="157" t="s">
        <v>152</v>
      </c>
      <c r="AU652" s="157" t="s">
        <v>95</v>
      </c>
      <c r="AV652" s="13" t="s">
        <v>159</v>
      </c>
      <c r="AW652" s="13" t="s">
        <v>31</v>
      </c>
      <c r="AX652" s="13" t="s">
        <v>73</v>
      </c>
      <c r="AY652" s="157" t="s">
        <v>144</v>
      </c>
    </row>
    <row r="653" spans="2:65" s="10" customFormat="1" ht="16.5" customHeight="1">
      <c r="B653" s="139"/>
      <c r="E653" s="140" t="s">
        <v>5</v>
      </c>
      <c r="F653" s="229" t="s">
        <v>1370</v>
      </c>
      <c r="G653" s="230"/>
      <c r="H653" s="230"/>
      <c r="I653" s="230"/>
      <c r="K653" s="140" t="s">
        <v>5</v>
      </c>
      <c r="R653" s="141"/>
      <c r="T653" s="142"/>
      <c r="AA653" s="143"/>
      <c r="AT653" s="140" t="s">
        <v>152</v>
      </c>
      <c r="AU653" s="140" t="s">
        <v>95</v>
      </c>
      <c r="AV653" s="10" t="s">
        <v>81</v>
      </c>
      <c r="AW653" s="10" t="s">
        <v>31</v>
      </c>
      <c r="AX653" s="10" t="s">
        <v>73</v>
      </c>
      <c r="AY653" s="140" t="s">
        <v>144</v>
      </c>
    </row>
    <row r="654" spans="2:65" s="11" customFormat="1" ht="16.5" customHeight="1">
      <c r="B654" s="144"/>
      <c r="E654" s="145" t="s">
        <v>5</v>
      </c>
      <c r="F654" s="223" t="s">
        <v>1371</v>
      </c>
      <c r="G654" s="224"/>
      <c r="H654" s="224"/>
      <c r="I654" s="224"/>
      <c r="K654" s="146">
        <v>6.06</v>
      </c>
      <c r="R654" s="147"/>
      <c r="T654" s="148"/>
      <c r="AA654" s="149"/>
      <c r="AT654" s="145" t="s">
        <v>152</v>
      </c>
      <c r="AU654" s="145" t="s">
        <v>95</v>
      </c>
      <c r="AV654" s="11" t="s">
        <v>95</v>
      </c>
      <c r="AW654" s="11" t="s">
        <v>31</v>
      </c>
      <c r="AX654" s="11" t="s">
        <v>73</v>
      </c>
      <c r="AY654" s="145" t="s">
        <v>144</v>
      </c>
    </row>
    <row r="655" spans="2:65" s="10" customFormat="1" ht="16.5" customHeight="1">
      <c r="B655" s="139"/>
      <c r="E655" s="140" t="s">
        <v>5</v>
      </c>
      <c r="F655" s="229" t="s">
        <v>1372</v>
      </c>
      <c r="G655" s="230"/>
      <c r="H655" s="230"/>
      <c r="I655" s="230"/>
      <c r="K655" s="140" t="s">
        <v>5</v>
      </c>
      <c r="R655" s="141"/>
      <c r="T655" s="142"/>
      <c r="AA655" s="143"/>
      <c r="AT655" s="140" t="s">
        <v>152</v>
      </c>
      <c r="AU655" s="140" t="s">
        <v>95</v>
      </c>
      <c r="AV655" s="10" t="s">
        <v>81</v>
      </c>
      <c r="AW655" s="10" t="s">
        <v>31</v>
      </c>
      <c r="AX655" s="10" t="s">
        <v>73</v>
      </c>
      <c r="AY655" s="140" t="s">
        <v>144</v>
      </c>
    </row>
    <row r="656" spans="2:65" s="11" customFormat="1" ht="16.5" customHeight="1">
      <c r="B656" s="144"/>
      <c r="E656" s="145" t="s">
        <v>5</v>
      </c>
      <c r="F656" s="223" t="s">
        <v>1406</v>
      </c>
      <c r="G656" s="224"/>
      <c r="H656" s="224"/>
      <c r="I656" s="224"/>
      <c r="K656" s="146">
        <v>15</v>
      </c>
      <c r="R656" s="147"/>
      <c r="T656" s="148"/>
      <c r="AA656" s="149"/>
      <c r="AT656" s="145" t="s">
        <v>152</v>
      </c>
      <c r="AU656" s="145" t="s">
        <v>95</v>
      </c>
      <c r="AV656" s="11" t="s">
        <v>95</v>
      </c>
      <c r="AW656" s="11" t="s">
        <v>31</v>
      </c>
      <c r="AX656" s="11" t="s">
        <v>73</v>
      </c>
      <c r="AY656" s="145" t="s">
        <v>144</v>
      </c>
    </row>
    <row r="657" spans="2:65" s="13" customFormat="1" ht="16.5" customHeight="1">
      <c r="B657" s="156"/>
      <c r="E657" s="157" t="s">
        <v>5</v>
      </c>
      <c r="F657" s="237" t="s">
        <v>253</v>
      </c>
      <c r="G657" s="238"/>
      <c r="H657" s="238"/>
      <c r="I657" s="238"/>
      <c r="K657" s="158">
        <v>21.06</v>
      </c>
      <c r="R657" s="159"/>
      <c r="T657" s="160"/>
      <c r="AA657" s="161"/>
      <c r="AT657" s="157" t="s">
        <v>152</v>
      </c>
      <c r="AU657" s="157" t="s">
        <v>95</v>
      </c>
      <c r="AV657" s="13" t="s">
        <v>159</v>
      </c>
      <c r="AW657" s="13" t="s">
        <v>31</v>
      </c>
      <c r="AX657" s="13" t="s">
        <v>73</v>
      </c>
      <c r="AY657" s="157" t="s">
        <v>144</v>
      </c>
    </row>
    <row r="658" spans="2:65" s="11" customFormat="1" ht="16.5" customHeight="1">
      <c r="B658" s="144"/>
      <c r="E658" s="145" t="s">
        <v>5</v>
      </c>
      <c r="F658" s="223" t="s">
        <v>1407</v>
      </c>
      <c r="G658" s="224"/>
      <c r="H658" s="224"/>
      <c r="I658" s="224"/>
      <c r="K658" s="146">
        <v>73.093000000000004</v>
      </c>
      <c r="R658" s="147"/>
      <c r="T658" s="148"/>
      <c r="AA658" s="149"/>
      <c r="AT658" s="145" t="s">
        <v>152</v>
      </c>
      <c r="AU658" s="145" t="s">
        <v>95</v>
      </c>
      <c r="AV658" s="11" t="s">
        <v>95</v>
      </c>
      <c r="AW658" s="11" t="s">
        <v>31</v>
      </c>
      <c r="AX658" s="11" t="s">
        <v>81</v>
      </c>
      <c r="AY658" s="145" t="s">
        <v>144</v>
      </c>
    </row>
    <row r="659" spans="2:65" s="1" customFormat="1" ht="25.5" customHeight="1">
      <c r="B659" s="129"/>
      <c r="C659" s="130" t="s">
        <v>673</v>
      </c>
      <c r="D659" s="130" t="s">
        <v>145</v>
      </c>
      <c r="E659" s="131" t="s">
        <v>1408</v>
      </c>
      <c r="F659" s="222" t="s">
        <v>1409</v>
      </c>
      <c r="G659" s="222"/>
      <c r="H659" s="222"/>
      <c r="I659" s="222"/>
      <c r="J659" s="132" t="s">
        <v>608</v>
      </c>
      <c r="K659" s="133">
        <v>30</v>
      </c>
      <c r="L659" s="217">
        <v>0</v>
      </c>
      <c r="M659" s="217"/>
      <c r="N659" s="217">
        <f>ROUND(L659*K659,2)</f>
        <v>0</v>
      </c>
      <c r="O659" s="217"/>
      <c r="P659" s="217"/>
      <c r="Q659" s="217"/>
      <c r="R659" s="134"/>
      <c r="T659" s="135" t="s">
        <v>5</v>
      </c>
      <c r="U659" s="40" t="s">
        <v>38</v>
      </c>
      <c r="V659" s="136">
        <v>0.84</v>
      </c>
      <c r="W659" s="136">
        <f>V659*K659</f>
        <v>25.2</v>
      </c>
      <c r="X659" s="136">
        <v>4.8161770000000002E-4</v>
      </c>
      <c r="Y659" s="136">
        <f>X659*K659</f>
        <v>1.4448531000000001E-2</v>
      </c>
      <c r="Z659" s="136">
        <v>0</v>
      </c>
      <c r="AA659" s="137">
        <f>Z659*K659</f>
        <v>0</v>
      </c>
      <c r="AR659" s="21" t="s">
        <v>149</v>
      </c>
      <c r="AT659" s="21" t="s">
        <v>145</v>
      </c>
      <c r="AU659" s="21" t="s">
        <v>95</v>
      </c>
      <c r="AY659" s="21" t="s">
        <v>144</v>
      </c>
      <c r="BE659" s="138">
        <f>IF(U659="základní",N659,0)</f>
        <v>0</v>
      </c>
      <c r="BF659" s="138">
        <f>IF(U659="snížená",N659,0)</f>
        <v>0</v>
      </c>
      <c r="BG659" s="138">
        <f>IF(U659="zákl. přenesená",N659,0)</f>
        <v>0</v>
      </c>
      <c r="BH659" s="138">
        <f>IF(U659="sníž. přenesená",N659,0)</f>
        <v>0</v>
      </c>
      <c r="BI659" s="138">
        <f>IF(U659="nulová",N659,0)</f>
        <v>0</v>
      </c>
      <c r="BJ659" s="21" t="s">
        <v>81</v>
      </c>
      <c r="BK659" s="138">
        <f>ROUND(L659*K659,2)</f>
        <v>0</v>
      </c>
      <c r="BL659" s="21" t="s">
        <v>149</v>
      </c>
      <c r="BM659" s="21" t="s">
        <v>1410</v>
      </c>
    </row>
    <row r="660" spans="2:65" s="10" customFormat="1" ht="16.5" customHeight="1">
      <c r="B660" s="139"/>
      <c r="E660" s="140" t="s">
        <v>5</v>
      </c>
      <c r="F660" s="225" t="s">
        <v>347</v>
      </c>
      <c r="G660" s="226"/>
      <c r="H660" s="226"/>
      <c r="I660" s="226"/>
      <c r="K660" s="140" t="s">
        <v>5</v>
      </c>
      <c r="R660" s="141"/>
      <c r="T660" s="142"/>
      <c r="AA660" s="143"/>
      <c r="AT660" s="140" t="s">
        <v>152</v>
      </c>
      <c r="AU660" s="140" t="s">
        <v>95</v>
      </c>
      <c r="AV660" s="10" t="s">
        <v>81</v>
      </c>
      <c r="AW660" s="10" t="s">
        <v>31</v>
      </c>
      <c r="AX660" s="10" t="s">
        <v>73</v>
      </c>
      <c r="AY660" s="140" t="s">
        <v>144</v>
      </c>
    </row>
    <row r="661" spans="2:65" s="11" customFormat="1" ht="16.5" customHeight="1">
      <c r="B661" s="144"/>
      <c r="E661" s="145" t="s">
        <v>5</v>
      </c>
      <c r="F661" s="223" t="s">
        <v>343</v>
      </c>
      <c r="G661" s="224"/>
      <c r="H661" s="224"/>
      <c r="I661" s="224"/>
      <c r="K661" s="146">
        <v>30</v>
      </c>
      <c r="R661" s="147"/>
      <c r="T661" s="148"/>
      <c r="AA661" s="149"/>
      <c r="AT661" s="145" t="s">
        <v>152</v>
      </c>
      <c r="AU661" s="145" t="s">
        <v>95</v>
      </c>
      <c r="AV661" s="11" t="s">
        <v>95</v>
      </c>
      <c r="AW661" s="11" t="s">
        <v>31</v>
      </c>
      <c r="AX661" s="11" t="s">
        <v>81</v>
      </c>
      <c r="AY661" s="145" t="s">
        <v>144</v>
      </c>
    </row>
    <row r="662" spans="2:65" s="1" customFormat="1" ht="25.5" customHeight="1">
      <c r="B662" s="129"/>
      <c r="C662" s="162" t="s">
        <v>678</v>
      </c>
      <c r="D662" s="162" t="s">
        <v>261</v>
      </c>
      <c r="E662" s="163" t="s">
        <v>1411</v>
      </c>
      <c r="F662" s="231" t="s">
        <v>1412</v>
      </c>
      <c r="G662" s="231"/>
      <c r="H662" s="231"/>
      <c r="I662" s="231"/>
      <c r="J662" s="164" t="s">
        <v>608</v>
      </c>
      <c r="K662" s="165">
        <v>9</v>
      </c>
      <c r="L662" s="232">
        <v>0</v>
      </c>
      <c r="M662" s="232"/>
      <c r="N662" s="232">
        <f t="shared" ref="N662:N668" si="10">ROUND(L662*K662,2)</f>
        <v>0</v>
      </c>
      <c r="O662" s="217"/>
      <c r="P662" s="217"/>
      <c r="Q662" s="217"/>
      <c r="R662" s="134"/>
      <c r="T662" s="135" t="s">
        <v>5</v>
      </c>
      <c r="U662" s="40" t="s">
        <v>38</v>
      </c>
      <c r="V662" s="136">
        <v>0</v>
      </c>
      <c r="W662" s="136">
        <f t="shared" ref="W662:W668" si="11">V662*K662</f>
        <v>0</v>
      </c>
      <c r="X662" s="136">
        <v>1.1900000000000001E-2</v>
      </c>
      <c r="Y662" s="136">
        <f t="shared" ref="Y662:Y668" si="12">X662*K662</f>
        <v>0.1071</v>
      </c>
      <c r="Z662" s="136">
        <v>0</v>
      </c>
      <c r="AA662" s="137">
        <f t="shared" ref="AA662:AA668" si="13">Z662*K662</f>
        <v>0</v>
      </c>
      <c r="AR662" s="21" t="s">
        <v>182</v>
      </c>
      <c r="AT662" s="21" t="s">
        <v>261</v>
      </c>
      <c r="AU662" s="21" t="s">
        <v>95</v>
      </c>
      <c r="AY662" s="21" t="s">
        <v>144</v>
      </c>
      <c r="BE662" s="138">
        <f t="shared" ref="BE662:BE668" si="14">IF(U662="základní",N662,0)</f>
        <v>0</v>
      </c>
      <c r="BF662" s="138">
        <f t="shared" ref="BF662:BF668" si="15">IF(U662="snížená",N662,0)</f>
        <v>0</v>
      </c>
      <c r="BG662" s="138">
        <f t="shared" ref="BG662:BG668" si="16">IF(U662="zákl. přenesená",N662,0)</f>
        <v>0</v>
      </c>
      <c r="BH662" s="138">
        <f t="shared" ref="BH662:BH668" si="17">IF(U662="sníž. přenesená",N662,0)</f>
        <v>0</v>
      </c>
      <c r="BI662" s="138">
        <f t="shared" ref="BI662:BI668" si="18">IF(U662="nulová",N662,0)</f>
        <v>0</v>
      </c>
      <c r="BJ662" s="21" t="s">
        <v>81</v>
      </c>
      <c r="BK662" s="138">
        <f t="shared" ref="BK662:BK668" si="19">ROUND(L662*K662,2)</f>
        <v>0</v>
      </c>
      <c r="BL662" s="21" t="s">
        <v>149</v>
      </c>
      <c r="BM662" s="21" t="s">
        <v>1413</v>
      </c>
    </row>
    <row r="663" spans="2:65" s="1" customFormat="1" ht="25.5" customHeight="1">
      <c r="B663" s="129"/>
      <c r="C663" s="162" t="s">
        <v>685</v>
      </c>
      <c r="D663" s="162" t="s">
        <v>261</v>
      </c>
      <c r="E663" s="163" t="s">
        <v>1414</v>
      </c>
      <c r="F663" s="231" t="s">
        <v>1415</v>
      </c>
      <c r="G663" s="231"/>
      <c r="H663" s="231"/>
      <c r="I663" s="231"/>
      <c r="J663" s="164" t="s">
        <v>608</v>
      </c>
      <c r="K663" s="165">
        <v>6</v>
      </c>
      <c r="L663" s="232">
        <v>0</v>
      </c>
      <c r="M663" s="232"/>
      <c r="N663" s="232">
        <f t="shared" si="10"/>
        <v>0</v>
      </c>
      <c r="O663" s="217"/>
      <c r="P663" s="217"/>
      <c r="Q663" s="217"/>
      <c r="R663" s="134"/>
      <c r="T663" s="135" t="s">
        <v>5</v>
      </c>
      <c r="U663" s="40" t="s">
        <v>38</v>
      </c>
      <c r="V663" s="136">
        <v>0</v>
      </c>
      <c r="W663" s="136">
        <f t="shared" si="11"/>
        <v>0</v>
      </c>
      <c r="X663" s="136">
        <v>1.21E-2</v>
      </c>
      <c r="Y663" s="136">
        <f t="shared" si="12"/>
        <v>7.2599999999999998E-2</v>
      </c>
      <c r="Z663" s="136">
        <v>0</v>
      </c>
      <c r="AA663" s="137">
        <f t="shared" si="13"/>
        <v>0</v>
      </c>
      <c r="AR663" s="21" t="s">
        <v>182</v>
      </c>
      <c r="AT663" s="21" t="s">
        <v>261</v>
      </c>
      <c r="AU663" s="21" t="s">
        <v>95</v>
      </c>
      <c r="AY663" s="21" t="s">
        <v>144</v>
      </c>
      <c r="BE663" s="138">
        <f t="shared" si="14"/>
        <v>0</v>
      </c>
      <c r="BF663" s="138">
        <f t="shared" si="15"/>
        <v>0</v>
      </c>
      <c r="BG663" s="138">
        <f t="shared" si="16"/>
        <v>0</v>
      </c>
      <c r="BH663" s="138">
        <f t="shared" si="17"/>
        <v>0</v>
      </c>
      <c r="BI663" s="138">
        <f t="shared" si="18"/>
        <v>0</v>
      </c>
      <c r="BJ663" s="21" t="s">
        <v>81</v>
      </c>
      <c r="BK663" s="138">
        <f t="shared" si="19"/>
        <v>0</v>
      </c>
      <c r="BL663" s="21" t="s">
        <v>149</v>
      </c>
      <c r="BM663" s="21" t="s">
        <v>1416</v>
      </c>
    </row>
    <row r="664" spans="2:65" s="1" customFormat="1" ht="25.5" customHeight="1">
      <c r="B664" s="129"/>
      <c r="C664" s="162" t="s">
        <v>690</v>
      </c>
      <c r="D664" s="162" t="s">
        <v>261</v>
      </c>
      <c r="E664" s="163" t="s">
        <v>1417</v>
      </c>
      <c r="F664" s="231" t="s">
        <v>1418</v>
      </c>
      <c r="G664" s="231"/>
      <c r="H664" s="231"/>
      <c r="I664" s="231"/>
      <c r="J664" s="164" t="s">
        <v>608</v>
      </c>
      <c r="K664" s="165">
        <v>1</v>
      </c>
      <c r="L664" s="232">
        <v>0</v>
      </c>
      <c r="M664" s="232"/>
      <c r="N664" s="232">
        <f t="shared" si="10"/>
        <v>0</v>
      </c>
      <c r="O664" s="217"/>
      <c r="P664" s="217"/>
      <c r="Q664" s="217"/>
      <c r="R664" s="134"/>
      <c r="T664" s="135" t="s">
        <v>5</v>
      </c>
      <c r="U664" s="40" t="s">
        <v>38</v>
      </c>
      <c r="V664" s="136">
        <v>0</v>
      </c>
      <c r="W664" s="136">
        <f t="shared" si="11"/>
        <v>0</v>
      </c>
      <c r="X664" s="136">
        <v>1.23E-2</v>
      </c>
      <c r="Y664" s="136">
        <f t="shared" si="12"/>
        <v>1.23E-2</v>
      </c>
      <c r="Z664" s="136">
        <v>0</v>
      </c>
      <c r="AA664" s="137">
        <f t="shared" si="13"/>
        <v>0</v>
      </c>
      <c r="AR664" s="21" t="s">
        <v>182</v>
      </c>
      <c r="AT664" s="21" t="s">
        <v>261</v>
      </c>
      <c r="AU664" s="21" t="s">
        <v>95</v>
      </c>
      <c r="AY664" s="21" t="s">
        <v>144</v>
      </c>
      <c r="BE664" s="138">
        <f t="shared" si="14"/>
        <v>0</v>
      </c>
      <c r="BF664" s="138">
        <f t="shared" si="15"/>
        <v>0</v>
      </c>
      <c r="BG664" s="138">
        <f t="shared" si="16"/>
        <v>0</v>
      </c>
      <c r="BH664" s="138">
        <f t="shared" si="17"/>
        <v>0</v>
      </c>
      <c r="BI664" s="138">
        <f t="shared" si="18"/>
        <v>0</v>
      </c>
      <c r="BJ664" s="21" t="s">
        <v>81</v>
      </c>
      <c r="BK664" s="138">
        <f t="shared" si="19"/>
        <v>0</v>
      </c>
      <c r="BL664" s="21" t="s">
        <v>149</v>
      </c>
      <c r="BM664" s="21" t="s">
        <v>1419</v>
      </c>
    </row>
    <row r="665" spans="2:65" s="1" customFormat="1" ht="25.5" customHeight="1">
      <c r="B665" s="129"/>
      <c r="C665" s="162" t="s">
        <v>695</v>
      </c>
      <c r="D665" s="162" t="s">
        <v>261</v>
      </c>
      <c r="E665" s="163" t="s">
        <v>1420</v>
      </c>
      <c r="F665" s="231" t="s">
        <v>1421</v>
      </c>
      <c r="G665" s="231"/>
      <c r="H665" s="231"/>
      <c r="I665" s="231"/>
      <c r="J665" s="164" t="s">
        <v>608</v>
      </c>
      <c r="K665" s="165">
        <v>1</v>
      </c>
      <c r="L665" s="232">
        <v>0</v>
      </c>
      <c r="M665" s="232"/>
      <c r="N665" s="232">
        <f t="shared" si="10"/>
        <v>0</v>
      </c>
      <c r="O665" s="217"/>
      <c r="P665" s="217"/>
      <c r="Q665" s="217"/>
      <c r="R665" s="134"/>
      <c r="T665" s="135" t="s">
        <v>5</v>
      </c>
      <c r="U665" s="40" t="s">
        <v>38</v>
      </c>
      <c r="V665" s="136">
        <v>0</v>
      </c>
      <c r="W665" s="136">
        <f t="shared" si="11"/>
        <v>0</v>
      </c>
      <c r="X665" s="136">
        <v>1.2800000000000001E-2</v>
      </c>
      <c r="Y665" s="136">
        <f t="shared" si="12"/>
        <v>1.2800000000000001E-2</v>
      </c>
      <c r="Z665" s="136">
        <v>0</v>
      </c>
      <c r="AA665" s="137">
        <f t="shared" si="13"/>
        <v>0</v>
      </c>
      <c r="AR665" s="21" t="s">
        <v>182</v>
      </c>
      <c r="AT665" s="21" t="s">
        <v>261</v>
      </c>
      <c r="AU665" s="21" t="s">
        <v>95</v>
      </c>
      <c r="AY665" s="21" t="s">
        <v>144</v>
      </c>
      <c r="BE665" s="138">
        <f t="shared" si="14"/>
        <v>0</v>
      </c>
      <c r="BF665" s="138">
        <f t="shared" si="15"/>
        <v>0</v>
      </c>
      <c r="BG665" s="138">
        <f t="shared" si="16"/>
        <v>0</v>
      </c>
      <c r="BH665" s="138">
        <f t="shared" si="17"/>
        <v>0</v>
      </c>
      <c r="BI665" s="138">
        <f t="shared" si="18"/>
        <v>0</v>
      </c>
      <c r="BJ665" s="21" t="s">
        <v>81</v>
      </c>
      <c r="BK665" s="138">
        <f t="shared" si="19"/>
        <v>0</v>
      </c>
      <c r="BL665" s="21" t="s">
        <v>149</v>
      </c>
      <c r="BM665" s="21" t="s">
        <v>1422</v>
      </c>
    </row>
    <row r="666" spans="2:65" s="1" customFormat="1" ht="25.5" customHeight="1">
      <c r="B666" s="129"/>
      <c r="C666" s="162" t="s">
        <v>700</v>
      </c>
      <c r="D666" s="162" t="s">
        <v>261</v>
      </c>
      <c r="E666" s="163" t="s">
        <v>1423</v>
      </c>
      <c r="F666" s="231" t="s">
        <v>1424</v>
      </c>
      <c r="G666" s="231"/>
      <c r="H666" s="231"/>
      <c r="I666" s="231"/>
      <c r="J666" s="164" t="s">
        <v>608</v>
      </c>
      <c r="K666" s="165">
        <v>2</v>
      </c>
      <c r="L666" s="232">
        <v>0</v>
      </c>
      <c r="M666" s="232"/>
      <c r="N666" s="232">
        <f t="shared" si="10"/>
        <v>0</v>
      </c>
      <c r="O666" s="217"/>
      <c r="P666" s="217"/>
      <c r="Q666" s="217"/>
      <c r="R666" s="134"/>
      <c r="T666" s="135" t="s">
        <v>5</v>
      </c>
      <c r="U666" s="40" t="s">
        <v>38</v>
      </c>
      <c r="V666" s="136">
        <v>0</v>
      </c>
      <c r="W666" s="136">
        <f t="shared" si="11"/>
        <v>0</v>
      </c>
      <c r="X666" s="136">
        <v>2.3470000000000001E-2</v>
      </c>
      <c r="Y666" s="136">
        <f t="shared" si="12"/>
        <v>4.6940000000000003E-2</v>
      </c>
      <c r="Z666" s="136">
        <v>0</v>
      </c>
      <c r="AA666" s="137">
        <f t="shared" si="13"/>
        <v>0</v>
      </c>
      <c r="AR666" s="21" t="s">
        <v>182</v>
      </c>
      <c r="AT666" s="21" t="s">
        <v>261</v>
      </c>
      <c r="AU666" s="21" t="s">
        <v>95</v>
      </c>
      <c r="AY666" s="21" t="s">
        <v>144</v>
      </c>
      <c r="BE666" s="138">
        <f t="shared" si="14"/>
        <v>0</v>
      </c>
      <c r="BF666" s="138">
        <f t="shared" si="15"/>
        <v>0</v>
      </c>
      <c r="BG666" s="138">
        <f t="shared" si="16"/>
        <v>0</v>
      </c>
      <c r="BH666" s="138">
        <f t="shared" si="17"/>
        <v>0</v>
      </c>
      <c r="BI666" s="138">
        <f t="shared" si="18"/>
        <v>0</v>
      </c>
      <c r="BJ666" s="21" t="s">
        <v>81</v>
      </c>
      <c r="BK666" s="138">
        <f t="shared" si="19"/>
        <v>0</v>
      </c>
      <c r="BL666" s="21" t="s">
        <v>149</v>
      </c>
      <c r="BM666" s="21" t="s">
        <v>1425</v>
      </c>
    </row>
    <row r="667" spans="2:65" s="1" customFormat="1" ht="25.5" customHeight="1">
      <c r="B667" s="129"/>
      <c r="C667" s="162" t="s">
        <v>706</v>
      </c>
      <c r="D667" s="162" t="s">
        <v>261</v>
      </c>
      <c r="E667" s="163" t="s">
        <v>1426</v>
      </c>
      <c r="F667" s="231" t="s">
        <v>1427</v>
      </c>
      <c r="G667" s="231"/>
      <c r="H667" s="231"/>
      <c r="I667" s="231"/>
      <c r="J667" s="164" t="s">
        <v>608</v>
      </c>
      <c r="K667" s="165">
        <v>11</v>
      </c>
      <c r="L667" s="232">
        <v>0</v>
      </c>
      <c r="M667" s="232"/>
      <c r="N667" s="232">
        <f t="shared" si="10"/>
        <v>0</v>
      </c>
      <c r="O667" s="217"/>
      <c r="P667" s="217"/>
      <c r="Q667" s="217"/>
      <c r="R667" s="134"/>
      <c r="T667" s="135" t="s">
        <v>5</v>
      </c>
      <c r="U667" s="40" t="s">
        <v>38</v>
      </c>
      <c r="V667" s="136">
        <v>0</v>
      </c>
      <c r="W667" s="136">
        <f t="shared" si="11"/>
        <v>0</v>
      </c>
      <c r="X667" s="136">
        <v>2.4740000000000002E-2</v>
      </c>
      <c r="Y667" s="136">
        <f t="shared" si="12"/>
        <v>0.27213999999999999</v>
      </c>
      <c r="Z667" s="136">
        <v>0</v>
      </c>
      <c r="AA667" s="137">
        <f t="shared" si="13"/>
        <v>0</v>
      </c>
      <c r="AR667" s="21" t="s">
        <v>182</v>
      </c>
      <c r="AT667" s="21" t="s">
        <v>261</v>
      </c>
      <c r="AU667" s="21" t="s">
        <v>95</v>
      </c>
      <c r="AY667" s="21" t="s">
        <v>144</v>
      </c>
      <c r="BE667" s="138">
        <f t="shared" si="14"/>
        <v>0</v>
      </c>
      <c r="BF667" s="138">
        <f t="shared" si="15"/>
        <v>0</v>
      </c>
      <c r="BG667" s="138">
        <f t="shared" si="16"/>
        <v>0</v>
      </c>
      <c r="BH667" s="138">
        <f t="shared" si="17"/>
        <v>0</v>
      </c>
      <c r="BI667" s="138">
        <f t="shared" si="18"/>
        <v>0</v>
      </c>
      <c r="BJ667" s="21" t="s">
        <v>81</v>
      </c>
      <c r="BK667" s="138">
        <f t="shared" si="19"/>
        <v>0</v>
      </c>
      <c r="BL667" s="21" t="s">
        <v>149</v>
      </c>
      <c r="BM667" s="21" t="s">
        <v>1428</v>
      </c>
    </row>
    <row r="668" spans="2:65" s="1" customFormat="1" ht="25.5" customHeight="1">
      <c r="B668" s="129"/>
      <c r="C668" s="130" t="s">
        <v>711</v>
      </c>
      <c r="D668" s="130" t="s">
        <v>145</v>
      </c>
      <c r="E668" s="131" t="s">
        <v>1429</v>
      </c>
      <c r="F668" s="222" t="s">
        <v>1430</v>
      </c>
      <c r="G668" s="222"/>
      <c r="H668" s="222"/>
      <c r="I668" s="222"/>
      <c r="J668" s="132" t="s">
        <v>608</v>
      </c>
      <c r="K668" s="133">
        <v>11</v>
      </c>
      <c r="L668" s="217">
        <v>0</v>
      </c>
      <c r="M668" s="217"/>
      <c r="N668" s="217">
        <f t="shared" si="10"/>
        <v>0</v>
      </c>
      <c r="O668" s="217"/>
      <c r="P668" s="217"/>
      <c r="Q668" s="217"/>
      <c r="R668" s="134"/>
      <c r="T668" s="135" t="s">
        <v>5</v>
      </c>
      <c r="U668" s="40" t="s">
        <v>38</v>
      </c>
      <c r="V668" s="136">
        <v>1.607</v>
      </c>
      <c r="W668" s="136">
        <f t="shared" si="11"/>
        <v>17.677</v>
      </c>
      <c r="X668" s="136">
        <v>4.684E-2</v>
      </c>
      <c r="Y668" s="136">
        <f t="shared" si="12"/>
        <v>0.51524000000000003</v>
      </c>
      <c r="Z668" s="136">
        <v>0</v>
      </c>
      <c r="AA668" s="137">
        <f t="shared" si="13"/>
        <v>0</v>
      </c>
      <c r="AR668" s="21" t="s">
        <v>149</v>
      </c>
      <c r="AT668" s="21" t="s">
        <v>145</v>
      </c>
      <c r="AU668" s="21" t="s">
        <v>95</v>
      </c>
      <c r="AY668" s="21" t="s">
        <v>144</v>
      </c>
      <c r="BE668" s="138">
        <f t="shared" si="14"/>
        <v>0</v>
      </c>
      <c r="BF668" s="138">
        <f t="shared" si="15"/>
        <v>0</v>
      </c>
      <c r="BG668" s="138">
        <f t="shared" si="16"/>
        <v>0</v>
      </c>
      <c r="BH668" s="138">
        <f t="shared" si="17"/>
        <v>0</v>
      </c>
      <c r="BI668" s="138">
        <f t="shared" si="18"/>
        <v>0</v>
      </c>
      <c r="BJ668" s="21" t="s">
        <v>81</v>
      </c>
      <c r="BK668" s="138">
        <f t="shared" si="19"/>
        <v>0</v>
      </c>
      <c r="BL668" s="21" t="s">
        <v>149</v>
      </c>
      <c r="BM668" s="21" t="s">
        <v>1431</v>
      </c>
    </row>
    <row r="669" spans="2:65" s="10" customFormat="1" ht="16.5" customHeight="1">
      <c r="B669" s="139"/>
      <c r="E669" s="140" t="s">
        <v>5</v>
      </c>
      <c r="F669" s="225" t="s">
        <v>222</v>
      </c>
      <c r="G669" s="226"/>
      <c r="H669" s="226"/>
      <c r="I669" s="226"/>
      <c r="K669" s="140" t="s">
        <v>5</v>
      </c>
      <c r="R669" s="141"/>
      <c r="T669" s="142"/>
      <c r="AA669" s="143"/>
      <c r="AT669" s="140" t="s">
        <v>152</v>
      </c>
      <c r="AU669" s="140" t="s">
        <v>95</v>
      </c>
      <c r="AV669" s="10" t="s">
        <v>81</v>
      </c>
      <c r="AW669" s="10" t="s">
        <v>31</v>
      </c>
      <c r="AX669" s="10" t="s">
        <v>73</v>
      </c>
      <c r="AY669" s="140" t="s">
        <v>144</v>
      </c>
    </row>
    <row r="670" spans="2:65" s="11" customFormat="1" ht="16.5" customHeight="1">
      <c r="B670" s="144"/>
      <c r="E670" s="145" t="s">
        <v>5</v>
      </c>
      <c r="F670" s="223" t="s">
        <v>199</v>
      </c>
      <c r="G670" s="224"/>
      <c r="H670" s="224"/>
      <c r="I670" s="224"/>
      <c r="K670" s="146">
        <v>11</v>
      </c>
      <c r="R670" s="147"/>
      <c r="T670" s="148"/>
      <c r="AA670" s="149"/>
      <c r="AT670" s="145" t="s">
        <v>152</v>
      </c>
      <c r="AU670" s="145" t="s">
        <v>95</v>
      </c>
      <c r="AV670" s="11" t="s">
        <v>95</v>
      </c>
      <c r="AW670" s="11" t="s">
        <v>31</v>
      </c>
      <c r="AX670" s="11" t="s">
        <v>81</v>
      </c>
      <c r="AY670" s="145" t="s">
        <v>144</v>
      </c>
    </row>
    <row r="671" spans="2:65" s="1" customFormat="1" ht="25.5" customHeight="1">
      <c r="B671" s="129"/>
      <c r="C671" s="162" t="s">
        <v>716</v>
      </c>
      <c r="D671" s="162" t="s">
        <v>261</v>
      </c>
      <c r="E671" s="163" t="s">
        <v>1432</v>
      </c>
      <c r="F671" s="231" t="s">
        <v>1433</v>
      </c>
      <c r="G671" s="231"/>
      <c r="H671" s="231"/>
      <c r="I671" s="231"/>
      <c r="J671" s="164" t="s">
        <v>608</v>
      </c>
      <c r="K671" s="165">
        <v>2</v>
      </c>
      <c r="L671" s="232">
        <v>0</v>
      </c>
      <c r="M671" s="232"/>
      <c r="N671" s="232">
        <f>ROUND(L671*K671,2)</f>
        <v>0</v>
      </c>
      <c r="O671" s="217"/>
      <c r="P671" s="217"/>
      <c r="Q671" s="217"/>
      <c r="R671" s="134"/>
      <c r="T671" s="135" t="s">
        <v>5</v>
      </c>
      <c r="U671" s="40" t="s">
        <v>38</v>
      </c>
      <c r="V671" s="136">
        <v>0</v>
      </c>
      <c r="W671" s="136">
        <f>V671*K671</f>
        <v>0</v>
      </c>
      <c r="X671" s="136">
        <v>1.29E-2</v>
      </c>
      <c r="Y671" s="136">
        <f>X671*K671</f>
        <v>2.58E-2</v>
      </c>
      <c r="Z671" s="136">
        <v>0</v>
      </c>
      <c r="AA671" s="137">
        <f>Z671*K671</f>
        <v>0</v>
      </c>
      <c r="AR671" s="21" t="s">
        <v>182</v>
      </c>
      <c r="AT671" s="21" t="s">
        <v>261</v>
      </c>
      <c r="AU671" s="21" t="s">
        <v>95</v>
      </c>
      <c r="AY671" s="21" t="s">
        <v>144</v>
      </c>
      <c r="BE671" s="138">
        <f>IF(U671="základní",N671,0)</f>
        <v>0</v>
      </c>
      <c r="BF671" s="138">
        <f>IF(U671="snížená",N671,0)</f>
        <v>0</v>
      </c>
      <c r="BG671" s="138">
        <f>IF(U671="zákl. přenesená",N671,0)</f>
        <v>0</v>
      </c>
      <c r="BH671" s="138">
        <f>IF(U671="sníž. přenesená",N671,0)</f>
        <v>0</v>
      </c>
      <c r="BI671" s="138">
        <f>IF(U671="nulová",N671,0)</f>
        <v>0</v>
      </c>
      <c r="BJ671" s="21" t="s">
        <v>81</v>
      </c>
      <c r="BK671" s="138">
        <f>ROUND(L671*K671,2)</f>
        <v>0</v>
      </c>
      <c r="BL671" s="21" t="s">
        <v>149</v>
      </c>
      <c r="BM671" s="21" t="s">
        <v>1434</v>
      </c>
    </row>
    <row r="672" spans="2:65" s="1" customFormat="1" ht="25.5" customHeight="1">
      <c r="B672" s="129"/>
      <c r="C672" s="162" t="s">
        <v>721</v>
      </c>
      <c r="D672" s="162" t="s">
        <v>261</v>
      </c>
      <c r="E672" s="163" t="s">
        <v>1435</v>
      </c>
      <c r="F672" s="231" t="s">
        <v>1436</v>
      </c>
      <c r="G672" s="231"/>
      <c r="H672" s="231"/>
      <c r="I672" s="231"/>
      <c r="J672" s="164" t="s">
        <v>608</v>
      </c>
      <c r="K672" s="165">
        <v>4</v>
      </c>
      <c r="L672" s="232">
        <v>0</v>
      </c>
      <c r="M672" s="232"/>
      <c r="N672" s="232">
        <f>ROUND(L672*K672,2)</f>
        <v>0</v>
      </c>
      <c r="O672" s="217"/>
      <c r="P672" s="217"/>
      <c r="Q672" s="217"/>
      <c r="R672" s="134"/>
      <c r="T672" s="135" t="s">
        <v>5</v>
      </c>
      <c r="U672" s="40" t="s">
        <v>38</v>
      </c>
      <c r="V672" s="136">
        <v>0</v>
      </c>
      <c r="W672" s="136">
        <f>V672*K672</f>
        <v>0</v>
      </c>
      <c r="X672" s="136">
        <v>1.32E-2</v>
      </c>
      <c r="Y672" s="136">
        <f>X672*K672</f>
        <v>5.28E-2</v>
      </c>
      <c r="Z672" s="136">
        <v>0</v>
      </c>
      <c r="AA672" s="137">
        <f>Z672*K672</f>
        <v>0</v>
      </c>
      <c r="AR672" s="21" t="s">
        <v>182</v>
      </c>
      <c r="AT672" s="21" t="s">
        <v>261</v>
      </c>
      <c r="AU672" s="21" t="s">
        <v>95</v>
      </c>
      <c r="AY672" s="21" t="s">
        <v>144</v>
      </c>
      <c r="BE672" s="138">
        <f>IF(U672="základní",N672,0)</f>
        <v>0</v>
      </c>
      <c r="BF672" s="138">
        <f>IF(U672="snížená",N672,0)</f>
        <v>0</v>
      </c>
      <c r="BG672" s="138">
        <f>IF(U672="zákl. přenesená",N672,0)</f>
        <v>0</v>
      </c>
      <c r="BH672" s="138">
        <f>IF(U672="sníž. přenesená",N672,0)</f>
        <v>0</v>
      </c>
      <c r="BI672" s="138">
        <f>IF(U672="nulová",N672,0)</f>
        <v>0</v>
      </c>
      <c r="BJ672" s="21" t="s">
        <v>81</v>
      </c>
      <c r="BK672" s="138">
        <f>ROUND(L672*K672,2)</f>
        <v>0</v>
      </c>
      <c r="BL672" s="21" t="s">
        <v>149</v>
      </c>
      <c r="BM672" s="21" t="s">
        <v>1437</v>
      </c>
    </row>
    <row r="673" spans="2:65" s="1" customFormat="1" ht="25.5" customHeight="1">
      <c r="B673" s="129"/>
      <c r="C673" s="162" t="s">
        <v>726</v>
      </c>
      <c r="D673" s="162" t="s">
        <v>261</v>
      </c>
      <c r="E673" s="163" t="s">
        <v>1438</v>
      </c>
      <c r="F673" s="231" t="s">
        <v>1439</v>
      </c>
      <c r="G673" s="231"/>
      <c r="H673" s="231"/>
      <c r="I673" s="231"/>
      <c r="J673" s="164" t="s">
        <v>608</v>
      </c>
      <c r="K673" s="165">
        <v>5</v>
      </c>
      <c r="L673" s="232">
        <v>0</v>
      </c>
      <c r="M673" s="232"/>
      <c r="N673" s="232">
        <f>ROUND(L673*K673,2)</f>
        <v>0</v>
      </c>
      <c r="O673" s="217"/>
      <c r="P673" s="217"/>
      <c r="Q673" s="217"/>
      <c r="R673" s="134"/>
      <c r="T673" s="135" t="s">
        <v>5</v>
      </c>
      <c r="U673" s="40" t="s">
        <v>38</v>
      </c>
      <c r="V673" s="136">
        <v>0</v>
      </c>
      <c r="W673" s="136">
        <f>V673*K673</f>
        <v>0</v>
      </c>
      <c r="X673" s="136">
        <v>1.35E-2</v>
      </c>
      <c r="Y673" s="136">
        <f>X673*K673</f>
        <v>6.7500000000000004E-2</v>
      </c>
      <c r="Z673" s="136">
        <v>0</v>
      </c>
      <c r="AA673" s="137">
        <f>Z673*K673</f>
        <v>0</v>
      </c>
      <c r="AR673" s="21" t="s">
        <v>182</v>
      </c>
      <c r="AT673" s="21" t="s">
        <v>261</v>
      </c>
      <c r="AU673" s="21" t="s">
        <v>95</v>
      </c>
      <c r="AY673" s="21" t="s">
        <v>144</v>
      </c>
      <c r="BE673" s="138">
        <f>IF(U673="základní",N673,0)</f>
        <v>0</v>
      </c>
      <c r="BF673" s="138">
        <f>IF(U673="snížená",N673,0)</f>
        <v>0</v>
      </c>
      <c r="BG673" s="138">
        <f>IF(U673="zákl. přenesená",N673,0)</f>
        <v>0</v>
      </c>
      <c r="BH673" s="138">
        <f>IF(U673="sníž. přenesená",N673,0)</f>
        <v>0</v>
      </c>
      <c r="BI673" s="138">
        <f>IF(U673="nulová",N673,0)</f>
        <v>0</v>
      </c>
      <c r="BJ673" s="21" t="s">
        <v>81</v>
      </c>
      <c r="BK673" s="138">
        <f>ROUND(L673*K673,2)</f>
        <v>0</v>
      </c>
      <c r="BL673" s="21" t="s">
        <v>149</v>
      </c>
      <c r="BM673" s="21" t="s">
        <v>1440</v>
      </c>
    </row>
    <row r="674" spans="2:65" s="9" customFormat="1" ht="29.85" customHeight="1">
      <c r="B674" s="119"/>
      <c r="D674" s="128" t="s">
        <v>881</v>
      </c>
      <c r="E674" s="128"/>
      <c r="F674" s="128"/>
      <c r="G674" s="128"/>
      <c r="H674" s="128"/>
      <c r="I674" s="128"/>
      <c r="J674" s="128"/>
      <c r="K674" s="128"/>
      <c r="L674" s="128"/>
      <c r="M674" s="128"/>
      <c r="N674" s="218">
        <f>BK674</f>
        <v>0</v>
      </c>
      <c r="O674" s="219"/>
      <c r="P674" s="219"/>
      <c r="Q674" s="219"/>
      <c r="R674" s="121"/>
      <c r="T674" s="122"/>
      <c r="W674" s="123">
        <f>W675</f>
        <v>0</v>
      </c>
      <c r="Y674" s="123">
        <f>Y675</f>
        <v>0</v>
      </c>
      <c r="AA674" s="124">
        <f>AA675</f>
        <v>0</v>
      </c>
      <c r="AR674" s="125" t="s">
        <v>81</v>
      </c>
      <c r="AT674" s="126" t="s">
        <v>72</v>
      </c>
      <c r="AU674" s="126" t="s">
        <v>81</v>
      </c>
      <c r="AY674" s="125" t="s">
        <v>144</v>
      </c>
      <c r="BK674" s="127">
        <f>BK675</f>
        <v>0</v>
      </c>
    </row>
    <row r="675" spans="2:65" s="1" customFormat="1" ht="25.5" customHeight="1">
      <c r="B675" s="129"/>
      <c r="C675" s="130" t="s">
        <v>730</v>
      </c>
      <c r="D675" s="130" t="s">
        <v>145</v>
      </c>
      <c r="E675" s="131" t="s">
        <v>1441</v>
      </c>
      <c r="F675" s="222" t="s">
        <v>1442</v>
      </c>
      <c r="G675" s="222"/>
      <c r="H675" s="222"/>
      <c r="I675" s="222"/>
      <c r="J675" s="132" t="s">
        <v>850</v>
      </c>
      <c r="K675" s="133">
        <v>1</v>
      </c>
      <c r="L675" s="217">
        <v>0</v>
      </c>
      <c r="M675" s="217"/>
      <c r="N675" s="217">
        <f>ROUND(L675*K675,2)</f>
        <v>0</v>
      </c>
      <c r="O675" s="217"/>
      <c r="P675" s="217"/>
      <c r="Q675" s="217"/>
      <c r="R675" s="134"/>
      <c r="T675" s="135" t="s">
        <v>5</v>
      </c>
      <c r="U675" s="40" t="s">
        <v>38</v>
      </c>
      <c r="V675" s="136">
        <v>0</v>
      </c>
      <c r="W675" s="136">
        <f>V675*K675</f>
        <v>0</v>
      </c>
      <c r="X675" s="136">
        <v>0</v>
      </c>
      <c r="Y675" s="136">
        <f>X675*K675</f>
        <v>0</v>
      </c>
      <c r="Z675" s="136">
        <v>0</v>
      </c>
      <c r="AA675" s="137">
        <f>Z675*K675</f>
        <v>0</v>
      </c>
      <c r="AR675" s="21" t="s">
        <v>149</v>
      </c>
      <c r="AT675" s="21" t="s">
        <v>145</v>
      </c>
      <c r="AU675" s="21" t="s">
        <v>95</v>
      </c>
      <c r="AY675" s="21" t="s">
        <v>144</v>
      </c>
      <c r="BE675" s="138">
        <f>IF(U675="základní",N675,0)</f>
        <v>0</v>
      </c>
      <c r="BF675" s="138">
        <f>IF(U675="snížená",N675,0)</f>
        <v>0</v>
      </c>
      <c r="BG675" s="138">
        <f>IF(U675="zákl. přenesená",N675,0)</f>
        <v>0</v>
      </c>
      <c r="BH675" s="138">
        <f>IF(U675="sníž. přenesená",N675,0)</f>
        <v>0</v>
      </c>
      <c r="BI675" s="138">
        <f>IF(U675="nulová",N675,0)</f>
        <v>0</v>
      </c>
      <c r="BJ675" s="21" t="s">
        <v>81</v>
      </c>
      <c r="BK675" s="138">
        <f>ROUND(L675*K675,2)</f>
        <v>0</v>
      </c>
      <c r="BL675" s="21" t="s">
        <v>149</v>
      </c>
      <c r="BM675" s="21" t="s">
        <v>1443</v>
      </c>
    </row>
    <row r="676" spans="2:65" s="9" customFormat="1" ht="29.85" customHeight="1">
      <c r="B676" s="119"/>
      <c r="D676" s="128" t="s">
        <v>111</v>
      </c>
      <c r="E676" s="128"/>
      <c r="F676" s="128"/>
      <c r="G676" s="128"/>
      <c r="H676" s="128"/>
      <c r="I676" s="128"/>
      <c r="J676" s="128"/>
      <c r="K676" s="128"/>
      <c r="L676" s="128"/>
      <c r="M676" s="128"/>
      <c r="N676" s="218">
        <f>BK676</f>
        <v>0</v>
      </c>
      <c r="O676" s="219"/>
      <c r="P676" s="219"/>
      <c r="Q676" s="219"/>
      <c r="R676" s="121"/>
      <c r="T676" s="122"/>
      <c r="W676" s="123">
        <f>SUM(W677:W870)</f>
        <v>2340.2291679999994</v>
      </c>
      <c r="Y676" s="123">
        <f>SUM(Y677:Y870)</f>
        <v>27.300823771999998</v>
      </c>
      <c r="AA676" s="124">
        <f>SUM(AA677:AA870)</f>
        <v>427.70656999999989</v>
      </c>
      <c r="AR676" s="125" t="s">
        <v>81</v>
      </c>
      <c r="AT676" s="126" t="s">
        <v>72</v>
      </c>
      <c r="AU676" s="126" t="s">
        <v>81</v>
      </c>
      <c r="AY676" s="125" t="s">
        <v>144</v>
      </c>
      <c r="BK676" s="127">
        <f>SUM(BK677:BK870)</f>
        <v>0</v>
      </c>
    </row>
    <row r="677" spans="2:65" s="1" customFormat="1" ht="25.5" customHeight="1">
      <c r="B677" s="129"/>
      <c r="C677" s="130" t="s">
        <v>735</v>
      </c>
      <c r="D677" s="130" t="s">
        <v>145</v>
      </c>
      <c r="E677" s="131" t="s">
        <v>1444</v>
      </c>
      <c r="F677" s="222" t="s">
        <v>1445</v>
      </c>
      <c r="G677" s="222"/>
      <c r="H677" s="222"/>
      <c r="I677" s="222"/>
      <c r="J677" s="132" t="s">
        <v>269</v>
      </c>
      <c r="K677" s="133">
        <v>13.6</v>
      </c>
      <c r="L677" s="217">
        <v>0</v>
      </c>
      <c r="M677" s="217"/>
      <c r="N677" s="217">
        <f>ROUND(L677*K677,2)</f>
        <v>0</v>
      </c>
      <c r="O677" s="217"/>
      <c r="P677" s="217"/>
      <c r="Q677" s="217"/>
      <c r="R677" s="134"/>
      <c r="T677" s="135" t="s">
        <v>5</v>
      </c>
      <c r="U677" s="40" t="s">
        <v>38</v>
      </c>
      <c r="V677" s="136">
        <v>0.19600000000000001</v>
      </c>
      <c r="W677" s="136">
        <f>V677*K677</f>
        <v>2.6656</v>
      </c>
      <c r="X677" s="136">
        <v>1.6449999999999999E-6</v>
      </c>
      <c r="Y677" s="136">
        <f>X677*K677</f>
        <v>2.2371999999999999E-5</v>
      </c>
      <c r="Z677" s="136">
        <v>0</v>
      </c>
      <c r="AA677" s="137">
        <f>Z677*K677</f>
        <v>0</v>
      </c>
      <c r="AR677" s="21" t="s">
        <v>149</v>
      </c>
      <c r="AT677" s="21" t="s">
        <v>145</v>
      </c>
      <c r="AU677" s="21" t="s">
        <v>95</v>
      </c>
      <c r="AY677" s="21" t="s">
        <v>144</v>
      </c>
      <c r="BE677" s="138">
        <f>IF(U677="základní",N677,0)</f>
        <v>0</v>
      </c>
      <c r="BF677" s="138">
        <f>IF(U677="snížená",N677,0)</f>
        <v>0</v>
      </c>
      <c r="BG677" s="138">
        <f>IF(U677="zákl. přenesená",N677,0)</f>
        <v>0</v>
      </c>
      <c r="BH677" s="138">
        <f>IF(U677="sníž. přenesená",N677,0)</f>
        <v>0</v>
      </c>
      <c r="BI677" s="138">
        <f>IF(U677="nulová",N677,0)</f>
        <v>0</v>
      </c>
      <c r="BJ677" s="21" t="s">
        <v>81</v>
      </c>
      <c r="BK677" s="138">
        <f>ROUND(L677*K677,2)</f>
        <v>0</v>
      </c>
      <c r="BL677" s="21" t="s">
        <v>149</v>
      </c>
      <c r="BM677" s="21" t="s">
        <v>1446</v>
      </c>
    </row>
    <row r="678" spans="2:65" s="10" customFormat="1" ht="16.5" customHeight="1">
      <c r="B678" s="139"/>
      <c r="E678" s="140" t="s">
        <v>5</v>
      </c>
      <c r="F678" s="225" t="s">
        <v>1447</v>
      </c>
      <c r="G678" s="226"/>
      <c r="H678" s="226"/>
      <c r="I678" s="226"/>
      <c r="K678" s="140" t="s">
        <v>5</v>
      </c>
      <c r="R678" s="141"/>
      <c r="T678" s="142"/>
      <c r="AA678" s="143"/>
      <c r="AT678" s="140" t="s">
        <v>152</v>
      </c>
      <c r="AU678" s="140" t="s">
        <v>95</v>
      </c>
      <c r="AV678" s="10" t="s">
        <v>81</v>
      </c>
      <c r="AW678" s="10" t="s">
        <v>31</v>
      </c>
      <c r="AX678" s="10" t="s">
        <v>73</v>
      </c>
      <c r="AY678" s="140" t="s">
        <v>144</v>
      </c>
    </row>
    <row r="679" spans="2:65" s="10" customFormat="1" ht="16.5" customHeight="1">
      <c r="B679" s="139"/>
      <c r="E679" s="140" t="s">
        <v>5</v>
      </c>
      <c r="F679" s="229" t="s">
        <v>222</v>
      </c>
      <c r="G679" s="230"/>
      <c r="H679" s="230"/>
      <c r="I679" s="230"/>
      <c r="K679" s="140" t="s">
        <v>5</v>
      </c>
      <c r="R679" s="141"/>
      <c r="T679" s="142"/>
      <c r="AA679" s="143"/>
      <c r="AT679" s="140" t="s">
        <v>152</v>
      </c>
      <c r="AU679" s="140" t="s">
        <v>95</v>
      </c>
      <c r="AV679" s="10" t="s">
        <v>81</v>
      </c>
      <c r="AW679" s="10" t="s">
        <v>31</v>
      </c>
      <c r="AX679" s="10" t="s">
        <v>73</v>
      </c>
      <c r="AY679" s="140" t="s">
        <v>144</v>
      </c>
    </row>
    <row r="680" spans="2:65" s="11" customFormat="1" ht="16.5" customHeight="1">
      <c r="B680" s="144"/>
      <c r="E680" s="145" t="s">
        <v>5</v>
      </c>
      <c r="F680" s="223" t="s">
        <v>1448</v>
      </c>
      <c r="G680" s="224"/>
      <c r="H680" s="224"/>
      <c r="I680" s="224"/>
      <c r="K680" s="146">
        <v>13.6</v>
      </c>
      <c r="R680" s="147"/>
      <c r="T680" s="148"/>
      <c r="AA680" s="149"/>
      <c r="AT680" s="145" t="s">
        <v>152</v>
      </c>
      <c r="AU680" s="145" t="s">
        <v>95</v>
      </c>
      <c r="AV680" s="11" t="s">
        <v>95</v>
      </c>
      <c r="AW680" s="11" t="s">
        <v>31</v>
      </c>
      <c r="AX680" s="11" t="s">
        <v>81</v>
      </c>
      <c r="AY680" s="145" t="s">
        <v>144</v>
      </c>
    </row>
    <row r="681" spans="2:65" s="1" customFormat="1" ht="38.25" customHeight="1">
      <c r="B681" s="129"/>
      <c r="C681" s="130" t="s">
        <v>739</v>
      </c>
      <c r="D681" s="130" t="s">
        <v>145</v>
      </c>
      <c r="E681" s="131" t="s">
        <v>1449</v>
      </c>
      <c r="F681" s="222" t="s">
        <v>1450</v>
      </c>
      <c r="G681" s="222"/>
      <c r="H681" s="222"/>
      <c r="I681" s="222"/>
      <c r="J681" s="132" t="s">
        <v>190</v>
      </c>
      <c r="K681" s="133">
        <v>499.4</v>
      </c>
      <c r="L681" s="217">
        <v>0</v>
      </c>
      <c r="M681" s="217"/>
      <c r="N681" s="217">
        <f>ROUND(L681*K681,2)</f>
        <v>0</v>
      </c>
      <c r="O681" s="217"/>
      <c r="P681" s="217"/>
      <c r="Q681" s="217"/>
      <c r="R681" s="134"/>
      <c r="T681" s="135" t="s">
        <v>5</v>
      </c>
      <c r="U681" s="40" t="s">
        <v>38</v>
      </c>
      <c r="V681" s="136">
        <v>0.105</v>
      </c>
      <c r="W681" s="136">
        <f>V681*K681</f>
        <v>52.436999999999998</v>
      </c>
      <c r="X681" s="136">
        <v>1.2999999999999999E-4</v>
      </c>
      <c r="Y681" s="136">
        <f>X681*K681</f>
        <v>6.4921999999999994E-2</v>
      </c>
      <c r="Z681" s="136">
        <v>0</v>
      </c>
      <c r="AA681" s="137">
        <f>Z681*K681</f>
        <v>0</v>
      </c>
      <c r="AR681" s="21" t="s">
        <v>149</v>
      </c>
      <c r="AT681" s="21" t="s">
        <v>145</v>
      </c>
      <c r="AU681" s="21" t="s">
        <v>95</v>
      </c>
      <c r="AY681" s="21" t="s">
        <v>144</v>
      </c>
      <c r="BE681" s="138">
        <f>IF(U681="základní",N681,0)</f>
        <v>0</v>
      </c>
      <c r="BF681" s="138">
        <f>IF(U681="snížená",N681,0)</f>
        <v>0</v>
      </c>
      <c r="BG681" s="138">
        <f>IF(U681="zákl. přenesená",N681,0)</f>
        <v>0</v>
      </c>
      <c r="BH681" s="138">
        <f>IF(U681="sníž. přenesená",N681,0)</f>
        <v>0</v>
      </c>
      <c r="BI681" s="138">
        <f>IF(U681="nulová",N681,0)</f>
        <v>0</v>
      </c>
      <c r="BJ681" s="21" t="s">
        <v>81</v>
      </c>
      <c r="BK681" s="138">
        <f>ROUND(L681*K681,2)</f>
        <v>0</v>
      </c>
      <c r="BL681" s="21" t="s">
        <v>149</v>
      </c>
      <c r="BM681" s="21" t="s">
        <v>1451</v>
      </c>
    </row>
    <row r="682" spans="2:65" s="10" customFormat="1" ht="16.5" customHeight="1">
      <c r="B682" s="139"/>
      <c r="E682" s="140" t="s">
        <v>5</v>
      </c>
      <c r="F682" s="225" t="s">
        <v>1021</v>
      </c>
      <c r="G682" s="226"/>
      <c r="H682" s="226"/>
      <c r="I682" s="226"/>
      <c r="K682" s="140" t="s">
        <v>5</v>
      </c>
      <c r="R682" s="141"/>
      <c r="T682" s="142"/>
      <c r="AA682" s="143"/>
      <c r="AT682" s="140" t="s">
        <v>152</v>
      </c>
      <c r="AU682" s="140" t="s">
        <v>95</v>
      </c>
      <c r="AV682" s="10" t="s">
        <v>81</v>
      </c>
      <c r="AW682" s="10" t="s">
        <v>31</v>
      </c>
      <c r="AX682" s="10" t="s">
        <v>73</v>
      </c>
      <c r="AY682" s="140" t="s">
        <v>144</v>
      </c>
    </row>
    <row r="683" spans="2:65" s="11" customFormat="1" ht="16.5" customHeight="1">
      <c r="B683" s="144"/>
      <c r="E683" s="145" t="s">
        <v>5</v>
      </c>
      <c r="F683" s="223" t="s">
        <v>1452</v>
      </c>
      <c r="G683" s="224"/>
      <c r="H683" s="224"/>
      <c r="I683" s="224"/>
      <c r="K683" s="146">
        <v>499.4</v>
      </c>
      <c r="R683" s="147"/>
      <c r="T683" s="148"/>
      <c r="AA683" s="149"/>
      <c r="AT683" s="145" t="s">
        <v>152</v>
      </c>
      <c r="AU683" s="145" t="s">
        <v>95</v>
      </c>
      <c r="AV683" s="11" t="s">
        <v>95</v>
      </c>
      <c r="AW683" s="11" t="s">
        <v>31</v>
      </c>
      <c r="AX683" s="11" t="s">
        <v>81</v>
      </c>
      <c r="AY683" s="145" t="s">
        <v>144</v>
      </c>
    </row>
    <row r="684" spans="2:65" s="1" customFormat="1" ht="38.25" customHeight="1">
      <c r="B684" s="129"/>
      <c r="C684" s="130" t="s">
        <v>743</v>
      </c>
      <c r="D684" s="130" t="s">
        <v>145</v>
      </c>
      <c r="E684" s="131" t="s">
        <v>1453</v>
      </c>
      <c r="F684" s="222" t="s">
        <v>1454</v>
      </c>
      <c r="G684" s="222"/>
      <c r="H684" s="222"/>
      <c r="I684" s="222"/>
      <c r="J684" s="132" t="s">
        <v>190</v>
      </c>
      <c r="K684" s="133">
        <v>18</v>
      </c>
      <c r="L684" s="217">
        <v>0</v>
      </c>
      <c r="M684" s="217"/>
      <c r="N684" s="217">
        <f>ROUND(L684*K684,2)</f>
        <v>0</v>
      </c>
      <c r="O684" s="217"/>
      <c r="P684" s="217"/>
      <c r="Q684" s="217"/>
      <c r="R684" s="134"/>
      <c r="T684" s="135" t="s">
        <v>5</v>
      </c>
      <c r="U684" s="40" t="s">
        <v>38</v>
      </c>
      <c r="V684" s="136">
        <v>0.126</v>
      </c>
      <c r="W684" s="136">
        <f>V684*K684</f>
        <v>2.2679999999999998</v>
      </c>
      <c r="X684" s="136">
        <v>2.1000000000000001E-4</v>
      </c>
      <c r="Y684" s="136">
        <f>X684*K684</f>
        <v>3.7800000000000004E-3</v>
      </c>
      <c r="Z684" s="136">
        <v>0</v>
      </c>
      <c r="AA684" s="137">
        <f>Z684*K684</f>
        <v>0</v>
      </c>
      <c r="AR684" s="21" t="s">
        <v>149</v>
      </c>
      <c r="AT684" s="21" t="s">
        <v>145</v>
      </c>
      <c r="AU684" s="21" t="s">
        <v>95</v>
      </c>
      <c r="AY684" s="21" t="s">
        <v>144</v>
      </c>
      <c r="BE684" s="138">
        <f>IF(U684="základní",N684,0)</f>
        <v>0</v>
      </c>
      <c r="BF684" s="138">
        <f>IF(U684="snížená",N684,0)</f>
        <v>0</v>
      </c>
      <c r="BG684" s="138">
        <f>IF(U684="zákl. přenesená",N684,0)</f>
        <v>0</v>
      </c>
      <c r="BH684" s="138">
        <f>IF(U684="sníž. přenesená",N684,0)</f>
        <v>0</v>
      </c>
      <c r="BI684" s="138">
        <f>IF(U684="nulová",N684,0)</f>
        <v>0</v>
      </c>
      <c r="BJ684" s="21" t="s">
        <v>81</v>
      </c>
      <c r="BK684" s="138">
        <f>ROUND(L684*K684,2)</f>
        <v>0</v>
      </c>
      <c r="BL684" s="21" t="s">
        <v>149</v>
      </c>
      <c r="BM684" s="21" t="s">
        <v>1455</v>
      </c>
    </row>
    <row r="685" spans="2:65" s="10" customFormat="1" ht="16.5" customHeight="1">
      <c r="B685" s="139"/>
      <c r="E685" s="140" t="s">
        <v>5</v>
      </c>
      <c r="F685" s="225" t="s">
        <v>1456</v>
      </c>
      <c r="G685" s="226"/>
      <c r="H685" s="226"/>
      <c r="I685" s="226"/>
      <c r="K685" s="140" t="s">
        <v>5</v>
      </c>
      <c r="R685" s="141"/>
      <c r="T685" s="142"/>
      <c r="AA685" s="143"/>
      <c r="AT685" s="140" t="s">
        <v>152</v>
      </c>
      <c r="AU685" s="140" t="s">
        <v>95</v>
      </c>
      <c r="AV685" s="10" t="s">
        <v>81</v>
      </c>
      <c r="AW685" s="10" t="s">
        <v>31</v>
      </c>
      <c r="AX685" s="10" t="s">
        <v>73</v>
      </c>
      <c r="AY685" s="140" t="s">
        <v>144</v>
      </c>
    </row>
    <row r="686" spans="2:65" s="11" customFormat="1" ht="16.5" customHeight="1">
      <c r="B686" s="144"/>
      <c r="E686" s="145" t="s">
        <v>5</v>
      </c>
      <c r="F686" s="223" t="s">
        <v>1457</v>
      </c>
      <c r="G686" s="224"/>
      <c r="H686" s="224"/>
      <c r="I686" s="224"/>
      <c r="K686" s="146">
        <v>18</v>
      </c>
      <c r="R686" s="147"/>
      <c r="T686" s="148"/>
      <c r="AA686" s="149"/>
      <c r="AT686" s="145" t="s">
        <v>152</v>
      </c>
      <c r="AU686" s="145" t="s">
        <v>95</v>
      </c>
      <c r="AV686" s="11" t="s">
        <v>95</v>
      </c>
      <c r="AW686" s="11" t="s">
        <v>31</v>
      </c>
      <c r="AX686" s="11" t="s">
        <v>81</v>
      </c>
      <c r="AY686" s="145" t="s">
        <v>144</v>
      </c>
    </row>
    <row r="687" spans="2:65" s="1" customFormat="1" ht="16.5" customHeight="1">
      <c r="B687" s="129"/>
      <c r="C687" s="130">
        <v>108</v>
      </c>
      <c r="D687" s="130" t="s">
        <v>145</v>
      </c>
      <c r="E687" s="131" t="s">
        <v>1458</v>
      </c>
      <c r="F687" s="222" t="s">
        <v>1459</v>
      </c>
      <c r="G687" s="222"/>
      <c r="H687" s="222"/>
      <c r="I687" s="222"/>
      <c r="J687" s="132" t="s">
        <v>148</v>
      </c>
      <c r="K687" s="133">
        <v>2.645</v>
      </c>
      <c r="L687" s="217">
        <v>0</v>
      </c>
      <c r="M687" s="217"/>
      <c r="N687" s="217">
        <f>ROUND(L687*K687,2)</f>
        <v>0</v>
      </c>
      <c r="O687" s="217"/>
      <c r="P687" s="217"/>
      <c r="Q687" s="217"/>
      <c r="R687" s="134"/>
      <c r="T687" s="135" t="s">
        <v>5</v>
      </c>
      <c r="U687" s="40" t="s">
        <v>38</v>
      </c>
      <c r="V687" s="136">
        <v>1.8240000000000001</v>
      </c>
      <c r="W687" s="136">
        <f>V687*K687</f>
        <v>4.8244800000000003</v>
      </c>
      <c r="X687" s="136">
        <v>0</v>
      </c>
      <c r="Y687" s="136">
        <f>X687*K687</f>
        <v>0</v>
      </c>
      <c r="Z687" s="136">
        <v>2.5</v>
      </c>
      <c r="AA687" s="137">
        <f>Z687*K687</f>
        <v>6.6124999999999998</v>
      </c>
      <c r="AR687" s="21" t="s">
        <v>149</v>
      </c>
      <c r="AT687" s="21" t="s">
        <v>145</v>
      </c>
      <c r="AU687" s="21" t="s">
        <v>95</v>
      </c>
      <c r="AY687" s="21" t="s">
        <v>144</v>
      </c>
      <c r="BE687" s="138">
        <f>IF(U687="základní",N687,0)</f>
        <v>0</v>
      </c>
      <c r="BF687" s="138">
        <f>IF(U687="snížená",N687,0)</f>
        <v>0</v>
      </c>
      <c r="BG687" s="138">
        <f>IF(U687="zákl. přenesená",N687,0)</f>
        <v>0</v>
      </c>
      <c r="BH687" s="138">
        <f>IF(U687="sníž. přenesená",N687,0)</f>
        <v>0</v>
      </c>
      <c r="BI687" s="138">
        <f>IF(U687="nulová",N687,0)</f>
        <v>0</v>
      </c>
      <c r="BJ687" s="21" t="s">
        <v>81</v>
      </c>
      <c r="BK687" s="138">
        <f>ROUND(L687*K687,2)</f>
        <v>0</v>
      </c>
      <c r="BL687" s="21" t="s">
        <v>149</v>
      </c>
      <c r="BM687" s="21" t="s">
        <v>1460</v>
      </c>
    </row>
    <row r="688" spans="2:65" s="10" customFormat="1" ht="16.5" customHeight="1">
      <c r="B688" s="139"/>
      <c r="E688" s="140" t="s">
        <v>5</v>
      </c>
      <c r="F688" s="225" t="s">
        <v>968</v>
      </c>
      <c r="G688" s="226"/>
      <c r="H688" s="226"/>
      <c r="I688" s="226"/>
      <c r="K688" s="140" t="s">
        <v>5</v>
      </c>
      <c r="R688" s="141"/>
      <c r="T688" s="142"/>
      <c r="AA688" s="143"/>
      <c r="AT688" s="140" t="s">
        <v>152</v>
      </c>
      <c r="AU688" s="140" t="s">
        <v>95</v>
      </c>
      <c r="AV688" s="10" t="s">
        <v>81</v>
      </c>
      <c r="AW688" s="10" t="s">
        <v>31</v>
      </c>
      <c r="AX688" s="10" t="s">
        <v>73</v>
      </c>
      <c r="AY688" s="140" t="s">
        <v>144</v>
      </c>
    </row>
    <row r="689" spans="2:65" s="11" customFormat="1" ht="16.5" customHeight="1">
      <c r="B689" s="144"/>
      <c r="E689" s="145" t="s">
        <v>5</v>
      </c>
      <c r="F689" s="223" t="s">
        <v>1461</v>
      </c>
      <c r="G689" s="224"/>
      <c r="H689" s="224"/>
      <c r="I689" s="224"/>
      <c r="K689" s="146">
        <v>2.645</v>
      </c>
      <c r="R689" s="147"/>
      <c r="T689" s="148"/>
      <c r="AA689" s="149"/>
      <c r="AT689" s="145" t="s">
        <v>152</v>
      </c>
      <c r="AU689" s="145" t="s">
        <v>95</v>
      </c>
      <c r="AV689" s="11" t="s">
        <v>95</v>
      </c>
      <c r="AW689" s="11" t="s">
        <v>31</v>
      </c>
      <c r="AX689" s="11" t="s">
        <v>81</v>
      </c>
      <c r="AY689" s="145" t="s">
        <v>144</v>
      </c>
    </row>
    <row r="690" spans="2:65" s="1" customFormat="1" ht="25.5" customHeight="1">
      <c r="B690" s="129"/>
      <c r="C690" s="130">
        <v>109</v>
      </c>
      <c r="D690" s="130" t="s">
        <v>145</v>
      </c>
      <c r="E690" s="131" t="s">
        <v>1462</v>
      </c>
      <c r="F690" s="222" t="s">
        <v>1463</v>
      </c>
      <c r="G690" s="222"/>
      <c r="H690" s="222"/>
      <c r="I690" s="222"/>
      <c r="J690" s="132" t="s">
        <v>148</v>
      </c>
      <c r="K690" s="133">
        <v>45.985999999999997</v>
      </c>
      <c r="L690" s="217">
        <v>0</v>
      </c>
      <c r="M690" s="217"/>
      <c r="N690" s="217">
        <f>ROUND(L690*K690,2)</f>
        <v>0</v>
      </c>
      <c r="O690" s="217"/>
      <c r="P690" s="217"/>
      <c r="Q690" s="217"/>
      <c r="R690" s="134"/>
      <c r="T690" s="135" t="s">
        <v>5</v>
      </c>
      <c r="U690" s="40" t="s">
        <v>38</v>
      </c>
      <c r="V690" s="136">
        <v>1.853</v>
      </c>
      <c r="W690" s="136">
        <f>V690*K690</f>
        <v>85.212057999999999</v>
      </c>
      <c r="X690" s="136">
        <v>0</v>
      </c>
      <c r="Y690" s="136">
        <f>X690*K690</f>
        <v>0</v>
      </c>
      <c r="Z690" s="136">
        <v>2.27</v>
      </c>
      <c r="AA690" s="137">
        <f>Z690*K690</f>
        <v>104.38821999999999</v>
      </c>
      <c r="AR690" s="21" t="s">
        <v>149</v>
      </c>
      <c r="AT690" s="21" t="s">
        <v>145</v>
      </c>
      <c r="AU690" s="21" t="s">
        <v>95</v>
      </c>
      <c r="AY690" s="21" t="s">
        <v>144</v>
      </c>
      <c r="BE690" s="138">
        <f>IF(U690="základní",N690,0)</f>
        <v>0</v>
      </c>
      <c r="BF690" s="138">
        <f>IF(U690="snížená",N690,0)</f>
        <v>0</v>
      </c>
      <c r="BG690" s="138">
        <f>IF(U690="zákl. přenesená",N690,0)</f>
        <v>0</v>
      </c>
      <c r="BH690" s="138">
        <f>IF(U690="sníž. přenesená",N690,0)</f>
        <v>0</v>
      </c>
      <c r="BI690" s="138">
        <f>IF(U690="nulová",N690,0)</f>
        <v>0</v>
      </c>
      <c r="BJ690" s="21" t="s">
        <v>81</v>
      </c>
      <c r="BK690" s="138">
        <f>ROUND(L690*K690,2)</f>
        <v>0</v>
      </c>
      <c r="BL690" s="21" t="s">
        <v>149</v>
      </c>
      <c r="BM690" s="21" t="s">
        <v>1464</v>
      </c>
    </row>
    <row r="691" spans="2:65" s="10" customFormat="1" ht="16.5" customHeight="1">
      <c r="B691" s="139"/>
      <c r="E691" s="140" t="s">
        <v>5</v>
      </c>
      <c r="F691" s="225" t="s">
        <v>1465</v>
      </c>
      <c r="G691" s="226"/>
      <c r="H691" s="226"/>
      <c r="I691" s="226"/>
      <c r="K691" s="140" t="s">
        <v>5</v>
      </c>
      <c r="R691" s="141"/>
      <c r="T691" s="142"/>
      <c r="AA691" s="143"/>
      <c r="AT691" s="140" t="s">
        <v>152</v>
      </c>
      <c r="AU691" s="140" t="s">
        <v>95</v>
      </c>
      <c r="AV691" s="10" t="s">
        <v>81</v>
      </c>
      <c r="AW691" s="10" t="s">
        <v>31</v>
      </c>
      <c r="AX691" s="10" t="s">
        <v>73</v>
      </c>
      <c r="AY691" s="140" t="s">
        <v>144</v>
      </c>
    </row>
    <row r="692" spans="2:65" s="11" customFormat="1" ht="16.5" customHeight="1">
      <c r="B692" s="144"/>
      <c r="E692" s="145" t="s">
        <v>5</v>
      </c>
      <c r="F692" s="223" t="s">
        <v>1466</v>
      </c>
      <c r="G692" s="224"/>
      <c r="H692" s="224"/>
      <c r="I692" s="224"/>
      <c r="K692" s="146">
        <v>14.782999999999999</v>
      </c>
      <c r="R692" s="147"/>
      <c r="T692" s="148"/>
      <c r="AA692" s="149"/>
      <c r="AT692" s="145" t="s">
        <v>152</v>
      </c>
      <c r="AU692" s="145" t="s">
        <v>95</v>
      </c>
      <c r="AV692" s="11" t="s">
        <v>95</v>
      </c>
      <c r="AW692" s="11" t="s">
        <v>31</v>
      </c>
      <c r="AX692" s="11" t="s">
        <v>73</v>
      </c>
      <c r="AY692" s="145" t="s">
        <v>144</v>
      </c>
    </row>
    <row r="693" spans="2:65" s="11" customFormat="1" ht="16.5" customHeight="1">
      <c r="B693" s="144"/>
      <c r="E693" s="145" t="s">
        <v>5</v>
      </c>
      <c r="F693" s="223" t="s">
        <v>1467</v>
      </c>
      <c r="G693" s="224"/>
      <c r="H693" s="224"/>
      <c r="I693" s="224"/>
      <c r="K693" s="146">
        <v>5.6189999999999998</v>
      </c>
      <c r="R693" s="147"/>
      <c r="T693" s="148"/>
      <c r="AA693" s="149"/>
      <c r="AT693" s="145" t="s">
        <v>152</v>
      </c>
      <c r="AU693" s="145" t="s">
        <v>95</v>
      </c>
      <c r="AV693" s="11" t="s">
        <v>95</v>
      </c>
      <c r="AW693" s="11" t="s">
        <v>31</v>
      </c>
      <c r="AX693" s="11" t="s">
        <v>73</v>
      </c>
      <c r="AY693" s="145" t="s">
        <v>144</v>
      </c>
    </row>
    <row r="694" spans="2:65" s="11" customFormat="1" ht="16.5" customHeight="1">
      <c r="B694" s="144"/>
      <c r="E694" s="145" t="s">
        <v>5</v>
      </c>
      <c r="F694" s="223" t="s">
        <v>1468</v>
      </c>
      <c r="G694" s="224"/>
      <c r="H694" s="224"/>
      <c r="I694" s="224"/>
      <c r="K694" s="146">
        <v>15.75</v>
      </c>
      <c r="R694" s="147"/>
      <c r="T694" s="148"/>
      <c r="AA694" s="149"/>
      <c r="AT694" s="145" t="s">
        <v>152</v>
      </c>
      <c r="AU694" s="145" t="s">
        <v>95</v>
      </c>
      <c r="AV694" s="11" t="s">
        <v>95</v>
      </c>
      <c r="AW694" s="11" t="s">
        <v>31</v>
      </c>
      <c r="AX694" s="11" t="s">
        <v>73</v>
      </c>
      <c r="AY694" s="145" t="s">
        <v>144</v>
      </c>
    </row>
    <row r="695" spans="2:65" s="11" customFormat="1" ht="16.5" customHeight="1">
      <c r="B695" s="144"/>
      <c r="E695" s="145" t="s">
        <v>5</v>
      </c>
      <c r="F695" s="223" t="s">
        <v>1469</v>
      </c>
      <c r="G695" s="224"/>
      <c r="H695" s="224"/>
      <c r="I695" s="224"/>
      <c r="K695" s="146">
        <v>9.8339999999999996</v>
      </c>
      <c r="R695" s="147"/>
      <c r="T695" s="148"/>
      <c r="AA695" s="149"/>
      <c r="AT695" s="145" t="s">
        <v>152</v>
      </c>
      <c r="AU695" s="145" t="s">
        <v>95</v>
      </c>
      <c r="AV695" s="11" t="s">
        <v>95</v>
      </c>
      <c r="AW695" s="11" t="s">
        <v>31</v>
      </c>
      <c r="AX695" s="11" t="s">
        <v>73</v>
      </c>
      <c r="AY695" s="145" t="s">
        <v>144</v>
      </c>
    </row>
    <row r="696" spans="2:65" s="12" customFormat="1" ht="16.5" customHeight="1">
      <c r="B696" s="150"/>
      <c r="E696" s="151" t="s">
        <v>5</v>
      </c>
      <c r="F696" s="227" t="s">
        <v>155</v>
      </c>
      <c r="G696" s="228"/>
      <c r="H696" s="228"/>
      <c r="I696" s="228"/>
      <c r="K696" s="152">
        <v>45.985999999999997</v>
      </c>
      <c r="R696" s="153"/>
      <c r="T696" s="154"/>
      <c r="AA696" s="155"/>
      <c r="AT696" s="151" t="s">
        <v>152</v>
      </c>
      <c r="AU696" s="151" t="s">
        <v>95</v>
      </c>
      <c r="AV696" s="12" t="s">
        <v>149</v>
      </c>
      <c r="AW696" s="12" t="s">
        <v>31</v>
      </c>
      <c r="AX696" s="12" t="s">
        <v>81</v>
      </c>
      <c r="AY696" s="151" t="s">
        <v>144</v>
      </c>
    </row>
    <row r="697" spans="2:65" s="1" customFormat="1" ht="25.5" customHeight="1">
      <c r="B697" s="129"/>
      <c r="C697" s="130">
        <v>110</v>
      </c>
      <c r="D697" s="130" t="s">
        <v>145</v>
      </c>
      <c r="E697" s="131" t="s">
        <v>1470</v>
      </c>
      <c r="F697" s="222" t="s">
        <v>1471</v>
      </c>
      <c r="G697" s="222"/>
      <c r="H697" s="222"/>
      <c r="I697" s="222"/>
      <c r="J697" s="132" t="s">
        <v>190</v>
      </c>
      <c r="K697" s="133">
        <v>59.78</v>
      </c>
      <c r="L697" s="217">
        <v>0</v>
      </c>
      <c r="M697" s="217"/>
      <c r="N697" s="217">
        <f>ROUND(L697*K697,2)</f>
        <v>0</v>
      </c>
      <c r="O697" s="217"/>
      <c r="P697" s="217"/>
      <c r="Q697" s="217"/>
      <c r="R697" s="134"/>
      <c r="T697" s="135" t="s">
        <v>5</v>
      </c>
      <c r="U697" s="40" t="s">
        <v>38</v>
      </c>
      <c r="V697" s="136">
        <v>0.245</v>
      </c>
      <c r="W697" s="136">
        <f>V697*K697</f>
        <v>14.646100000000001</v>
      </c>
      <c r="X697" s="136">
        <v>0</v>
      </c>
      <c r="Y697" s="136">
        <f>X697*K697</f>
        <v>0</v>
      </c>
      <c r="Z697" s="136">
        <v>0.13100000000000001</v>
      </c>
      <c r="AA697" s="137">
        <f>Z697*K697</f>
        <v>7.8311800000000007</v>
      </c>
      <c r="AR697" s="21" t="s">
        <v>149</v>
      </c>
      <c r="AT697" s="21" t="s">
        <v>145</v>
      </c>
      <c r="AU697" s="21" t="s">
        <v>95</v>
      </c>
      <c r="AY697" s="21" t="s">
        <v>144</v>
      </c>
      <c r="BE697" s="138">
        <f>IF(U697="základní",N697,0)</f>
        <v>0</v>
      </c>
      <c r="BF697" s="138">
        <f>IF(U697="snížená",N697,0)</f>
        <v>0</v>
      </c>
      <c r="BG697" s="138">
        <f>IF(U697="zákl. přenesená",N697,0)</f>
        <v>0</v>
      </c>
      <c r="BH697" s="138">
        <f>IF(U697="sníž. přenesená",N697,0)</f>
        <v>0</v>
      </c>
      <c r="BI697" s="138">
        <f>IF(U697="nulová",N697,0)</f>
        <v>0</v>
      </c>
      <c r="BJ697" s="21" t="s">
        <v>81</v>
      </c>
      <c r="BK697" s="138">
        <f>ROUND(L697*K697,2)</f>
        <v>0</v>
      </c>
      <c r="BL697" s="21" t="s">
        <v>149</v>
      </c>
      <c r="BM697" s="21" t="s">
        <v>1472</v>
      </c>
    </row>
    <row r="698" spans="2:65" s="10" customFormat="1" ht="16.5" customHeight="1">
      <c r="B698" s="139"/>
      <c r="E698" s="140" t="s">
        <v>5</v>
      </c>
      <c r="F698" s="225" t="s">
        <v>1473</v>
      </c>
      <c r="G698" s="226"/>
      <c r="H698" s="226"/>
      <c r="I698" s="226"/>
      <c r="K698" s="140" t="s">
        <v>5</v>
      </c>
      <c r="R698" s="141"/>
      <c r="T698" s="142"/>
      <c r="AA698" s="143"/>
      <c r="AT698" s="140" t="s">
        <v>152</v>
      </c>
      <c r="AU698" s="140" t="s">
        <v>95</v>
      </c>
      <c r="AV698" s="10" t="s">
        <v>81</v>
      </c>
      <c r="AW698" s="10" t="s">
        <v>31</v>
      </c>
      <c r="AX698" s="10" t="s">
        <v>73</v>
      </c>
      <c r="AY698" s="140" t="s">
        <v>144</v>
      </c>
    </row>
    <row r="699" spans="2:65" s="11" customFormat="1" ht="16.5" customHeight="1">
      <c r="B699" s="144"/>
      <c r="E699" s="145" t="s">
        <v>5</v>
      </c>
      <c r="F699" s="223" t="s">
        <v>1474</v>
      </c>
      <c r="G699" s="224"/>
      <c r="H699" s="224"/>
      <c r="I699" s="224"/>
      <c r="K699" s="146">
        <v>59.78</v>
      </c>
      <c r="R699" s="147"/>
      <c r="T699" s="148"/>
      <c r="AA699" s="149"/>
      <c r="AT699" s="145" t="s">
        <v>152</v>
      </c>
      <c r="AU699" s="145" t="s">
        <v>95</v>
      </c>
      <c r="AV699" s="11" t="s">
        <v>95</v>
      </c>
      <c r="AW699" s="11" t="s">
        <v>31</v>
      </c>
      <c r="AX699" s="11" t="s">
        <v>81</v>
      </c>
      <c r="AY699" s="145" t="s">
        <v>144</v>
      </c>
    </row>
    <row r="700" spans="2:65" s="1" customFormat="1" ht="25.5" customHeight="1">
      <c r="B700" s="129"/>
      <c r="C700" s="130">
        <v>111</v>
      </c>
      <c r="D700" s="130" t="s">
        <v>145</v>
      </c>
      <c r="E700" s="131" t="s">
        <v>1475</v>
      </c>
      <c r="F700" s="222" t="s">
        <v>1476</v>
      </c>
      <c r="G700" s="222"/>
      <c r="H700" s="222"/>
      <c r="I700" s="222"/>
      <c r="J700" s="132" t="s">
        <v>190</v>
      </c>
      <c r="K700" s="133">
        <v>20.72</v>
      </c>
      <c r="L700" s="217">
        <v>0</v>
      </c>
      <c r="M700" s="217"/>
      <c r="N700" s="217">
        <f>ROUND(L700*K700,2)</f>
        <v>0</v>
      </c>
      <c r="O700" s="217"/>
      <c r="P700" s="217"/>
      <c r="Q700" s="217"/>
      <c r="R700" s="134"/>
      <c r="T700" s="135" t="s">
        <v>5</v>
      </c>
      <c r="U700" s="40" t="s">
        <v>38</v>
      </c>
      <c r="V700" s="136">
        <v>0.28399999999999997</v>
      </c>
      <c r="W700" s="136">
        <f>V700*K700</f>
        <v>5.884479999999999</v>
      </c>
      <c r="X700" s="136">
        <v>0</v>
      </c>
      <c r="Y700" s="136">
        <f>X700*K700</f>
        <v>0</v>
      </c>
      <c r="Z700" s="136">
        <v>0.26100000000000001</v>
      </c>
      <c r="AA700" s="137">
        <f>Z700*K700</f>
        <v>5.4079199999999998</v>
      </c>
      <c r="AR700" s="21" t="s">
        <v>149</v>
      </c>
      <c r="AT700" s="21" t="s">
        <v>145</v>
      </c>
      <c r="AU700" s="21" t="s">
        <v>95</v>
      </c>
      <c r="AY700" s="21" t="s">
        <v>144</v>
      </c>
      <c r="BE700" s="138">
        <f>IF(U700="základní",N700,0)</f>
        <v>0</v>
      </c>
      <c r="BF700" s="138">
        <f>IF(U700="snížená",N700,0)</f>
        <v>0</v>
      </c>
      <c r="BG700" s="138">
        <f>IF(U700="zákl. přenesená",N700,0)</f>
        <v>0</v>
      </c>
      <c r="BH700" s="138">
        <f>IF(U700="sníž. přenesená",N700,0)</f>
        <v>0</v>
      </c>
      <c r="BI700" s="138">
        <f>IF(U700="nulová",N700,0)</f>
        <v>0</v>
      </c>
      <c r="BJ700" s="21" t="s">
        <v>81</v>
      </c>
      <c r="BK700" s="138">
        <f>ROUND(L700*K700,2)</f>
        <v>0</v>
      </c>
      <c r="BL700" s="21" t="s">
        <v>149</v>
      </c>
      <c r="BM700" s="21" t="s">
        <v>1477</v>
      </c>
    </row>
    <row r="701" spans="2:65" s="10" customFormat="1" ht="16.5" customHeight="1">
      <c r="B701" s="139"/>
      <c r="E701" s="140" t="s">
        <v>5</v>
      </c>
      <c r="F701" s="225" t="s">
        <v>1473</v>
      </c>
      <c r="G701" s="226"/>
      <c r="H701" s="226"/>
      <c r="I701" s="226"/>
      <c r="K701" s="140" t="s">
        <v>5</v>
      </c>
      <c r="R701" s="141"/>
      <c r="T701" s="142"/>
      <c r="AA701" s="143"/>
      <c r="AT701" s="140" t="s">
        <v>152</v>
      </c>
      <c r="AU701" s="140" t="s">
        <v>95</v>
      </c>
      <c r="AV701" s="10" t="s">
        <v>81</v>
      </c>
      <c r="AW701" s="10" t="s">
        <v>31</v>
      </c>
      <c r="AX701" s="10" t="s">
        <v>73</v>
      </c>
      <c r="AY701" s="140" t="s">
        <v>144</v>
      </c>
    </row>
    <row r="702" spans="2:65" s="11" customFormat="1" ht="16.5" customHeight="1">
      <c r="B702" s="144"/>
      <c r="E702" s="145" t="s">
        <v>5</v>
      </c>
      <c r="F702" s="223" t="s">
        <v>1478</v>
      </c>
      <c r="G702" s="224"/>
      <c r="H702" s="224"/>
      <c r="I702" s="224"/>
      <c r="K702" s="146">
        <v>20.72</v>
      </c>
      <c r="R702" s="147"/>
      <c r="T702" s="148"/>
      <c r="AA702" s="149"/>
      <c r="AT702" s="145" t="s">
        <v>152</v>
      </c>
      <c r="AU702" s="145" t="s">
        <v>95</v>
      </c>
      <c r="AV702" s="11" t="s">
        <v>95</v>
      </c>
      <c r="AW702" s="11" t="s">
        <v>31</v>
      </c>
      <c r="AX702" s="11" t="s">
        <v>81</v>
      </c>
      <c r="AY702" s="145" t="s">
        <v>144</v>
      </c>
    </row>
    <row r="703" spans="2:65" s="1" customFormat="1" ht="38.25" customHeight="1">
      <c r="B703" s="129"/>
      <c r="C703" s="130">
        <v>112</v>
      </c>
      <c r="D703" s="130" t="s">
        <v>145</v>
      </c>
      <c r="E703" s="131" t="s">
        <v>1479</v>
      </c>
      <c r="F703" s="222" t="s">
        <v>1480</v>
      </c>
      <c r="G703" s="222"/>
      <c r="H703" s="222"/>
      <c r="I703" s="222"/>
      <c r="J703" s="132" t="s">
        <v>148</v>
      </c>
      <c r="K703" s="133">
        <v>19.321999999999999</v>
      </c>
      <c r="L703" s="217">
        <v>0</v>
      </c>
      <c r="M703" s="217"/>
      <c r="N703" s="217">
        <f>ROUND(L703*K703,2)</f>
        <v>0</v>
      </c>
      <c r="O703" s="217"/>
      <c r="P703" s="217"/>
      <c r="Q703" s="217"/>
      <c r="R703" s="134"/>
      <c r="T703" s="135" t="s">
        <v>5</v>
      </c>
      <c r="U703" s="40" t="s">
        <v>38</v>
      </c>
      <c r="V703" s="136">
        <v>1.52</v>
      </c>
      <c r="W703" s="136">
        <f>V703*K703</f>
        <v>29.369439999999997</v>
      </c>
      <c r="X703" s="136">
        <v>0</v>
      </c>
      <c r="Y703" s="136">
        <f>X703*K703</f>
        <v>0</v>
      </c>
      <c r="Z703" s="136">
        <v>1.8</v>
      </c>
      <c r="AA703" s="137">
        <f>Z703*K703</f>
        <v>34.779600000000002</v>
      </c>
      <c r="AR703" s="21" t="s">
        <v>149</v>
      </c>
      <c r="AT703" s="21" t="s">
        <v>145</v>
      </c>
      <c r="AU703" s="21" t="s">
        <v>95</v>
      </c>
      <c r="AY703" s="21" t="s">
        <v>144</v>
      </c>
      <c r="BE703" s="138">
        <f>IF(U703="základní",N703,0)</f>
        <v>0</v>
      </c>
      <c r="BF703" s="138">
        <f>IF(U703="snížená",N703,0)</f>
        <v>0</v>
      </c>
      <c r="BG703" s="138">
        <f>IF(U703="zákl. přenesená",N703,0)</f>
        <v>0</v>
      </c>
      <c r="BH703" s="138">
        <f>IF(U703="sníž. přenesená",N703,0)</f>
        <v>0</v>
      </c>
      <c r="BI703" s="138">
        <f>IF(U703="nulová",N703,0)</f>
        <v>0</v>
      </c>
      <c r="BJ703" s="21" t="s">
        <v>81</v>
      </c>
      <c r="BK703" s="138">
        <f>ROUND(L703*K703,2)</f>
        <v>0</v>
      </c>
      <c r="BL703" s="21" t="s">
        <v>149</v>
      </c>
      <c r="BM703" s="21" t="s">
        <v>1481</v>
      </c>
    </row>
    <row r="704" spans="2:65" s="10" customFormat="1" ht="16.5" customHeight="1">
      <c r="B704" s="139"/>
      <c r="E704" s="140" t="s">
        <v>5</v>
      </c>
      <c r="F704" s="225" t="s">
        <v>1482</v>
      </c>
      <c r="G704" s="226"/>
      <c r="H704" s="226"/>
      <c r="I704" s="226"/>
      <c r="K704" s="140" t="s">
        <v>5</v>
      </c>
      <c r="R704" s="141"/>
      <c r="T704" s="142"/>
      <c r="AA704" s="143"/>
      <c r="AT704" s="140" t="s">
        <v>152</v>
      </c>
      <c r="AU704" s="140" t="s">
        <v>95</v>
      </c>
      <c r="AV704" s="10" t="s">
        <v>81</v>
      </c>
      <c r="AW704" s="10" t="s">
        <v>31</v>
      </c>
      <c r="AX704" s="10" t="s">
        <v>73</v>
      </c>
      <c r="AY704" s="140" t="s">
        <v>144</v>
      </c>
    </row>
    <row r="705" spans="2:65" s="11" customFormat="1" ht="16.5" customHeight="1">
      <c r="B705" s="144"/>
      <c r="E705" s="145" t="s">
        <v>5</v>
      </c>
      <c r="F705" s="223" t="s">
        <v>1468</v>
      </c>
      <c r="G705" s="224"/>
      <c r="H705" s="224"/>
      <c r="I705" s="224"/>
      <c r="K705" s="146">
        <v>15.75</v>
      </c>
      <c r="R705" s="147"/>
      <c r="T705" s="148"/>
      <c r="AA705" s="149"/>
      <c r="AT705" s="145" t="s">
        <v>152</v>
      </c>
      <c r="AU705" s="145" t="s">
        <v>95</v>
      </c>
      <c r="AV705" s="11" t="s">
        <v>95</v>
      </c>
      <c r="AW705" s="11" t="s">
        <v>31</v>
      </c>
      <c r="AX705" s="11" t="s">
        <v>73</v>
      </c>
      <c r="AY705" s="145" t="s">
        <v>144</v>
      </c>
    </row>
    <row r="706" spans="2:65" s="11" customFormat="1" ht="16.5" customHeight="1">
      <c r="B706" s="144"/>
      <c r="E706" s="145" t="s">
        <v>5</v>
      </c>
      <c r="F706" s="223" t="s">
        <v>1483</v>
      </c>
      <c r="G706" s="224"/>
      <c r="H706" s="224"/>
      <c r="I706" s="224"/>
      <c r="K706" s="146">
        <v>3.5720000000000001</v>
      </c>
      <c r="R706" s="147"/>
      <c r="T706" s="148"/>
      <c r="AA706" s="149"/>
      <c r="AT706" s="145" t="s">
        <v>152</v>
      </c>
      <c r="AU706" s="145" t="s">
        <v>95</v>
      </c>
      <c r="AV706" s="11" t="s">
        <v>95</v>
      </c>
      <c r="AW706" s="11" t="s">
        <v>31</v>
      </c>
      <c r="AX706" s="11" t="s">
        <v>73</v>
      </c>
      <c r="AY706" s="145" t="s">
        <v>144</v>
      </c>
    </row>
    <row r="707" spans="2:65" s="12" customFormat="1" ht="16.5" customHeight="1">
      <c r="B707" s="150"/>
      <c r="E707" s="151" t="s">
        <v>5</v>
      </c>
      <c r="F707" s="227" t="s">
        <v>155</v>
      </c>
      <c r="G707" s="228"/>
      <c r="H707" s="228"/>
      <c r="I707" s="228"/>
      <c r="K707" s="152">
        <v>19.321999999999999</v>
      </c>
      <c r="R707" s="153"/>
      <c r="T707" s="154"/>
      <c r="AA707" s="155"/>
      <c r="AT707" s="151" t="s">
        <v>152</v>
      </c>
      <c r="AU707" s="151" t="s">
        <v>95</v>
      </c>
      <c r="AV707" s="12" t="s">
        <v>149</v>
      </c>
      <c r="AW707" s="12" t="s">
        <v>31</v>
      </c>
      <c r="AX707" s="12" t="s">
        <v>81</v>
      </c>
      <c r="AY707" s="151" t="s">
        <v>144</v>
      </c>
    </row>
    <row r="708" spans="2:65" s="1" customFormat="1" ht="25.5" customHeight="1">
      <c r="B708" s="129"/>
      <c r="C708" s="130">
        <v>113</v>
      </c>
      <c r="D708" s="130" t="s">
        <v>145</v>
      </c>
      <c r="E708" s="131" t="s">
        <v>1484</v>
      </c>
      <c r="F708" s="222" t="s">
        <v>1485</v>
      </c>
      <c r="G708" s="222"/>
      <c r="H708" s="222"/>
      <c r="I708" s="222"/>
      <c r="J708" s="132" t="s">
        <v>148</v>
      </c>
      <c r="K708" s="133">
        <v>15.082000000000001</v>
      </c>
      <c r="L708" s="217">
        <v>0</v>
      </c>
      <c r="M708" s="217"/>
      <c r="N708" s="217">
        <f>ROUND(L708*K708,2)</f>
        <v>0</v>
      </c>
      <c r="O708" s="217"/>
      <c r="P708" s="217"/>
      <c r="Q708" s="217"/>
      <c r="R708" s="134"/>
      <c r="T708" s="135" t="s">
        <v>5</v>
      </c>
      <c r="U708" s="40" t="s">
        <v>38</v>
      </c>
      <c r="V708" s="136">
        <v>2.42</v>
      </c>
      <c r="W708" s="136">
        <f>V708*K708</f>
        <v>36.498440000000002</v>
      </c>
      <c r="X708" s="136">
        <v>0</v>
      </c>
      <c r="Y708" s="136">
        <f>X708*K708</f>
        <v>0</v>
      </c>
      <c r="Z708" s="136">
        <v>1.5940000000000001</v>
      </c>
      <c r="AA708" s="137">
        <f>Z708*K708</f>
        <v>24.040708000000002</v>
      </c>
      <c r="AR708" s="21" t="s">
        <v>149</v>
      </c>
      <c r="AT708" s="21" t="s">
        <v>145</v>
      </c>
      <c r="AU708" s="21" t="s">
        <v>95</v>
      </c>
      <c r="AY708" s="21" t="s">
        <v>144</v>
      </c>
      <c r="BE708" s="138">
        <f>IF(U708="základní",N708,0)</f>
        <v>0</v>
      </c>
      <c r="BF708" s="138">
        <f>IF(U708="snížená",N708,0)</f>
        <v>0</v>
      </c>
      <c r="BG708" s="138">
        <f>IF(U708="zákl. přenesená",N708,0)</f>
        <v>0</v>
      </c>
      <c r="BH708" s="138">
        <f>IF(U708="sníž. přenesená",N708,0)</f>
        <v>0</v>
      </c>
      <c r="BI708" s="138">
        <f>IF(U708="nulová",N708,0)</f>
        <v>0</v>
      </c>
      <c r="BJ708" s="21" t="s">
        <v>81</v>
      </c>
      <c r="BK708" s="138">
        <f>ROUND(L708*K708,2)</f>
        <v>0</v>
      </c>
      <c r="BL708" s="21" t="s">
        <v>149</v>
      </c>
      <c r="BM708" s="21" t="s">
        <v>1486</v>
      </c>
    </row>
    <row r="709" spans="2:65" s="10" customFormat="1" ht="16.5" customHeight="1">
      <c r="B709" s="139"/>
      <c r="E709" s="140" t="s">
        <v>5</v>
      </c>
      <c r="F709" s="225" t="s">
        <v>1487</v>
      </c>
      <c r="G709" s="226"/>
      <c r="H709" s="226"/>
      <c r="I709" s="226"/>
      <c r="K709" s="140" t="s">
        <v>5</v>
      </c>
      <c r="R709" s="141"/>
      <c r="T709" s="142"/>
      <c r="AA709" s="143"/>
      <c r="AT709" s="140" t="s">
        <v>152</v>
      </c>
      <c r="AU709" s="140" t="s">
        <v>95</v>
      </c>
      <c r="AV709" s="10" t="s">
        <v>81</v>
      </c>
      <c r="AW709" s="10" t="s">
        <v>31</v>
      </c>
      <c r="AX709" s="10" t="s">
        <v>73</v>
      </c>
      <c r="AY709" s="140" t="s">
        <v>144</v>
      </c>
    </row>
    <row r="710" spans="2:65" s="11" customFormat="1" ht="16.5" customHeight="1">
      <c r="B710" s="144"/>
      <c r="E710" s="145" t="s">
        <v>5</v>
      </c>
      <c r="F710" s="223" t="s">
        <v>1488</v>
      </c>
      <c r="G710" s="224"/>
      <c r="H710" s="224"/>
      <c r="I710" s="224"/>
      <c r="K710" s="146">
        <v>5.8079999999999998</v>
      </c>
      <c r="R710" s="147"/>
      <c r="T710" s="148"/>
      <c r="AA710" s="149"/>
      <c r="AT710" s="145" t="s">
        <v>152</v>
      </c>
      <c r="AU710" s="145" t="s">
        <v>95</v>
      </c>
      <c r="AV710" s="11" t="s">
        <v>95</v>
      </c>
      <c r="AW710" s="11" t="s">
        <v>31</v>
      </c>
      <c r="AX710" s="11" t="s">
        <v>73</v>
      </c>
      <c r="AY710" s="145" t="s">
        <v>144</v>
      </c>
    </row>
    <row r="711" spans="2:65" s="11" customFormat="1" ht="16.5" customHeight="1">
      <c r="B711" s="144"/>
      <c r="E711" s="145" t="s">
        <v>5</v>
      </c>
      <c r="F711" s="223" t="s">
        <v>1489</v>
      </c>
      <c r="G711" s="224"/>
      <c r="H711" s="224"/>
      <c r="I711" s="224"/>
      <c r="K711" s="146">
        <v>0.88500000000000001</v>
      </c>
      <c r="R711" s="147"/>
      <c r="T711" s="148"/>
      <c r="AA711" s="149"/>
      <c r="AT711" s="145" t="s">
        <v>152</v>
      </c>
      <c r="AU711" s="145" t="s">
        <v>95</v>
      </c>
      <c r="AV711" s="11" t="s">
        <v>95</v>
      </c>
      <c r="AW711" s="11" t="s">
        <v>31</v>
      </c>
      <c r="AX711" s="11" t="s">
        <v>73</v>
      </c>
      <c r="AY711" s="145" t="s">
        <v>144</v>
      </c>
    </row>
    <row r="712" spans="2:65" s="11" customFormat="1" ht="16.5" customHeight="1">
      <c r="B712" s="144"/>
      <c r="E712" s="145" t="s">
        <v>5</v>
      </c>
      <c r="F712" s="223" t="s">
        <v>1488</v>
      </c>
      <c r="G712" s="224"/>
      <c r="H712" s="224"/>
      <c r="I712" s="224"/>
      <c r="K712" s="146">
        <v>5.8079999999999998</v>
      </c>
      <c r="R712" s="147"/>
      <c r="T712" s="148"/>
      <c r="AA712" s="149"/>
      <c r="AT712" s="145" t="s">
        <v>152</v>
      </c>
      <c r="AU712" s="145" t="s">
        <v>95</v>
      </c>
      <c r="AV712" s="11" t="s">
        <v>95</v>
      </c>
      <c r="AW712" s="11" t="s">
        <v>31</v>
      </c>
      <c r="AX712" s="11" t="s">
        <v>73</v>
      </c>
      <c r="AY712" s="145" t="s">
        <v>144</v>
      </c>
    </row>
    <row r="713" spans="2:65" s="11" customFormat="1" ht="16.5" customHeight="1">
      <c r="B713" s="144"/>
      <c r="E713" s="145" t="s">
        <v>5</v>
      </c>
      <c r="F713" s="223" t="s">
        <v>1490</v>
      </c>
      <c r="G713" s="224"/>
      <c r="H713" s="224"/>
      <c r="I713" s="224"/>
      <c r="K713" s="146">
        <v>2.581</v>
      </c>
      <c r="R713" s="147"/>
      <c r="T713" s="148"/>
      <c r="AA713" s="149"/>
      <c r="AT713" s="145" t="s">
        <v>152</v>
      </c>
      <c r="AU713" s="145" t="s">
        <v>95</v>
      </c>
      <c r="AV713" s="11" t="s">
        <v>95</v>
      </c>
      <c r="AW713" s="11" t="s">
        <v>31</v>
      </c>
      <c r="AX713" s="11" t="s">
        <v>73</v>
      </c>
      <c r="AY713" s="145" t="s">
        <v>144</v>
      </c>
    </row>
    <row r="714" spans="2:65" s="12" customFormat="1" ht="16.5" customHeight="1">
      <c r="B714" s="150"/>
      <c r="E714" s="151" t="s">
        <v>5</v>
      </c>
      <c r="F714" s="227" t="s">
        <v>155</v>
      </c>
      <c r="G714" s="228"/>
      <c r="H714" s="228"/>
      <c r="I714" s="228"/>
      <c r="K714" s="152">
        <v>15.082000000000001</v>
      </c>
      <c r="R714" s="153"/>
      <c r="T714" s="154"/>
      <c r="AA714" s="155"/>
      <c r="AT714" s="151" t="s">
        <v>152</v>
      </c>
      <c r="AU714" s="151" t="s">
        <v>95</v>
      </c>
      <c r="AV714" s="12" t="s">
        <v>149</v>
      </c>
      <c r="AW714" s="12" t="s">
        <v>31</v>
      </c>
      <c r="AX714" s="12" t="s">
        <v>81</v>
      </c>
      <c r="AY714" s="151" t="s">
        <v>144</v>
      </c>
    </row>
    <row r="715" spans="2:65" s="1" customFormat="1" ht="25.5" customHeight="1">
      <c r="B715" s="129"/>
      <c r="C715" s="130">
        <v>114</v>
      </c>
      <c r="D715" s="130" t="s">
        <v>145</v>
      </c>
      <c r="E715" s="131" t="s">
        <v>1491</v>
      </c>
      <c r="F715" s="222" t="s">
        <v>1492</v>
      </c>
      <c r="G715" s="222"/>
      <c r="H715" s="222"/>
      <c r="I715" s="222"/>
      <c r="J715" s="132" t="s">
        <v>190</v>
      </c>
      <c r="K715" s="133">
        <v>1.8</v>
      </c>
      <c r="L715" s="217">
        <v>0</v>
      </c>
      <c r="M715" s="217"/>
      <c r="N715" s="217">
        <f>ROUND(L715*K715,2)</f>
        <v>0</v>
      </c>
      <c r="O715" s="217"/>
      <c r="P715" s="217"/>
      <c r="Q715" s="217"/>
      <c r="R715" s="134"/>
      <c r="T715" s="135" t="s">
        <v>5</v>
      </c>
      <c r="U715" s="40" t="s">
        <v>38</v>
      </c>
      <c r="V715" s="136">
        <v>0.6</v>
      </c>
      <c r="W715" s="136">
        <f>V715*K715</f>
        <v>1.08</v>
      </c>
      <c r="X715" s="136">
        <v>0</v>
      </c>
      <c r="Y715" s="136">
        <f>X715*K715</f>
        <v>0</v>
      </c>
      <c r="Z715" s="136">
        <v>8.2000000000000003E-2</v>
      </c>
      <c r="AA715" s="137">
        <f>Z715*K715</f>
        <v>0.14760000000000001</v>
      </c>
      <c r="AR715" s="21" t="s">
        <v>149</v>
      </c>
      <c r="AT715" s="21" t="s">
        <v>145</v>
      </c>
      <c r="AU715" s="21" t="s">
        <v>95</v>
      </c>
      <c r="AY715" s="21" t="s">
        <v>144</v>
      </c>
      <c r="BE715" s="138">
        <f>IF(U715="základní",N715,0)</f>
        <v>0</v>
      </c>
      <c r="BF715" s="138">
        <f>IF(U715="snížená",N715,0)</f>
        <v>0</v>
      </c>
      <c r="BG715" s="138">
        <f>IF(U715="zákl. přenesená",N715,0)</f>
        <v>0</v>
      </c>
      <c r="BH715" s="138">
        <f>IF(U715="sníž. přenesená",N715,0)</f>
        <v>0</v>
      </c>
      <c r="BI715" s="138">
        <f>IF(U715="nulová",N715,0)</f>
        <v>0</v>
      </c>
      <c r="BJ715" s="21" t="s">
        <v>81</v>
      </c>
      <c r="BK715" s="138">
        <f>ROUND(L715*K715,2)</f>
        <v>0</v>
      </c>
      <c r="BL715" s="21" t="s">
        <v>149</v>
      </c>
      <c r="BM715" s="21" t="s">
        <v>1493</v>
      </c>
    </row>
    <row r="716" spans="2:65" s="10" customFormat="1" ht="16.5" customHeight="1">
      <c r="B716" s="139"/>
      <c r="E716" s="140" t="s">
        <v>5</v>
      </c>
      <c r="F716" s="225" t="s">
        <v>440</v>
      </c>
      <c r="G716" s="226"/>
      <c r="H716" s="226"/>
      <c r="I716" s="226"/>
      <c r="K716" s="140" t="s">
        <v>5</v>
      </c>
      <c r="R716" s="141"/>
      <c r="T716" s="142"/>
      <c r="AA716" s="143"/>
      <c r="AT716" s="140" t="s">
        <v>152</v>
      </c>
      <c r="AU716" s="140" t="s">
        <v>95</v>
      </c>
      <c r="AV716" s="10" t="s">
        <v>81</v>
      </c>
      <c r="AW716" s="10" t="s">
        <v>31</v>
      </c>
      <c r="AX716" s="10" t="s">
        <v>73</v>
      </c>
      <c r="AY716" s="140" t="s">
        <v>144</v>
      </c>
    </row>
    <row r="717" spans="2:65" s="11" customFormat="1" ht="16.5" customHeight="1">
      <c r="B717" s="144"/>
      <c r="E717" s="145" t="s">
        <v>5</v>
      </c>
      <c r="F717" s="223" t="s">
        <v>1494</v>
      </c>
      <c r="G717" s="224"/>
      <c r="H717" s="224"/>
      <c r="I717" s="224"/>
      <c r="K717" s="146">
        <v>1.8</v>
      </c>
      <c r="R717" s="147"/>
      <c r="T717" s="148"/>
      <c r="AA717" s="149"/>
      <c r="AT717" s="145" t="s">
        <v>152</v>
      </c>
      <c r="AU717" s="145" t="s">
        <v>95</v>
      </c>
      <c r="AV717" s="11" t="s">
        <v>95</v>
      </c>
      <c r="AW717" s="11" t="s">
        <v>31</v>
      </c>
      <c r="AX717" s="11" t="s">
        <v>81</v>
      </c>
      <c r="AY717" s="145" t="s">
        <v>144</v>
      </c>
    </row>
    <row r="718" spans="2:65" s="1" customFormat="1" ht="25.5" customHeight="1">
      <c r="B718" s="129"/>
      <c r="C718" s="130">
        <v>115</v>
      </c>
      <c r="D718" s="130" t="s">
        <v>145</v>
      </c>
      <c r="E718" s="131" t="s">
        <v>1495</v>
      </c>
      <c r="F718" s="222" t="s">
        <v>1496</v>
      </c>
      <c r="G718" s="222"/>
      <c r="H718" s="222"/>
      <c r="I718" s="222"/>
      <c r="J718" s="132" t="s">
        <v>190</v>
      </c>
      <c r="K718" s="133">
        <v>12.904</v>
      </c>
      <c r="L718" s="217">
        <v>0</v>
      </c>
      <c r="M718" s="217"/>
      <c r="N718" s="217">
        <f>ROUND(L718*K718,2)</f>
        <v>0</v>
      </c>
      <c r="O718" s="217"/>
      <c r="P718" s="217"/>
      <c r="Q718" s="217"/>
      <c r="R718" s="134"/>
      <c r="T718" s="135" t="s">
        <v>5</v>
      </c>
      <c r="U718" s="40" t="s">
        <v>38</v>
      </c>
      <c r="V718" s="136">
        <v>0.495</v>
      </c>
      <c r="W718" s="136">
        <f>V718*K718</f>
        <v>6.38748</v>
      </c>
      <c r="X718" s="136">
        <v>0</v>
      </c>
      <c r="Y718" s="136">
        <f>X718*K718</f>
        <v>0</v>
      </c>
      <c r="Z718" s="136">
        <v>0.55800000000000005</v>
      </c>
      <c r="AA718" s="137">
        <f>Z718*K718</f>
        <v>7.2004320000000011</v>
      </c>
      <c r="AR718" s="21" t="s">
        <v>149</v>
      </c>
      <c r="AT718" s="21" t="s">
        <v>145</v>
      </c>
      <c r="AU718" s="21" t="s">
        <v>95</v>
      </c>
      <c r="AY718" s="21" t="s">
        <v>144</v>
      </c>
      <c r="BE718" s="138">
        <f>IF(U718="základní",N718,0)</f>
        <v>0</v>
      </c>
      <c r="BF718" s="138">
        <f>IF(U718="snížená",N718,0)</f>
        <v>0</v>
      </c>
      <c r="BG718" s="138">
        <f>IF(U718="zákl. přenesená",N718,0)</f>
        <v>0</v>
      </c>
      <c r="BH718" s="138">
        <f>IF(U718="sníž. přenesená",N718,0)</f>
        <v>0</v>
      </c>
      <c r="BI718" s="138">
        <f>IF(U718="nulová",N718,0)</f>
        <v>0</v>
      </c>
      <c r="BJ718" s="21" t="s">
        <v>81</v>
      </c>
      <c r="BK718" s="138">
        <f>ROUND(L718*K718,2)</f>
        <v>0</v>
      </c>
      <c r="BL718" s="21" t="s">
        <v>149</v>
      </c>
      <c r="BM718" s="21" t="s">
        <v>1497</v>
      </c>
    </row>
    <row r="719" spans="2:65" s="10" customFormat="1" ht="16.5" customHeight="1">
      <c r="B719" s="139"/>
      <c r="E719" s="140" t="s">
        <v>5</v>
      </c>
      <c r="F719" s="225" t="s">
        <v>1498</v>
      </c>
      <c r="G719" s="226"/>
      <c r="H719" s="226"/>
      <c r="I719" s="226"/>
      <c r="K719" s="140" t="s">
        <v>5</v>
      </c>
      <c r="R719" s="141"/>
      <c r="T719" s="142"/>
      <c r="AA719" s="143"/>
      <c r="AT719" s="140" t="s">
        <v>152</v>
      </c>
      <c r="AU719" s="140" t="s">
        <v>95</v>
      </c>
      <c r="AV719" s="10" t="s">
        <v>81</v>
      </c>
      <c r="AW719" s="10" t="s">
        <v>31</v>
      </c>
      <c r="AX719" s="10" t="s">
        <v>73</v>
      </c>
      <c r="AY719" s="140" t="s">
        <v>144</v>
      </c>
    </row>
    <row r="720" spans="2:65" s="10" customFormat="1" ht="16.5" customHeight="1">
      <c r="B720" s="139"/>
      <c r="E720" s="140" t="s">
        <v>5</v>
      </c>
      <c r="F720" s="229" t="s">
        <v>1499</v>
      </c>
      <c r="G720" s="230"/>
      <c r="H720" s="230"/>
      <c r="I720" s="230"/>
      <c r="K720" s="140" t="s">
        <v>5</v>
      </c>
      <c r="R720" s="141"/>
      <c r="T720" s="142"/>
      <c r="AA720" s="143"/>
      <c r="AT720" s="140" t="s">
        <v>152</v>
      </c>
      <c r="AU720" s="140" t="s">
        <v>95</v>
      </c>
      <c r="AV720" s="10" t="s">
        <v>81</v>
      </c>
      <c r="AW720" s="10" t="s">
        <v>31</v>
      </c>
      <c r="AX720" s="10" t="s">
        <v>73</v>
      </c>
      <c r="AY720" s="140" t="s">
        <v>144</v>
      </c>
    </row>
    <row r="721" spans="2:65" s="11" customFormat="1" ht="16.5" customHeight="1">
      <c r="B721" s="144"/>
      <c r="E721" s="145" t="s">
        <v>5</v>
      </c>
      <c r="F721" s="223" t="s">
        <v>1500</v>
      </c>
      <c r="G721" s="224"/>
      <c r="H721" s="224"/>
      <c r="I721" s="224"/>
      <c r="K721" s="146">
        <v>12.904</v>
      </c>
      <c r="R721" s="147"/>
      <c r="T721" s="148"/>
      <c r="AA721" s="149"/>
      <c r="AT721" s="145" t="s">
        <v>152</v>
      </c>
      <c r="AU721" s="145" t="s">
        <v>95</v>
      </c>
      <c r="AV721" s="11" t="s">
        <v>95</v>
      </c>
      <c r="AW721" s="11" t="s">
        <v>31</v>
      </c>
      <c r="AX721" s="11" t="s">
        <v>81</v>
      </c>
      <c r="AY721" s="145" t="s">
        <v>144</v>
      </c>
    </row>
    <row r="722" spans="2:65" s="1" customFormat="1" ht="25.5" customHeight="1">
      <c r="B722" s="129"/>
      <c r="C722" s="130">
        <v>116</v>
      </c>
      <c r="D722" s="130" t="s">
        <v>145</v>
      </c>
      <c r="E722" s="131" t="s">
        <v>1501</v>
      </c>
      <c r="F722" s="222" t="s">
        <v>1502</v>
      </c>
      <c r="G722" s="222"/>
      <c r="H722" s="222"/>
      <c r="I722" s="222"/>
      <c r="J722" s="132" t="s">
        <v>269</v>
      </c>
      <c r="K722" s="133">
        <v>17</v>
      </c>
      <c r="L722" s="217">
        <v>0</v>
      </c>
      <c r="M722" s="217"/>
      <c r="N722" s="217">
        <f>ROUND(L722*K722,2)</f>
        <v>0</v>
      </c>
      <c r="O722" s="217"/>
      <c r="P722" s="217"/>
      <c r="Q722" s="217"/>
      <c r="R722" s="134"/>
      <c r="T722" s="135" t="s">
        <v>5</v>
      </c>
      <c r="U722" s="40" t="s">
        <v>38</v>
      </c>
      <c r="V722" s="136">
        <v>0.64</v>
      </c>
      <c r="W722" s="136">
        <f>V722*K722</f>
        <v>10.88</v>
      </c>
      <c r="X722" s="136">
        <v>0</v>
      </c>
      <c r="Y722" s="136">
        <f>X722*K722</f>
        <v>0</v>
      </c>
      <c r="Z722" s="136">
        <v>7.0000000000000007E-2</v>
      </c>
      <c r="AA722" s="137">
        <f>Z722*K722</f>
        <v>1.1900000000000002</v>
      </c>
      <c r="AR722" s="21" t="s">
        <v>149</v>
      </c>
      <c r="AT722" s="21" t="s">
        <v>145</v>
      </c>
      <c r="AU722" s="21" t="s">
        <v>95</v>
      </c>
      <c r="AY722" s="21" t="s">
        <v>144</v>
      </c>
      <c r="BE722" s="138">
        <f>IF(U722="základní",N722,0)</f>
        <v>0</v>
      </c>
      <c r="BF722" s="138">
        <f>IF(U722="snížená",N722,0)</f>
        <v>0</v>
      </c>
      <c r="BG722" s="138">
        <f>IF(U722="zákl. přenesená",N722,0)</f>
        <v>0</v>
      </c>
      <c r="BH722" s="138">
        <f>IF(U722="sníž. přenesená",N722,0)</f>
        <v>0</v>
      </c>
      <c r="BI722" s="138">
        <f>IF(U722="nulová",N722,0)</f>
        <v>0</v>
      </c>
      <c r="BJ722" s="21" t="s">
        <v>81</v>
      </c>
      <c r="BK722" s="138">
        <f>ROUND(L722*K722,2)</f>
        <v>0</v>
      </c>
      <c r="BL722" s="21" t="s">
        <v>149</v>
      </c>
      <c r="BM722" s="21" t="s">
        <v>1503</v>
      </c>
    </row>
    <row r="723" spans="2:65" s="10" customFormat="1" ht="16.5" customHeight="1">
      <c r="B723" s="139"/>
      <c r="E723" s="140" t="s">
        <v>5</v>
      </c>
      <c r="F723" s="225" t="s">
        <v>623</v>
      </c>
      <c r="G723" s="226"/>
      <c r="H723" s="226"/>
      <c r="I723" s="226"/>
      <c r="K723" s="140" t="s">
        <v>5</v>
      </c>
      <c r="R723" s="141"/>
      <c r="T723" s="142"/>
      <c r="AA723" s="143"/>
      <c r="AT723" s="140" t="s">
        <v>152</v>
      </c>
      <c r="AU723" s="140" t="s">
        <v>95</v>
      </c>
      <c r="AV723" s="10" t="s">
        <v>81</v>
      </c>
      <c r="AW723" s="10" t="s">
        <v>31</v>
      </c>
      <c r="AX723" s="10" t="s">
        <v>73</v>
      </c>
      <c r="AY723" s="140" t="s">
        <v>144</v>
      </c>
    </row>
    <row r="724" spans="2:65" s="11" customFormat="1" ht="16.5" customHeight="1">
      <c r="B724" s="144"/>
      <c r="E724" s="145" t="s">
        <v>5</v>
      </c>
      <c r="F724" s="223" t="s">
        <v>1504</v>
      </c>
      <c r="G724" s="224"/>
      <c r="H724" s="224"/>
      <c r="I724" s="224"/>
      <c r="K724" s="146">
        <v>17</v>
      </c>
      <c r="R724" s="147"/>
      <c r="T724" s="148"/>
      <c r="AA724" s="149"/>
      <c r="AT724" s="145" t="s">
        <v>152</v>
      </c>
      <c r="AU724" s="145" t="s">
        <v>95</v>
      </c>
      <c r="AV724" s="11" t="s">
        <v>95</v>
      </c>
      <c r="AW724" s="11" t="s">
        <v>31</v>
      </c>
      <c r="AX724" s="11" t="s">
        <v>81</v>
      </c>
      <c r="AY724" s="145" t="s">
        <v>144</v>
      </c>
    </row>
    <row r="725" spans="2:65" s="1" customFormat="1" ht="25.5" customHeight="1">
      <c r="B725" s="129"/>
      <c r="C725" s="130">
        <v>117</v>
      </c>
      <c r="D725" s="130" t="s">
        <v>145</v>
      </c>
      <c r="E725" s="131" t="s">
        <v>1505</v>
      </c>
      <c r="F725" s="222" t="s">
        <v>1506</v>
      </c>
      <c r="G725" s="222"/>
      <c r="H725" s="222"/>
      <c r="I725" s="222"/>
      <c r="J725" s="132" t="s">
        <v>190</v>
      </c>
      <c r="K725" s="133">
        <v>6.0949999999999998</v>
      </c>
      <c r="L725" s="217">
        <v>0</v>
      </c>
      <c r="M725" s="217"/>
      <c r="N725" s="217">
        <f>ROUND(L725*K725,2)</f>
        <v>0</v>
      </c>
      <c r="O725" s="217"/>
      <c r="P725" s="217"/>
      <c r="Q725" s="217"/>
      <c r="R725" s="134"/>
      <c r="T725" s="135" t="s">
        <v>5</v>
      </c>
      <c r="U725" s="40" t="s">
        <v>38</v>
      </c>
      <c r="V725" s="136">
        <v>3.33</v>
      </c>
      <c r="W725" s="136">
        <f>V725*K725</f>
        <v>20.29635</v>
      </c>
      <c r="X725" s="136">
        <v>0</v>
      </c>
      <c r="Y725" s="136">
        <f>X725*K725</f>
        <v>0</v>
      </c>
      <c r="Z725" s="136">
        <v>0.36</v>
      </c>
      <c r="AA725" s="137">
        <f>Z725*K725</f>
        <v>2.1941999999999999</v>
      </c>
      <c r="AR725" s="21" t="s">
        <v>149</v>
      </c>
      <c r="AT725" s="21" t="s">
        <v>145</v>
      </c>
      <c r="AU725" s="21" t="s">
        <v>95</v>
      </c>
      <c r="AY725" s="21" t="s">
        <v>144</v>
      </c>
      <c r="BE725" s="138">
        <f>IF(U725="základní",N725,0)</f>
        <v>0</v>
      </c>
      <c r="BF725" s="138">
        <f>IF(U725="snížená",N725,0)</f>
        <v>0</v>
      </c>
      <c r="BG725" s="138">
        <f>IF(U725="zákl. přenesená",N725,0)</f>
        <v>0</v>
      </c>
      <c r="BH725" s="138">
        <f>IF(U725="sníž. přenesená",N725,0)</f>
        <v>0</v>
      </c>
      <c r="BI725" s="138">
        <f>IF(U725="nulová",N725,0)</f>
        <v>0</v>
      </c>
      <c r="BJ725" s="21" t="s">
        <v>81</v>
      </c>
      <c r="BK725" s="138">
        <f>ROUND(L725*K725,2)</f>
        <v>0</v>
      </c>
      <c r="BL725" s="21" t="s">
        <v>149</v>
      </c>
      <c r="BM725" s="21" t="s">
        <v>1507</v>
      </c>
    </row>
    <row r="726" spans="2:65" s="10" customFormat="1" ht="16.5" customHeight="1">
      <c r="B726" s="139"/>
      <c r="E726" s="140" t="s">
        <v>5</v>
      </c>
      <c r="F726" s="225" t="s">
        <v>222</v>
      </c>
      <c r="G726" s="226"/>
      <c r="H726" s="226"/>
      <c r="I726" s="226"/>
      <c r="K726" s="140" t="s">
        <v>5</v>
      </c>
      <c r="R726" s="141"/>
      <c r="T726" s="142"/>
      <c r="AA726" s="143"/>
      <c r="AT726" s="140" t="s">
        <v>152</v>
      </c>
      <c r="AU726" s="140" t="s">
        <v>95</v>
      </c>
      <c r="AV726" s="10" t="s">
        <v>81</v>
      </c>
      <c r="AW726" s="10" t="s">
        <v>31</v>
      </c>
      <c r="AX726" s="10" t="s">
        <v>73</v>
      </c>
      <c r="AY726" s="140" t="s">
        <v>144</v>
      </c>
    </row>
    <row r="727" spans="2:65" s="11" customFormat="1" ht="16.5" customHeight="1">
      <c r="B727" s="144"/>
      <c r="E727" s="145" t="s">
        <v>5</v>
      </c>
      <c r="F727" s="223" t="s">
        <v>1508</v>
      </c>
      <c r="G727" s="224"/>
      <c r="H727" s="224"/>
      <c r="I727" s="224"/>
      <c r="K727" s="146">
        <v>6.0949999999999998</v>
      </c>
      <c r="R727" s="147"/>
      <c r="T727" s="148"/>
      <c r="AA727" s="149"/>
      <c r="AT727" s="145" t="s">
        <v>152</v>
      </c>
      <c r="AU727" s="145" t="s">
        <v>95</v>
      </c>
      <c r="AV727" s="11" t="s">
        <v>95</v>
      </c>
      <c r="AW727" s="11" t="s">
        <v>31</v>
      </c>
      <c r="AX727" s="11" t="s">
        <v>81</v>
      </c>
      <c r="AY727" s="145" t="s">
        <v>144</v>
      </c>
    </row>
    <row r="728" spans="2:65" s="1" customFormat="1" ht="25.5" customHeight="1">
      <c r="B728" s="129"/>
      <c r="C728" s="130">
        <v>118</v>
      </c>
      <c r="D728" s="130" t="s">
        <v>145</v>
      </c>
      <c r="E728" s="131" t="s">
        <v>1509</v>
      </c>
      <c r="F728" s="222" t="s">
        <v>1510</v>
      </c>
      <c r="G728" s="222"/>
      <c r="H728" s="222"/>
      <c r="I728" s="222"/>
      <c r="J728" s="132" t="s">
        <v>608</v>
      </c>
      <c r="K728" s="133">
        <v>28</v>
      </c>
      <c r="L728" s="217">
        <v>0</v>
      </c>
      <c r="M728" s="217"/>
      <c r="N728" s="217">
        <f>ROUND(L728*K728,2)</f>
        <v>0</v>
      </c>
      <c r="O728" s="217"/>
      <c r="P728" s="217"/>
      <c r="Q728" s="217"/>
      <c r="R728" s="134"/>
      <c r="T728" s="135" t="s">
        <v>5</v>
      </c>
      <c r="U728" s="40" t="s">
        <v>38</v>
      </c>
      <c r="V728" s="136">
        <v>1.9970000000000001</v>
      </c>
      <c r="W728" s="136">
        <f>V728*K728</f>
        <v>55.916000000000004</v>
      </c>
      <c r="X728" s="136">
        <v>0</v>
      </c>
      <c r="Y728" s="136">
        <f>X728*K728</f>
        <v>0</v>
      </c>
      <c r="Z728" s="136">
        <v>6.6000000000000003E-2</v>
      </c>
      <c r="AA728" s="137">
        <f>Z728*K728</f>
        <v>1.8480000000000001</v>
      </c>
      <c r="AR728" s="21" t="s">
        <v>149</v>
      </c>
      <c r="AT728" s="21" t="s">
        <v>145</v>
      </c>
      <c r="AU728" s="21" t="s">
        <v>95</v>
      </c>
      <c r="AY728" s="21" t="s">
        <v>144</v>
      </c>
      <c r="BE728" s="138">
        <f>IF(U728="základní",N728,0)</f>
        <v>0</v>
      </c>
      <c r="BF728" s="138">
        <f>IF(U728="snížená",N728,0)</f>
        <v>0</v>
      </c>
      <c r="BG728" s="138">
        <f>IF(U728="zákl. přenesená",N728,0)</f>
        <v>0</v>
      </c>
      <c r="BH728" s="138">
        <f>IF(U728="sníž. přenesená",N728,0)</f>
        <v>0</v>
      </c>
      <c r="BI728" s="138">
        <f>IF(U728="nulová",N728,0)</f>
        <v>0</v>
      </c>
      <c r="BJ728" s="21" t="s">
        <v>81</v>
      </c>
      <c r="BK728" s="138">
        <f>ROUND(L728*K728,2)</f>
        <v>0</v>
      </c>
      <c r="BL728" s="21" t="s">
        <v>149</v>
      </c>
      <c r="BM728" s="21" t="s">
        <v>1511</v>
      </c>
    </row>
    <row r="729" spans="2:65" s="11" customFormat="1" ht="16.5" customHeight="1">
      <c r="B729" s="144"/>
      <c r="E729" s="145" t="s">
        <v>5</v>
      </c>
      <c r="F729" s="220" t="s">
        <v>1512</v>
      </c>
      <c r="G729" s="221"/>
      <c r="H729" s="221"/>
      <c r="I729" s="221"/>
      <c r="K729" s="146">
        <v>28</v>
      </c>
      <c r="R729" s="147"/>
      <c r="T729" s="148"/>
      <c r="AA729" s="149"/>
      <c r="AT729" s="145" t="s">
        <v>152</v>
      </c>
      <c r="AU729" s="145" t="s">
        <v>95</v>
      </c>
      <c r="AV729" s="11" t="s">
        <v>95</v>
      </c>
      <c r="AW729" s="11" t="s">
        <v>31</v>
      </c>
      <c r="AX729" s="11" t="s">
        <v>81</v>
      </c>
      <c r="AY729" s="145" t="s">
        <v>144</v>
      </c>
    </row>
    <row r="730" spans="2:65" s="1" customFormat="1" ht="38.25" customHeight="1">
      <c r="B730" s="129"/>
      <c r="C730" s="130">
        <v>119</v>
      </c>
      <c r="D730" s="130" t="s">
        <v>145</v>
      </c>
      <c r="E730" s="131" t="s">
        <v>1513</v>
      </c>
      <c r="F730" s="222" t="s">
        <v>1514</v>
      </c>
      <c r="G730" s="222"/>
      <c r="H730" s="222"/>
      <c r="I730" s="222"/>
      <c r="J730" s="132" t="s">
        <v>148</v>
      </c>
      <c r="K730" s="133">
        <v>26.704999999999998</v>
      </c>
      <c r="L730" s="217">
        <v>0</v>
      </c>
      <c r="M730" s="217"/>
      <c r="N730" s="217">
        <f>ROUND(L730*K730,2)</f>
        <v>0</v>
      </c>
      <c r="O730" s="217"/>
      <c r="P730" s="217"/>
      <c r="Q730" s="217"/>
      <c r="R730" s="134"/>
      <c r="T730" s="135" t="s">
        <v>5</v>
      </c>
      <c r="U730" s="40" t="s">
        <v>38</v>
      </c>
      <c r="V730" s="136">
        <v>7.1950000000000003</v>
      </c>
      <c r="W730" s="136">
        <f>V730*K730</f>
        <v>192.14247499999999</v>
      </c>
      <c r="X730" s="136">
        <v>0</v>
      </c>
      <c r="Y730" s="136">
        <f>X730*K730</f>
        <v>0</v>
      </c>
      <c r="Z730" s="136">
        <v>2.2000000000000002</v>
      </c>
      <c r="AA730" s="137">
        <f>Z730*K730</f>
        <v>58.750999999999998</v>
      </c>
      <c r="AR730" s="21" t="s">
        <v>149</v>
      </c>
      <c r="AT730" s="21" t="s">
        <v>145</v>
      </c>
      <c r="AU730" s="21" t="s">
        <v>95</v>
      </c>
      <c r="AY730" s="21" t="s">
        <v>144</v>
      </c>
      <c r="BE730" s="138">
        <f>IF(U730="základní",N730,0)</f>
        <v>0</v>
      </c>
      <c r="BF730" s="138">
        <f>IF(U730="snížená",N730,0)</f>
        <v>0</v>
      </c>
      <c r="BG730" s="138">
        <f>IF(U730="zákl. přenesená",N730,0)</f>
        <v>0</v>
      </c>
      <c r="BH730" s="138">
        <f>IF(U730="sníž. přenesená",N730,0)</f>
        <v>0</v>
      </c>
      <c r="BI730" s="138">
        <f>IF(U730="nulová",N730,0)</f>
        <v>0</v>
      </c>
      <c r="BJ730" s="21" t="s">
        <v>81</v>
      </c>
      <c r="BK730" s="138">
        <f>ROUND(L730*K730,2)</f>
        <v>0</v>
      </c>
      <c r="BL730" s="21" t="s">
        <v>149</v>
      </c>
      <c r="BM730" s="21" t="s">
        <v>1515</v>
      </c>
    </row>
    <row r="731" spans="2:65" s="10" customFormat="1" ht="16.5" customHeight="1">
      <c r="B731" s="139"/>
      <c r="E731" s="140" t="s">
        <v>5</v>
      </c>
      <c r="F731" s="225" t="s">
        <v>222</v>
      </c>
      <c r="G731" s="226"/>
      <c r="H731" s="226"/>
      <c r="I731" s="226"/>
      <c r="K731" s="140" t="s">
        <v>5</v>
      </c>
      <c r="R731" s="141"/>
      <c r="T731" s="142"/>
      <c r="AA731" s="143"/>
      <c r="AT731" s="140" t="s">
        <v>152</v>
      </c>
      <c r="AU731" s="140" t="s">
        <v>95</v>
      </c>
      <c r="AV731" s="10" t="s">
        <v>81</v>
      </c>
      <c r="AW731" s="10" t="s">
        <v>31</v>
      </c>
      <c r="AX731" s="10" t="s">
        <v>73</v>
      </c>
      <c r="AY731" s="140" t="s">
        <v>144</v>
      </c>
    </row>
    <row r="732" spans="2:65" s="11" customFormat="1" ht="16.5" customHeight="1">
      <c r="B732" s="144"/>
      <c r="E732" s="145" t="s">
        <v>5</v>
      </c>
      <c r="F732" s="223" t="s">
        <v>1516</v>
      </c>
      <c r="G732" s="224"/>
      <c r="H732" s="224"/>
      <c r="I732" s="224"/>
      <c r="K732" s="146">
        <v>13.404999999999999</v>
      </c>
      <c r="R732" s="147"/>
      <c r="T732" s="148"/>
      <c r="AA732" s="149"/>
      <c r="AT732" s="145" t="s">
        <v>152</v>
      </c>
      <c r="AU732" s="145" t="s">
        <v>95</v>
      </c>
      <c r="AV732" s="11" t="s">
        <v>95</v>
      </c>
      <c r="AW732" s="11" t="s">
        <v>31</v>
      </c>
      <c r="AX732" s="11" t="s">
        <v>73</v>
      </c>
      <c r="AY732" s="145" t="s">
        <v>144</v>
      </c>
    </row>
    <row r="733" spans="2:65" s="11" customFormat="1" ht="16.5" customHeight="1">
      <c r="B733" s="144"/>
      <c r="E733" s="145" t="s">
        <v>5</v>
      </c>
      <c r="F733" s="223" t="s">
        <v>1517</v>
      </c>
      <c r="G733" s="224"/>
      <c r="H733" s="224"/>
      <c r="I733" s="224"/>
      <c r="K733" s="146">
        <v>13.3</v>
      </c>
      <c r="R733" s="147"/>
      <c r="T733" s="148"/>
      <c r="AA733" s="149"/>
      <c r="AT733" s="145" t="s">
        <v>152</v>
      </c>
      <c r="AU733" s="145" t="s">
        <v>95</v>
      </c>
      <c r="AV733" s="11" t="s">
        <v>95</v>
      </c>
      <c r="AW733" s="11" t="s">
        <v>31</v>
      </c>
      <c r="AX733" s="11" t="s">
        <v>73</v>
      </c>
      <c r="AY733" s="145" t="s">
        <v>144</v>
      </c>
    </row>
    <row r="734" spans="2:65" s="12" customFormat="1" ht="16.5" customHeight="1">
      <c r="B734" s="150"/>
      <c r="E734" s="151" t="s">
        <v>5</v>
      </c>
      <c r="F734" s="227" t="s">
        <v>155</v>
      </c>
      <c r="G734" s="228"/>
      <c r="H734" s="228"/>
      <c r="I734" s="228"/>
      <c r="K734" s="152">
        <v>26.704999999999998</v>
      </c>
      <c r="R734" s="153"/>
      <c r="T734" s="154"/>
      <c r="AA734" s="155"/>
      <c r="AT734" s="151" t="s">
        <v>152</v>
      </c>
      <c r="AU734" s="151" t="s">
        <v>95</v>
      </c>
      <c r="AV734" s="12" t="s">
        <v>149</v>
      </c>
      <c r="AW734" s="12" t="s">
        <v>31</v>
      </c>
      <c r="AX734" s="12" t="s">
        <v>81</v>
      </c>
      <c r="AY734" s="151" t="s">
        <v>144</v>
      </c>
    </row>
    <row r="735" spans="2:65" s="1" customFormat="1" ht="38.25" customHeight="1">
      <c r="B735" s="129"/>
      <c r="C735" s="130">
        <v>120</v>
      </c>
      <c r="D735" s="130" t="s">
        <v>145</v>
      </c>
      <c r="E735" s="131" t="s">
        <v>1518</v>
      </c>
      <c r="F735" s="222" t="s">
        <v>1519</v>
      </c>
      <c r="G735" s="222"/>
      <c r="H735" s="222"/>
      <c r="I735" s="222"/>
      <c r="J735" s="132" t="s">
        <v>148</v>
      </c>
      <c r="K735" s="133">
        <v>13.404999999999999</v>
      </c>
      <c r="L735" s="217">
        <v>0</v>
      </c>
      <c r="M735" s="217"/>
      <c r="N735" s="217">
        <f>ROUND(L735*K735,2)</f>
        <v>0</v>
      </c>
      <c r="O735" s="217"/>
      <c r="P735" s="217"/>
      <c r="Q735" s="217"/>
      <c r="R735" s="134"/>
      <c r="T735" s="135" t="s">
        <v>5</v>
      </c>
      <c r="U735" s="40" t="s">
        <v>38</v>
      </c>
      <c r="V735" s="136">
        <v>4.0289999999999999</v>
      </c>
      <c r="W735" s="136">
        <f>V735*K735</f>
        <v>54.008744999999998</v>
      </c>
      <c r="X735" s="136">
        <v>0</v>
      </c>
      <c r="Y735" s="136">
        <f>X735*K735</f>
        <v>0</v>
      </c>
      <c r="Z735" s="136">
        <v>2.9000000000000001E-2</v>
      </c>
      <c r="AA735" s="137">
        <f>Z735*K735</f>
        <v>0.38874500000000001</v>
      </c>
      <c r="AR735" s="21" t="s">
        <v>149</v>
      </c>
      <c r="AT735" s="21" t="s">
        <v>145</v>
      </c>
      <c r="AU735" s="21" t="s">
        <v>95</v>
      </c>
      <c r="AY735" s="21" t="s">
        <v>144</v>
      </c>
      <c r="BE735" s="138">
        <f>IF(U735="základní",N735,0)</f>
        <v>0</v>
      </c>
      <c r="BF735" s="138">
        <f>IF(U735="snížená",N735,0)</f>
        <v>0</v>
      </c>
      <c r="BG735" s="138">
        <f>IF(U735="zákl. přenesená",N735,0)</f>
        <v>0</v>
      </c>
      <c r="BH735" s="138">
        <f>IF(U735="sníž. přenesená",N735,0)</f>
        <v>0</v>
      </c>
      <c r="BI735" s="138">
        <f>IF(U735="nulová",N735,0)</f>
        <v>0</v>
      </c>
      <c r="BJ735" s="21" t="s">
        <v>81</v>
      </c>
      <c r="BK735" s="138">
        <f>ROUND(L735*K735,2)</f>
        <v>0</v>
      </c>
      <c r="BL735" s="21" t="s">
        <v>149</v>
      </c>
      <c r="BM735" s="21" t="s">
        <v>1520</v>
      </c>
    </row>
    <row r="736" spans="2:65" s="1" customFormat="1" ht="38.25" customHeight="1">
      <c r="B736" s="129"/>
      <c r="C736" s="130">
        <v>121</v>
      </c>
      <c r="D736" s="130" t="s">
        <v>145</v>
      </c>
      <c r="E736" s="131" t="s">
        <v>1521</v>
      </c>
      <c r="F736" s="222" t="s">
        <v>1522</v>
      </c>
      <c r="G736" s="222"/>
      <c r="H736" s="222"/>
      <c r="I736" s="222"/>
      <c r="J736" s="132" t="s">
        <v>190</v>
      </c>
      <c r="K736" s="133">
        <v>161.47300000000001</v>
      </c>
      <c r="L736" s="217">
        <v>0</v>
      </c>
      <c r="M736" s="217"/>
      <c r="N736" s="217">
        <f>ROUND(L736*K736,2)</f>
        <v>0</v>
      </c>
      <c r="O736" s="217"/>
      <c r="P736" s="217"/>
      <c r="Q736" s="217"/>
      <c r="R736" s="134"/>
      <c r="T736" s="135" t="s">
        <v>5</v>
      </c>
      <c r="U736" s="40" t="s">
        <v>38</v>
      </c>
      <c r="V736" s="136">
        <v>0.16200000000000001</v>
      </c>
      <c r="W736" s="136">
        <f>V736*K736</f>
        <v>26.158626000000002</v>
      </c>
      <c r="X736" s="136">
        <v>0</v>
      </c>
      <c r="Y736" s="136">
        <f>X736*K736</f>
        <v>0</v>
      </c>
      <c r="Z736" s="136">
        <v>3.5000000000000003E-2</v>
      </c>
      <c r="AA736" s="137">
        <f>Z736*K736</f>
        <v>5.651555000000001</v>
      </c>
      <c r="AR736" s="21" t="s">
        <v>149</v>
      </c>
      <c r="AT736" s="21" t="s">
        <v>145</v>
      </c>
      <c r="AU736" s="21" t="s">
        <v>95</v>
      </c>
      <c r="AY736" s="21" t="s">
        <v>144</v>
      </c>
      <c r="BE736" s="138">
        <f>IF(U736="základní",N736,0)</f>
        <v>0</v>
      </c>
      <c r="BF736" s="138">
        <f>IF(U736="snížená",N736,0)</f>
        <v>0</v>
      </c>
      <c r="BG736" s="138">
        <f>IF(U736="zákl. přenesená",N736,0)</f>
        <v>0</v>
      </c>
      <c r="BH736" s="138">
        <f>IF(U736="sníž. přenesená",N736,0)</f>
        <v>0</v>
      </c>
      <c r="BI736" s="138">
        <f>IF(U736="nulová",N736,0)</f>
        <v>0</v>
      </c>
      <c r="BJ736" s="21" t="s">
        <v>81</v>
      </c>
      <c r="BK736" s="138">
        <f>ROUND(L736*K736,2)</f>
        <v>0</v>
      </c>
      <c r="BL736" s="21" t="s">
        <v>149</v>
      </c>
      <c r="BM736" s="21" t="s">
        <v>1523</v>
      </c>
    </row>
    <row r="737" spans="2:65" s="10" customFormat="1" ht="16.5" customHeight="1">
      <c r="B737" s="139"/>
      <c r="E737" s="140" t="s">
        <v>5</v>
      </c>
      <c r="F737" s="225" t="s">
        <v>623</v>
      </c>
      <c r="G737" s="226"/>
      <c r="H737" s="226"/>
      <c r="I737" s="226"/>
      <c r="K737" s="140" t="s">
        <v>5</v>
      </c>
      <c r="R737" s="141"/>
      <c r="T737" s="142"/>
      <c r="AA737" s="143"/>
      <c r="AT737" s="140" t="s">
        <v>152</v>
      </c>
      <c r="AU737" s="140" t="s">
        <v>95</v>
      </c>
      <c r="AV737" s="10" t="s">
        <v>81</v>
      </c>
      <c r="AW737" s="10" t="s">
        <v>31</v>
      </c>
      <c r="AX737" s="10" t="s">
        <v>73</v>
      </c>
      <c r="AY737" s="140" t="s">
        <v>144</v>
      </c>
    </row>
    <row r="738" spans="2:65" s="11" customFormat="1" ht="25.5" customHeight="1">
      <c r="B738" s="144"/>
      <c r="E738" s="145" t="s">
        <v>5</v>
      </c>
      <c r="F738" s="223" t="s">
        <v>1524</v>
      </c>
      <c r="G738" s="224"/>
      <c r="H738" s="224"/>
      <c r="I738" s="224"/>
      <c r="K738" s="146">
        <v>161.47300000000001</v>
      </c>
      <c r="R738" s="147"/>
      <c r="T738" s="148"/>
      <c r="AA738" s="149"/>
      <c r="AT738" s="145" t="s">
        <v>152</v>
      </c>
      <c r="AU738" s="145" t="s">
        <v>95</v>
      </c>
      <c r="AV738" s="11" t="s">
        <v>95</v>
      </c>
      <c r="AW738" s="11" t="s">
        <v>31</v>
      </c>
      <c r="AX738" s="11" t="s">
        <v>81</v>
      </c>
      <c r="AY738" s="145" t="s">
        <v>144</v>
      </c>
    </row>
    <row r="739" spans="2:65" s="1" customFormat="1" ht="25.5" customHeight="1">
      <c r="B739" s="129"/>
      <c r="C739" s="130">
        <v>122</v>
      </c>
      <c r="D739" s="130" t="s">
        <v>145</v>
      </c>
      <c r="E739" s="131" t="s">
        <v>1525</v>
      </c>
      <c r="F739" s="222" t="s">
        <v>1526</v>
      </c>
      <c r="G739" s="222"/>
      <c r="H739" s="222"/>
      <c r="I739" s="222"/>
      <c r="J739" s="132" t="s">
        <v>148</v>
      </c>
      <c r="K739" s="133">
        <v>53.408999999999999</v>
      </c>
      <c r="L739" s="217">
        <v>0</v>
      </c>
      <c r="M739" s="217"/>
      <c r="N739" s="217">
        <f>ROUND(L739*K739,2)</f>
        <v>0</v>
      </c>
      <c r="O739" s="217"/>
      <c r="P739" s="217"/>
      <c r="Q739" s="217"/>
      <c r="R739" s="134"/>
      <c r="T739" s="135" t="s">
        <v>5</v>
      </c>
      <c r="U739" s="40" t="s">
        <v>38</v>
      </c>
      <c r="V739" s="136">
        <v>1.65</v>
      </c>
      <c r="W739" s="136">
        <f>V739*K739</f>
        <v>88.124849999999995</v>
      </c>
      <c r="X739" s="136">
        <v>0</v>
      </c>
      <c r="Y739" s="136">
        <f>X739*K739</f>
        <v>0</v>
      </c>
      <c r="Z739" s="136">
        <v>1.4</v>
      </c>
      <c r="AA739" s="137">
        <f>Z739*K739</f>
        <v>74.772599999999997</v>
      </c>
      <c r="AR739" s="21" t="s">
        <v>149</v>
      </c>
      <c r="AT739" s="21" t="s">
        <v>145</v>
      </c>
      <c r="AU739" s="21" t="s">
        <v>95</v>
      </c>
      <c r="AY739" s="21" t="s">
        <v>144</v>
      </c>
      <c r="BE739" s="138">
        <f>IF(U739="základní",N739,0)</f>
        <v>0</v>
      </c>
      <c r="BF739" s="138">
        <f>IF(U739="snížená",N739,0)</f>
        <v>0</v>
      </c>
      <c r="BG739" s="138">
        <f>IF(U739="zákl. přenesená",N739,0)</f>
        <v>0</v>
      </c>
      <c r="BH739" s="138">
        <f>IF(U739="sníž. přenesená",N739,0)</f>
        <v>0</v>
      </c>
      <c r="BI739" s="138">
        <f>IF(U739="nulová",N739,0)</f>
        <v>0</v>
      </c>
      <c r="BJ739" s="21" t="s">
        <v>81</v>
      </c>
      <c r="BK739" s="138">
        <f>ROUND(L739*K739,2)</f>
        <v>0</v>
      </c>
      <c r="BL739" s="21" t="s">
        <v>149</v>
      </c>
      <c r="BM739" s="21" t="s">
        <v>1527</v>
      </c>
    </row>
    <row r="740" spans="2:65" s="10" customFormat="1" ht="16.5" customHeight="1">
      <c r="B740" s="139"/>
      <c r="E740" s="140" t="s">
        <v>5</v>
      </c>
      <c r="F740" s="225" t="s">
        <v>222</v>
      </c>
      <c r="G740" s="226"/>
      <c r="H740" s="226"/>
      <c r="I740" s="226"/>
      <c r="K740" s="140" t="s">
        <v>5</v>
      </c>
      <c r="R740" s="141"/>
      <c r="T740" s="142"/>
      <c r="AA740" s="143"/>
      <c r="AT740" s="140" t="s">
        <v>152</v>
      </c>
      <c r="AU740" s="140" t="s">
        <v>95</v>
      </c>
      <c r="AV740" s="10" t="s">
        <v>81</v>
      </c>
      <c r="AW740" s="10" t="s">
        <v>31</v>
      </c>
      <c r="AX740" s="10" t="s">
        <v>73</v>
      </c>
      <c r="AY740" s="140" t="s">
        <v>144</v>
      </c>
    </row>
    <row r="741" spans="2:65" s="11" customFormat="1" ht="16.5" customHeight="1">
      <c r="B741" s="144"/>
      <c r="E741" s="145" t="s">
        <v>5</v>
      </c>
      <c r="F741" s="223" t="s">
        <v>1528</v>
      </c>
      <c r="G741" s="224"/>
      <c r="H741" s="224"/>
      <c r="I741" s="224"/>
      <c r="K741" s="146">
        <v>26.81</v>
      </c>
      <c r="R741" s="147"/>
      <c r="T741" s="148"/>
      <c r="AA741" s="149"/>
      <c r="AT741" s="145" t="s">
        <v>152</v>
      </c>
      <c r="AU741" s="145" t="s">
        <v>95</v>
      </c>
      <c r="AV741" s="11" t="s">
        <v>95</v>
      </c>
      <c r="AW741" s="11" t="s">
        <v>31</v>
      </c>
      <c r="AX741" s="11" t="s">
        <v>73</v>
      </c>
      <c r="AY741" s="145" t="s">
        <v>144</v>
      </c>
    </row>
    <row r="742" spans="2:65" s="11" customFormat="1" ht="16.5" customHeight="1">
      <c r="B742" s="144"/>
      <c r="E742" s="145" t="s">
        <v>5</v>
      </c>
      <c r="F742" s="223" t="s">
        <v>1529</v>
      </c>
      <c r="G742" s="224"/>
      <c r="H742" s="224"/>
      <c r="I742" s="224"/>
      <c r="K742" s="146">
        <v>26.599</v>
      </c>
      <c r="R742" s="147"/>
      <c r="T742" s="148"/>
      <c r="AA742" s="149"/>
      <c r="AT742" s="145" t="s">
        <v>152</v>
      </c>
      <c r="AU742" s="145" t="s">
        <v>95</v>
      </c>
      <c r="AV742" s="11" t="s">
        <v>95</v>
      </c>
      <c r="AW742" s="11" t="s">
        <v>31</v>
      </c>
      <c r="AX742" s="11" t="s">
        <v>73</v>
      </c>
      <c r="AY742" s="145" t="s">
        <v>144</v>
      </c>
    </row>
    <row r="743" spans="2:65" s="12" customFormat="1" ht="16.5" customHeight="1">
      <c r="B743" s="150"/>
      <c r="E743" s="151" t="s">
        <v>5</v>
      </c>
      <c r="F743" s="227" t="s">
        <v>155</v>
      </c>
      <c r="G743" s="228"/>
      <c r="H743" s="228"/>
      <c r="I743" s="228"/>
      <c r="K743" s="152">
        <v>53.408999999999999</v>
      </c>
      <c r="R743" s="153"/>
      <c r="T743" s="154"/>
      <c r="AA743" s="155"/>
      <c r="AT743" s="151" t="s">
        <v>152</v>
      </c>
      <c r="AU743" s="151" t="s">
        <v>95</v>
      </c>
      <c r="AV743" s="12" t="s">
        <v>149</v>
      </c>
      <c r="AW743" s="12" t="s">
        <v>31</v>
      </c>
      <c r="AX743" s="12" t="s">
        <v>81</v>
      </c>
      <c r="AY743" s="151" t="s">
        <v>144</v>
      </c>
    </row>
    <row r="744" spans="2:65" s="1" customFormat="1" ht="25.5" customHeight="1">
      <c r="B744" s="129"/>
      <c r="C744" s="130">
        <v>123</v>
      </c>
      <c r="D744" s="130" t="s">
        <v>145</v>
      </c>
      <c r="E744" s="131" t="s">
        <v>1530</v>
      </c>
      <c r="F744" s="222" t="s">
        <v>1531</v>
      </c>
      <c r="G744" s="222"/>
      <c r="H744" s="222"/>
      <c r="I744" s="222"/>
      <c r="J744" s="132" t="s">
        <v>190</v>
      </c>
      <c r="K744" s="133">
        <v>17.094999999999999</v>
      </c>
      <c r="L744" s="217">
        <v>0</v>
      </c>
      <c r="M744" s="217"/>
      <c r="N744" s="217">
        <f>ROUND(L744*K744,2)</f>
        <v>0</v>
      </c>
      <c r="O744" s="217"/>
      <c r="P744" s="217"/>
      <c r="Q744" s="217"/>
      <c r="R744" s="134"/>
      <c r="T744" s="135" t="s">
        <v>5</v>
      </c>
      <c r="U744" s="40" t="s">
        <v>38</v>
      </c>
      <c r="V744" s="136">
        <v>0.42499999999999999</v>
      </c>
      <c r="W744" s="136">
        <f>V744*K744</f>
        <v>7.2653749999999997</v>
      </c>
      <c r="X744" s="136">
        <v>0</v>
      </c>
      <c r="Y744" s="136">
        <f>X744*K744</f>
        <v>0</v>
      </c>
      <c r="Z744" s="136">
        <v>5.5E-2</v>
      </c>
      <c r="AA744" s="137">
        <f>Z744*K744</f>
        <v>0.94022499999999998</v>
      </c>
      <c r="AR744" s="21" t="s">
        <v>149</v>
      </c>
      <c r="AT744" s="21" t="s">
        <v>145</v>
      </c>
      <c r="AU744" s="21" t="s">
        <v>95</v>
      </c>
      <c r="AY744" s="21" t="s">
        <v>144</v>
      </c>
      <c r="BE744" s="138">
        <f>IF(U744="základní",N744,0)</f>
        <v>0</v>
      </c>
      <c r="BF744" s="138">
        <f>IF(U744="snížená",N744,0)</f>
        <v>0</v>
      </c>
      <c r="BG744" s="138">
        <f>IF(U744="zákl. přenesená",N744,0)</f>
        <v>0</v>
      </c>
      <c r="BH744" s="138">
        <f>IF(U744="sníž. přenesená",N744,0)</f>
        <v>0</v>
      </c>
      <c r="BI744" s="138">
        <f>IF(U744="nulová",N744,0)</f>
        <v>0</v>
      </c>
      <c r="BJ744" s="21" t="s">
        <v>81</v>
      </c>
      <c r="BK744" s="138">
        <f>ROUND(L744*K744,2)</f>
        <v>0</v>
      </c>
      <c r="BL744" s="21" t="s">
        <v>149</v>
      </c>
      <c r="BM744" s="21" t="s">
        <v>1532</v>
      </c>
    </row>
    <row r="745" spans="2:65" s="10" customFormat="1" ht="16.5" customHeight="1">
      <c r="B745" s="139"/>
      <c r="E745" s="140" t="s">
        <v>5</v>
      </c>
      <c r="F745" s="225" t="s">
        <v>222</v>
      </c>
      <c r="G745" s="226"/>
      <c r="H745" s="226"/>
      <c r="I745" s="226"/>
      <c r="K745" s="140" t="s">
        <v>5</v>
      </c>
      <c r="R745" s="141"/>
      <c r="T745" s="142"/>
      <c r="AA745" s="143"/>
      <c r="AT745" s="140" t="s">
        <v>152</v>
      </c>
      <c r="AU745" s="140" t="s">
        <v>95</v>
      </c>
      <c r="AV745" s="10" t="s">
        <v>81</v>
      </c>
      <c r="AW745" s="10" t="s">
        <v>31</v>
      </c>
      <c r="AX745" s="10" t="s">
        <v>73</v>
      </c>
      <c r="AY745" s="140" t="s">
        <v>144</v>
      </c>
    </row>
    <row r="746" spans="2:65" s="11" customFormat="1" ht="25.5" customHeight="1">
      <c r="B746" s="144"/>
      <c r="E746" s="145" t="s">
        <v>5</v>
      </c>
      <c r="F746" s="223" t="s">
        <v>1271</v>
      </c>
      <c r="G746" s="224"/>
      <c r="H746" s="224"/>
      <c r="I746" s="224"/>
      <c r="K746" s="146">
        <v>17.094999999999999</v>
      </c>
      <c r="R746" s="147"/>
      <c r="T746" s="148"/>
      <c r="AA746" s="149"/>
      <c r="AT746" s="145" t="s">
        <v>152</v>
      </c>
      <c r="AU746" s="145" t="s">
        <v>95</v>
      </c>
      <c r="AV746" s="11" t="s">
        <v>95</v>
      </c>
      <c r="AW746" s="11" t="s">
        <v>31</v>
      </c>
      <c r="AX746" s="11" t="s">
        <v>81</v>
      </c>
      <c r="AY746" s="145" t="s">
        <v>144</v>
      </c>
    </row>
    <row r="747" spans="2:65" s="1" customFormat="1" ht="25.5" customHeight="1">
      <c r="B747" s="129"/>
      <c r="C747" s="130">
        <v>124</v>
      </c>
      <c r="D747" s="130" t="s">
        <v>145</v>
      </c>
      <c r="E747" s="131" t="s">
        <v>451</v>
      </c>
      <c r="F747" s="222" t="s">
        <v>452</v>
      </c>
      <c r="G747" s="222"/>
      <c r="H747" s="222"/>
      <c r="I747" s="222"/>
      <c r="J747" s="132" t="s">
        <v>190</v>
      </c>
      <c r="K747" s="133">
        <v>17</v>
      </c>
      <c r="L747" s="217">
        <v>0</v>
      </c>
      <c r="M747" s="217"/>
      <c r="N747" s="217">
        <f>ROUND(L747*K747,2)</f>
        <v>0</v>
      </c>
      <c r="O747" s="217"/>
      <c r="P747" s="217"/>
      <c r="Q747" s="217"/>
      <c r="R747" s="134"/>
      <c r="T747" s="135" t="s">
        <v>5</v>
      </c>
      <c r="U747" s="40" t="s">
        <v>38</v>
      </c>
      <c r="V747" s="136">
        <v>0.61599999999999999</v>
      </c>
      <c r="W747" s="136">
        <f>V747*K747</f>
        <v>10.472</v>
      </c>
      <c r="X747" s="136">
        <v>0</v>
      </c>
      <c r="Y747" s="136">
        <f>X747*K747</f>
        <v>0</v>
      </c>
      <c r="Z747" s="136">
        <v>8.7999999999999995E-2</v>
      </c>
      <c r="AA747" s="137">
        <f>Z747*K747</f>
        <v>1.496</v>
      </c>
      <c r="AR747" s="21" t="s">
        <v>149</v>
      </c>
      <c r="AT747" s="21" t="s">
        <v>145</v>
      </c>
      <c r="AU747" s="21" t="s">
        <v>95</v>
      </c>
      <c r="AY747" s="21" t="s">
        <v>144</v>
      </c>
      <c r="BE747" s="138">
        <f>IF(U747="základní",N747,0)</f>
        <v>0</v>
      </c>
      <c r="BF747" s="138">
        <f>IF(U747="snížená",N747,0)</f>
        <v>0</v>
      </c>
      <c r="BG747" s="138">
        <f>IF(U747="zákl. přenesená",N747,0)</f>
        <v>0</v>
      </c>
      <c r="BH747" s="138">
        <f>IF(U747="sníž. přenesená",N747,0)</f>
        <v>0</v>
      </c>
      <c r="BI747" s="138">
        <f>IF(U747="nulová",N747,0)</f>
        <v>0</v>
      </c>
      <c r="BJ747" s="21" t="s">
        <v>81</v>
      </c>
      <c r="BK747" s="138">
        <f>ROUND(L747*K747,2)</f>
        <v>0</v>
      </c>
      <c r="BL747" s="21" t="s">
        <v>149</v>
      </c>
      <c r="BM747" s="21" t="s">
        <v>1533</v>
      </c>
    </row>
    <row r="748" spans="2:65" s="10" customFormat="1" ht="16.5" customHeight="1">
      <c r="B748" s="139"/>
      <c r="E748" s="140" t="s">
        <v>5</v>
      </c>
      <c r="F748" s="225" t="s">
        <v>440</v>
      </c>
      <c r="G748" s="226"/>
      <c r="H748" s="226"/>
      <c r="I748" s="226"/>
      <c r="K748" s="140" t="s">
        <v>5</v>
      </c>
      <c r="R748" s="141"/>
      <c r="T748" s="142"/>
      <c r="AA748" s="143"/>
      <c r="AT748" s="140" t="s">
        <v>152</v>
      </c>
      <c r="AU748" s="140" t="s">
        <v>95</v>
      </c>
      <c r="AV748" s="10" t="s">
        <v>81</v>
      </c>
      <c r="AW748" s="10" t="s">
        <v>31</v>
      </c>
      <c r="AX748" s="10" t="s">
        <v>73</v>
      </c>
      <c r="AY748" s="140" t="s">
        <v>144</v>
      </c>
    </row>
    <row r="749" spans="2:65" s="11" customFormat="1" ht="16.5" customHeight="1">
      <c r="B749" s="144"/>
      <c r="E749" s="145" t="s">
        <v>5</v>
      </c>
      <c r="F749" s="223" t="s">
        <v>238</v>
      </c>
      <c r="G749" s="224"/>
      <c r="H749" s="224"/>
      <c r="I749" s="224"/>
      <c r="K749" s="146">
        <v>17</v>
      </c>
      <c r="R749" s="147"/>
      <c r="T749" s="148"/>
      <c r="AA749" s="149"/>
      <c r="AT749" s="145" t="s">
        <v>152</v>
      </c>
      <c r="AU749" s="145" t="s">
        <v>95</v>
      </c>
      <c r="AV749" s="11" t="s">
        <v>95</v>
      </c>
      <c r="AW749" s="11" t="s">
        <v>31</v>
      </c>
      <c r="AX749" s="11" t="s">
        <v>81</v>
      </c>
      <c r="AY749" s="145" t="s">
        <v>144</v>
      </c>
    </row>
    <row r="750" spans="2:65" s="1" customFormat="1" ht="25.5" customHeight="1">
      <c r="B750" s="129"/>
      <c r="C750" s="130">
        <v>125</v>
      </c>
      <c r="D750" s="130" t="s">
        <v>145</v>
      </c>
      <c r="E750" s="131" t="s">
        <v>1534</v>
      </c>
      <c r="F750" s="222" t="s">
        <v>1535</v>
      </c>
      <c r="G750" s="222"/>
      <c r="H750" s="222"/>
      <c r="I750" s="222"/>
      <c r="J750" s="132" t="s">
        <v>269</v>
      </c>
      <c r="K750" s="133">
        <v>68</v>
      </c>
      <c r="L750" s="217">
        <v>0</v>
      </c>
      <c r="M750" s="217"/>
      <c r="N750" s="217">
        <f>ROUND(L750*K750,2)</f>
        <v>0</v>
      </c>
      <c r="O750" s="217"/>
      <c r="P750" s="217"/>
      <c r="Q750" s="217"/>
      <c r="R750" s="134"/>
      <c r="T750" s="135" t="s">
        <v>5</v>
      </c>
      <c r="U750" s="40" t="s">
        <v>38</v>
      </c>
      <c r="V750" s="136">
        <v>0.13300000000000001</v>
      </c>
      <c r="W750" s="136">
        <f>V750*K750</f>
        <v>9.0440000000000005</v>
      </c>
      <c r="X750" s="136">
        <v>0</v>
      </c>
      <c r="Y750" s="136">
        <f>X750*K750</f>
        <v>0</v>
      </c>
      <c r="Z750" s="136">
        <v>1.2999999999999999E-2</v>
      </c>
      <c r="AA750" s="137">
        <f>Z750*K750</f>
        <v>0.88400000000000001</v>
      </c>
      <c r="AR750" s="21" t="s">
        <v>149</v>
      </c>
      <c r="AT750" s="21" t="s">
        <v>145</v>
      </c>
      <c r="AU750" s="21" t="s">
        <v>95</v>
      </c>
      <c r="AY750" s="21" t="s">
        <v>144</v>
      </c>
      <c r="BE750" s="138">
        <f>IF(U750="základní",N750,0)</f>
        <v>0</v>
      </c>
      <c r="BF750" s="138">
        <f>IF(U750="snížená",N750,0)</f>
        <v>0</v>
      </c>
      <c r="BG750" s="138">
        <f>IF(U750="zákl. přenesená",N750,0)</f>
        <v>0</v>
      </c>
      <c r="BH750" s="138">
        <f>IF(U750="sníž. přenesená",N750,0)</f>
        <v>0</v>
      </c>
      <c r="BI750" s="138">
        <f>IF(U750="nulová",N750,0)</f>
        <v>0</v>
      </c>
      <c r="BJ750" s="21" t="s">
        <v>81</v>
      </c>
      <c r="BK750" s="138">
        <f>ROUND(L750*K750,2)</f>
        <v>0</v>
      </c>
      <c r="BL750" s="21" t="s">
        <v>149</v>
      </c>
      <c r="BM750" s="21" t="s">
        <v>1536</v>
      </c>
    </row>
    <row r="751" spans="2:65" s="10" customFormat="1" ht="16.5" customHeight="1">
      <c r="B751" s="139"/>
      <c r="E751" s="140" t="s">
        <v>5</v>
      </c>
      <c r="F751" s="225" t="s">
        <v>1537</v>
      </c>
      <c r="G751" s="226"/>
      <c r="H751" s="226"/>
      <c r="I751" s="226"/>
      <c r="K751" s="140" t="s">
        <v>5</v>
      </c>
      <c r="R751" s="141"/>
      <c r="T751" s="142"/>
      <c r="AA751" s="143"/>
      <c r="AT751" s="140" t="s">
        <v>152</v>
      </c>
      <c r="AU751" s="140" t="s">
        <v>95</v>
      </c>
      <c r="AV751" s="10" t="s">
        <v>81</v>
      </c>
      <c r="AW751" s="10" t="s">
        <v>31</v>
      </c>
      <c r="AX751" s="10" t="s">
        <v>73</v>
      </c>
      <c r="AY751" s="140" t="s">
        <v>144</v>
      </c>
    </row>
    <row r="752" spans="2:65" s="11" customFormat="1" ht="16.5" customHeight="1">
      <c r="B752" s="144"/>
      <c r="E752" s="145" t="s">
        <v>5</v>
      </c>
      <c r="F752" s="223" t="s">
        <v>1538</v>
      </c>
      <c r="G752" s="224"/>
      <c r="H752" s="224"/>
      <c r="I752" s="224"/>
      <c r="K752" s="146">
        <v>68</v>
      </c>
      <c r="R752" s="147"/>
      <c r="T752" s="148"/>
      <c r="AA752" s="149"/>
      <c r="AT752" s="145" t="s">
        <v>152</v>
      </c>
      <c r="AU752" s="145" t="s">
        <v>95</v>
      </c>
      <c r="AV752" s="11" t="s">
        <v>95</v>
      </c>
      <c r="AW752" s="11" t="s">
        <v>31</v>
      </c>
      <c r="AX752" s="11" t="s">
        <v>81</v>
      </c>
      <c r="AY752" s="145" t="s">
        <v>144</v>
      </c>
    </row>
    <row r="753" spans="2:65" s="1" customFormat="1" ht="16.5" customHeight="1">
      <c r="B753" s="129"/>
      <c r="C753" s="130">
        <v>126</v>
      </c>
      <c r="D753" s="130" t="s">
        <v>145</v>
      </c>
      <c r="E753" s="131" t="s">
        <v>1539</v>
      </c>
      <c r="F753" s="222" t="s">
        <v>1540</v>
      </c>
      <c r="G753" s="222"/>
      <c r="H753" s="222"/>
      <c r="I753" s="222"/>
      <c r="J753" s="132" t="s">
        <v>269</v>
      </c>
      <c r="K753" s="133">
        <v>35</v>
      </c>
      <c r="L753" s="217">
        <v>0</v>
      </c>
      <c r="M753" s="217"/>
      <c r="N753" s="217">
        <f>ROUND(L753*K753,2)</f>
        <v>0</v>
      </c>
      <c r="O753" s="217"/>
      <c r="P753" s="217"/>
      <c r="Q753" s="217"/>
      <c r="R753" s="134"/>
      <c r="T753" s="135" t="s">
        <v>5</v>
      </c>
      <c r="U753" s="40" t="s">
        <v>38</v>
      </c>
      <c r="V753" s="136">
        <v>0.49299999999999999</v>
      </c>
      <c r="W753" s="136">
        <f>V753*K753</f>
        <v>17.254999999999999</v>
      </c>
      <c r="X753" s="136">
        <v>0</v>
      </c>
      <c r="Y753" s="136">
        <f>X753*K753</f>
        <v>0</v>
      </c>
      <c r="Z753" s="136">
        <v>6.3E-2</v>
      </c>
      <c r="AA753" s="137">
        <f>Z753*K753</f>
        <v>2.2050000000000001</v>
      </c>
      <c r="AR753" s="21" t="s">
        <v>149</v>
      </c>
      <c r="AT753" s="21" t="s">
        <v>145</v>
      </c>
      <c r="AU753" s="21" t="s">
        <v>95</v>
      </c>
      <c r="AY753" s="21" t="s">
        <v>144</v>
      </c>
      <c r="BE753" s="138">
        <f>IF(U753="základní",N753,0)</f>
        <v>0</v>
      </c>
      <c r="BF753" s="138">
        <f>IF(U753="snížená",N753,0)</f>
        <v>0</v>
      </c>
      <c r="BG753" s="138">
        <f>IF(U753="zákl. přenesená",N753,0)</f>
        <v>0</v>
      </c>
      <c r="BH753" s="138">
        <f>IF(U753="sníž. přenesená",N753,0)</f>
        <v>0</v>
      </c>
      <c r="BI753" s="138">
        <f>IF(U753="nulová",N753,0)</f>
        <v>0</v>
      </c>
      <c r="BJ753" s="21" t="s">
        <v>81</v>
      </c>
      <c r="BK753" s="138">
        <f>ROUND(L753*K753,2)</f>
        <v>0</v>
      </c>
      <c r="BL753" s="21" t="s">
        <v>149</v>
      </c>
      <c r="BM753" s="21" t="s">
        <v>1541</v>
      </c>
    </row>
    <row r="754" spans="2:65" s="10" customFormat="1" ht="16.5" customHeight="1">
      <c r="B754" s="139"/>
      <c r="E754" s="140" t="s">
        <v>5</v>
      </c>
      <c r="F754" s="225" t="s">
        <v>1537</v>
      </c>
      <c r="G754" s="226"/>
      <c r="H754" s="226"/>
      <c r="I754" s="226"/>
      <c r="K754" s="140" t="s">
        <v>5</v>
      </c>
      <c r="R754" s="141"/>
      <c r="T754" s="142"/>
      <c r="AA754" s="143"/>
      <c r="AT754" s="140" t="s">
        <v>152</v>
      </c>
      <c r="AU754" s="140" t="s">
        <v>95</v>
      </c>
      <c r="AV754" s="10" t="s">
        <v>81</v>
      </c>
      <c r="AW754" s="10" t="s">
        <v>31</v>
      </c>
      <c r="AX754" s="10" t="s">
        <v>73</v>
      </c>
      <c r="AY754" s="140" t="s">
        <v>144</v>
      </c>
    </row>
    <row r="755" spans="2:65" s="11" customFormat="1" ht="16.5" customHeight="1">
      <c r="B755" s="144"/>
      <c r="E755" s="145" t="s">
        <v>5</v>
      </c>
      <c r="F755" s="223" t="s">
        <v>371</v>
      </c>
      <c r="G755" s="224"/>
      <c r="H755" s="224"/>
      <c r="I755" s="224"/>
      <c r="K755" s="146">
        <v>35</v>
      </c>
      <c r="R755" s="147"/>
      <c r="T755" s="148"/>
      <c r="AA755" s="149"/>
      <c r="AT755" s="145" t="s">
        <v>152</v>
      </c>
      <c r="AU755" s="145" t="s">
        <v>95</v>
      </c>
      <c r="AV755" s="11" t="s">
        <v>95</v>
      </c>
      <c r="AW755" s="11" t="s">
        <v>31</v>
      </c>
      <c r="AX755" s="11" t="s">
        <v>81</v>
      </c>
      <c r="AY755" s="145" t="s">
        <v>144</v>
      </c>
    </row>
    <row r="756" spans="2:65" s="1" customFormat="1" ht="25.5" customHeight="1">
      <c r="B756" s="129"/>
      <c r="C756" s="130">
        <v>127</v>
      </c>
      <c r="D756" s="130" t="s">
        <v>145</v>
      </c>
      <c r="E756" s="131" t="s">
        <v>1542</v>
      </c>
      <c r="F756" s="222" t="s">
        <v>1543</v>
      </c>
      <c r="G756" s="222"/>
      <c r="H756" s="222"/>
      <c r="I756" s="222"/>
      <c r="J756" s="132" t="s">
        <v>148</v>
      </c>
      <c r="K756" s="133">
        <v>4.8369999999999997</v>
      </c>
      <c r="L756" s="217">
        <v>0</v>
      </c>
      <c r="M756" s="217"/>
      <c r="N756" s="217">
        <f>ROUND(L756*K756,2)</f>
        <v>0</v>
      </c>
      <c r="O756" s="217"/>
      <c r="P756" s="217"/>
      <c r="Q756" s="217"/>
      <c r="R756" s="134"/>
      <c r="T756" s="135" t="s">
        <v>5</v>
      </c>
      <c r="U756" s="40" t="s">
        <v>38</v>
      </c>
      <c r="V756" s="136">
        <v>8.9909999999999997</v>
      </c>
      <c r="W756" s="136">
        <f>V756*K756</f>
        <v>43.489466999999998</v>
      </c>
      <c r="X756" s="136">
        <v>0</v>
      </c>
      <c r="Y756" s="136">
        <f>X756*K756</f>
        <v>0</v>
      </c>
      <c r="Z756" s="136">
        <v>2</v>
      </c>
      <c r="AA756" s="137">
        <f>Z756*K756</f>
        <v>9.6739999999999995</v>
      </c>
      <c r="AR756" s="21" t="s">
        <v>149</v>
      </c>
      <c r="AT756" s="21" t="s">
        <v>145</v>
      </c>
      <c r="AU756" s="21" t="s">
        <v>95</v>
      </c>
      <c r="AY756" s="21" t="s">
        <v>144</v>
      </c>
      <c r="BE756" s="138">
        <f>IF(U756="základní",N756,0)</f>
        <v>0</v>
      </c>
      <c r="BF756" s="138">
        <f>IF(U756="snížená",N756,0)</f>
        <v>0</v>
      </c>
      <c r="BG756" s="138">
        <f>IF(U756="zákl. přenesená",N756,0)</f>
        <v>0</v>
      </c>
      <c r="BH756" s="138">
        <f>IF(U756="sníž. přenesená",N756,0)</f>
        <v>0</v>
      </c>
      <c r="BI756" s="138">
        <f>IF(U756="nulová",N756,0)</f>
        <v>0</v>
      </c>
      <c r="BJ756" s="21" t="s">
        <v>81</v>
      </c>
      <c r="BK756" s="138">
        <f>ROUND(L756*K756,2)</f>
        <v>0</v>
      </c>
      <c r="BL756" s="21" t="s">
        <v>149</v>
      </c>
      <c r="BM756" s="21" t="s">
        <v>1544</v>
      </c>
    </row>
    <row r="757" spans="2:65" s="10" customFormat="1" ht="16.5" customHeight="1">
      <c r="B757" s="139"/>
      <c r="E757" s="140" t="s">
        <v>5</v>
      </c>
      <c r="F757" s="225" t="s">
        <v>222</v>
      </c>
      <c r="G757" s="226"/>
      <c r="H757" s="226"/>
      <c r="I757" s="226"/>
      <c r="K757" s="140" t="s">
        <v>5</v>
      </c>
      <c r="R757" s="141"/>
      <c r="T757" s="142"/>
      <c r="AA757" s="143"/>
      <c r="AT757" s="140" t="s">
        <v>152</v>
      </c>
      <c r="AU757" s="140" t="s">
        <v>95</v>
      </c>
      <c r="AV757" s="10" t="s">
        <v>81</v>
      </c>
      <c r="AW757" s="10" t="s">
        <v>31</v>
      </c>
      <c r="AX757" s="10" t="s">
        <v>73</v>
      </c>
      <c r="AY757" s="140" t="s">
        <v>144</v>
      </c>
    </row>
    <row r="758" spans="2:65" s="11" customFormat="1" ht="16.5" customHeight="1">
      <c r="B758" s="144"/>
      <c r="E758" s="145" t="s">
        <v>5</v>
      </c>
      <c r="F758" s="223" t="s">
        <v>984</v>
      </c>
      <c r="G758" s="224"/>
      <c r="H758" s="224"/>
      <c r="I758" s="224"/>
      <c r="K758" s="146">
        <v>0.49</v>
      </c>
      <c r="R758" s="147"/>
      <c r="T758" s="148"/>
      <c r="AA758" s="149"/>
      <c r="AT758" s="145" t="s">
        <v>152</v>
      </c>
      <c r="AU758" s="145" t="s">
        <v>95</v>
      </c>
      <c r="AV758" s="11" t="s">
        <v>95</v>
      </c>
      <c r="AW758" s="11" t="s">
        <v>31</v>
      </c>
      <c r="AX758" s="11" t="s">
        <v>73</v>
      </c>
      <c r="AY758" s="145" t="s">
        <v>144</v>
      </c>
    </row>
    <row r="759" spans="2:65" s="11" customFormat="1" ht="16.5" customHeight="1">
      <c r="B759" s="144"/>
      <c r="E759" s="145" t="s">
        <v>5</v>
      </c>
      <c r="F759" s="223" t="s">
        <v>1545</v>
      </c>
      <c r="G759" s="224"/>
      <c r="H759" s="224"/>
      <c r="I759" s="224"/>
      <c r="K759" s="146">
        <v>1.238</v>
      </c>
      <c r="R759" s="147"/>
      <c r="T759" s="148"/>
      <c r="AA759" s="149"/>
      <c r="AT759" s="145" t="s">
        <v>152</v>
      </c>
      <c r="AU759" s="145" t="s">
        <v>95</v>
      </c>
      <c r="AV759" s="11" t="s">
        <v>95</v>
      </c>
      <c r="AW759" s="11" t="s">
        <v>31</v>
      </c>
      <c r="AX759" s="11" t="s">
        <v>73</v>
      </c>
      <c r="AY759" s="145" t="s">
        <v>144</v>
      </c>
    </row>
    <row r="760" spans="2:65" s="11" customFormat="1" ht="16.5" customHeight="1">
      <c r="B760" s="144"/>
      <c r="E760" s="145" t="s">
        <v>5</v>
      </c>
      <c r="F760" s="223" t="s">
        <v>1546</v>
      </c>
      <c r="G760" s="224"/>
      <c r="H760" s="224"/>
      <c r="I760" s="224"/>
      <c r="K760" s="146">
        <v>0.75600000000000001</v>
      </c>
      <c r="R760" s="147"/>
      <c r="T760" s="148"/>
      <c r="AA760" s="149"/>
      <c r="AT760" s="145" t="s">
        <v>152</v>
      </c>
      <c r="AU760" s="145" t="s">
        <v>95</v>
      </c>
      <c r="AV760" s="11" t="s">
        <v>95</v>
      </c>
      <c r="AW760" s="11" t="s">
        <v>31</v>
      </c>
      <c r="AX760" s="11" t="s">
        <v>73</v>
      </c>
      <c r="AY760" s="145" t="s">
        <v>144</v>
      </c>
    </row>
    <row r="761" spans="2:65" s="11" customFormat="1" ht="16.5" customHeight="1">
      <c r="B761" s="144"/>
      <c r="E761" s="145" t="s">
        <v>5</v>
      </c>
      <c r="F761" s="223" t="s">
        <v>1547</v>
      </c>
      <c r="G761" s="224"/>
      <c r="H761" s="224"/>
      <c r="I761" s="224"/>
      <c r="K761" s="146">
        <v>0.92400000000000004</v>
      </c>
      <c r="R761" s="147"/>
      <c r="T761" s="148"/>
      <c r="AA761" s="149"/>
      <c r="AT761" s="145" t="s">
        <v>152</v>
      </c>
      <c r="AU761" s="145" t="s">
        <v>95</v>
      </c>
      <c r="AV761" s="11" t="s">
        <v>95</v>
      </c>
      <c r="AW761" s="11" t="s">
        <v>31</v>
      </c>
      <c r="AX761" s="11" t="s">
        <v>73</v>
      </c>
      <c r="AY761" s="145" t="s">
        <v>144</v>
      </c>
    </row>
    <row r="762" spans="2:65" s="11" customFormat="1" ht="16.5" customHeight="1">
      <c r="B762" s="144"/>
      <c r="E762" s="145" t="s">
        <v>5</v>
      </c>
      <c r="F762" s="223" t="s">
        <v>1548</v>
      </c>
      <c r="G762" s="224"/>
      <c r="H762" s="224"/>
      <c r="I762" s="224"/>
      <c r="K762" s="146">
        <v>0.57799999999999996</v>
      </c>
      <c r="R762" s="147"/>
      <c r="T762" s="148"/>
      <c r="AA762" s="149"/>
      <c r="AT762" s="145" t="s">
        <v>152</v>
      </c>
      <c r="AU762" s="145" t="s">
        <v>95</v>
      </c>
      <c r="AV762" s="11" t="s">
        <v>95</v>
      </c>
      <c r="AW762" s="11" t="s">
        <v>31</v>
      </c>
      <c r="AX762" s="11" t="s">
        <v>73</v>
      </c>
      <c r="AY762" s="145" t="s">
        <v>144</v>
      </c>
    </row>
    <row r="763" spans="2:65" s="11" customFormat="1" ht="16.5" customHeight="1">
      <c r="B763" s="144"/>
      <c r="E763" s="145" t="s">
        <v>5</v>
      </c>
      <c r="F763" s="223" t="s">
        <v>1549</v>
      </c>
      <c r="G763" s="224"/>
      <c r="H763" s="224"/>
      <c r="I763" s="224"/>
      <c r="K763" s="146">
        <v>0.85099999999999998</v>
      </c>
      <c r="R763" s="147"/>
      <c r="T763" s="148"/>
      <c r="AA763" s="149"/>
      <c r="AT763" s="145" t="s">
        <v>152</v>
      </c>
      <c r="AU763" s="145" t="s">
        <v>95</v>
      </c>
      <c r="AV763" s="11" t="s">
        <v>95</v>
      </c>
      <c r="AW763" s="11" t="s">
        <v>31</v>
      </c>
      <c r="AX763" s="11" t="s">
        <v>73</v>
      </c>
      <c r="AY763" s="145" t="s">
        <v>144</v>
      </c>
    </row>
    <row r="764" spans="2:65" s="12" customFormat="1" ht="16.5" customHeight="1">
      <c r="B764" s="150"/>
      <c r="E764" s="151" t="s">
        <v>5</v>
      </c>
      <c r="F764" s="227" t="s">
        <v>155</v>
      </c>
      <c r="G764" s="228"/>
      <c r="H764" s="228"/>
      <c r="I764" s="228"/>
      <c r="K764" s="152">
        <v>4.8369999999999997</v>
      </c>
      <c r="R764" s="153"/>
      <c r="T764" s="154"/>
      <c r="AA764" s="155"/>
      <c r="AT764" s="151" t="s">
        <v>152</v>
      </c>
      <c r="AU764" s="151" t="s">
        <v>95</v>
      </c>
      <c r="AV764" s="12" t="s">
        <v>149</v>
      </c>
      <c r="AW764" s="12" t="s">
        <v>31</v>
      </c>
      <c r="AX764" s="12" t="s">
        <v>81</v>
      </c>
      <c r="AY764" s="151" t="s">
        <v>144</v>
      </c>
    </row>
    <row r="765" spans="2:65" s="1" customFormat="1" ht="25.5" customHeight="1">
      <c r="B765" s="129"/>
      <c r="C765" s="130">
        <v>128</v>
      </c>
      <c r="D765" s="130" t="s">
        <v>145</v>
      </c>
      <c r="E765" s="131" t="s">
        <v>1550</v>
      </c>
      <c r="F765" s="222" t="s">
        <v>1551</v>
      </c>
      <c r="G765" s="222"/>
      <c r="H765" s="222"/>
      <c r="I765" s="222"/>
      <c r="J765" s="132" t="s">
        <v>148</v>
      </c>
      <c r="K765" s="133">
        <v>4.26</v>
      </c>
      <c r="L765" s="217">
        <v>0</v>
      </c>
      <c r="M765" s="217"/>
      <c r="N765" s="217">
        <f>ROUND(L765*K765,2)</f>
        <v>0</v>
      </c>
      <c r="O765" s="217"/>
      <c r="P765" s="217"/>
      <c r="Q765" s="217"/>
      <c r="R765" s="134"/>
      <c r="T765" s="135" t="s">
        <v>5</v>
      </c>
      <c r="U765" s="40" t="s">
        <v>38</v>
      </c>
      <c r="V765" s="136">
        <v>5.016</v>
      </c>
      <c r="W765" s="136">
        <f>V765*K765</f>
        <v>21.36816</v>
      </c>
      <c r="X765" s="136">
        <v>0</v>
      </c>
      <c r="Y765" s="136">
        <f>X765*K765</f>
        <v>0</v>
      </c>
      <c r="Z765" s="136">
        <v>1.8</v>
      </c>
      <c r="AA765" s="137">
        <f>Z765*K765</f>
        <v>7.6680000000000001</v>
      </c>
      <c r="AR765" s="21" t="s">
        <v>149</v>
      </c>
      <c r="AT765" s="21" t="s">
        <v>145</v>
      </c>
      <c r="AU765" s="21" t="s">
        <v>95</v>
      </c>
      <c r="AY765" s="21" t="s">
        <v>144</v>
      </c>
      <c r="BE765" s="138">
        <f>IF(U765="základní",N765,0)</f>
        <v>0</v>
      </c>
      <c r="BF765" s="138">
        <f>IF(U765="snížená",N765,0)</f>
        <v>0</v>
      </c>
      <c r="BG765" s="138">
        <f>IF(U765="zákl. přenesená",N765,0)</f>
        <v>0</v>
      </c>
      <c r="BH765" s="138">
        <f>IF(U765="sníž. přenesená",N765,0)</f>
        <v>0</v>
      </c>
      <c r="BI765" s="138">
        <f>IF(U765="nulová",N765,0)</f>
        <v>0</v>
      </c>
      <c r="BJ765" s="21" t="s">
        <v>81</v>
      </c>
      <c r="BK765" s="138">
        <f>ROUND(L765*K765,2)</f>
        <v>0</v>
      </c>
      <c r="BL765" s="21" t="s">
        <v>149</v>
      </c>
      <c r="BM765" s="21" t="s">
        <v>1552</v>
      </c>
    </row>
    <row r="766" spans="2:65" s="10" customFormat="1" ht="16.5" customHeight="1">
      <c r="B766" s="139"/>
      <c r="E766" s="140" t="s">
        <v>5</v>
      </c>
      <c r="F766" s="225" t="s">
        <v>222</v>
      </c>
      <c r="G766" s="226"/>
      <c r="H766" s="226"/>
      <c r="I766" s="226"/>
      <c r="K766" s="140" t="s">
        <v>5</v>
      </c>
      <c r="R766" s="141"/>
      <c r="T766" s="142"/>
      <c r="AA766" s="143"/>
      <c r="AT766" s="140" t="s">
        <v>152</v>
      </c>
      <c r="AU766" s="140" t="s">
        <v>95</v>
      </c>
      <c r="AV766" s="10" t="s">
        <v>81</v>
      </c>
      <c r="AW766" s="10" t="s">
        <v>31</v>
      </c>
      <c r="AX766" s="10" t="s">
        <v>73</v>
      </c>
      <c r="AY766" s="140" t="s">
        <v>144</v>
      </c>
    </row>
    <row r="767" spans="2:65" s="11" customFormat="1" ht="16.5" customHeight="1">
      <c r="B767" s="144"/>
      <c r="E767" s="145" t="s">
        <v>5</v>
      </c>
      <c r="F767" s="223" t="s">
        <v>1553</v>
      </c>
      <c r="G767" s="224"/>
      <c r="H767" s="224"/>
      <c r="I767" s="224"/>
      <c r="K767" s="146">
        <v>0.498</v>
      </c>
      <c r="R767" s="147"/>
      <c r="T767" s="148"/>
      <c r="AA767" s="149"/>
      <c r="AT767" s="145" t="s">
        <v>152</v>
      </c>
      <c r="AU767" s="145" t="s">
        <v>95</v>
      </c>
      <c r="AV767" s="11" t="s">
        <v>95</v>
      </c>
      <c r="AW767" s="11" t="s">
        <v>31</v>
      </c>
      <c r="AX767" s="11" t="s">
        <v>73</v>
      </c>
      <c r="AY767" s="145" t="s">
        <v>144</v>
      </c>
    </row>
    <row r="768" spans="2:65" s="11" customFormat="1" ht="16.5" customHeight="1">
      <c r="B768" s="144"/>
      <c r="E768" s="145" t="s">
        <v>5</v>
      </c>
      <c r="F768" s="223" t="s">
        <v>1554</v>
      </c>
      <c r="G768" s="224"/>
      <c r="H768" s="224"/>
      <c r="I768" s="224"/>
      <c r="K768" s="146">
        <v>0.39900000000000002</v>
      </c>
      <c r="R768" s="147"/>
      <c r="T768" s="148"/>
      <c r="AA768" s="149"/>
      <c r="AT768" s="145" t="s">
        <v>152</v>
      </c>
      <c r="AU768" s="145" t="s">
        <v>95</v>
      </c>
      <c r="AV768" s="11" t="s">
        <v>95</v>
      </c>
      <c r="AW768" s="11" t="s">
        <v>31</v>
      </c>
      <c r="AX768" s="11" t="s">
        <v>73</v>
      </c>
      <c r="AY768" s="145" t="s">
        <v>144</v>
      </c>
    </row>
    <row r="769" spans="2:65" s="11" customFormat="1" ht="16.5" customHeight="1">
      <c r="B769" s="144"/>
      <c r="E769" s="145" t="s">
        <v>5</v>
      </c>
      <c r="F769" s="223" t="s">
        <v>1553</v>
      </c>
      <c r="G769" s="224"/>
      <c r="H769" s="224"/>
      <c r="I769" s="224"/>
      <c r="K769" s="146">
        <v>0.498</v>
      </c>
      <c r="R769" s="147"/>
      <c r="T769" s="148"/>
      <c r="AA769" s="149"/>
      <c r="AT769" s="145" t="s">
        <v>152</v>
      </c>
      <c r="AU769" s="145" t="s">
        <v>95</v>
      </c>
      <c r="AV769" s="11" t="s">
        <v>95</v>
      </c>
      <c r="AW769" s="11" t="s">
        <v>31</v>
      </c>
      <c r="AX769" s="11" t="s">
        <v>73</v>
      </c>
      <c r="AY769" s="145" t="s">
        <v>144</v>
      </c>
    </row>
    <row r="770" spans="2:65" s="11" customFormat="1" ht="16.5" customHeight="1">
      <c r="B770" s="144"/>
      <c r="E770" s="145" t="s">
        <v>5</v>
      </c>
      <c r="F770" s="223" t="s">
        <v>1555</v>
      </c>
      <c r="G770" s="224"/>
      <c r="H770" s="224"/>
      <c r="I770" s="224"/>
      <c r="K770" s="146">
        <v>0.34599999999999997</v>
      </c>
      <c r="R770" s="147"/>
      <c r="T770" s="148"/>
      <c r="AA770" s="149"/>
      <c r="AT770" s="145" t="s">
        <v>152</v>
      </c>
      <c r="AU770" s="145" t="s">
        <v>95</v>
      </c>
      <c r="AV770" s="11" t="s">
        <v>95</v>
      </c>
      <c r="AW770" s="11" t="s">
        <v>31</v>
      </c>
      <c r="AX770" s="11" t="s">
        <v>73</v>
      </c>
      <c r="AY770" s="145" t="s">
        <v>144</v>
      </c>
    </row>
    <row r="771" spans="2:65" s="11" customFormat="1" ht="16.5" customHeight="1">
      <c r="B771" s="144"/>
      <c r="E771" s="145" t="s">
        <v>5</v>
      </c>
      <c r="F771" s="223" t="s">
        <v>1556</v>
      </c>
      <c r="G771" s="224"/>
      <c r="H771" s="224"/>
      <c r="I771" s="224"/>
      <c r="K771" s="146">
        <v>0.45300000000000001</v>
      </c>
      <c r="R771" s="147"/>
      <c r="T771" s="148"/>
      <c r="AA771" s="149"/>
      <c r="AT771" s="145" t="s">
        <v>152</v>
      </c>
      <c r="AU771" s="145" t="s">
        <v>95</v>
      </c>
      <c r="AV771" s="11" t="s">
        <v>95</v>
      </c>
      <c r="AW771" s="11" t="s">
        <v>31</v>
      </c>
      <c r="AX771" s="11" t="s">
        <v>73</v>
      </c>
      <c r="AY771" s="145" t="s">
        <v>144</v>
      </c>
    </row>
    <row r="772" spans="2:65" s="11" customFormat="1" ht="16.5" customHeight="1">
      <c r="B772" s="144"/>
      <c r="E772" s="145" t="s">
        <v>5</v>
      </c>
      <c r="F772" s="223" t="s">
        <v>1557</v>
      </c>
      <c r="G772" s="224"/>
      <c r="H772" s="224"/>
      <c r="I772" s="224"/>
      <c r="K772" s="146">
        <v>0.26300000000000001</v>
      </c>
      <c r="R772" s="147"/>
      <c r="T772" s="148"/>
      <c r="AA772" s="149"/>
      <c r="AT772" s="145" t="s">
        <v>152</v>
      </c>
      <c r="AU772" s="145" t="s">
        <v>95</v>
      </c>
      <c r="AV772" s="11" t="s">
        <v>95</v>
      </c>
      <c r="AW772" s="11" t="s">
        <v>31</v>
      </c>
      <c r="AX772" s="11" t="s">
        <v>73</v>
      </c>
      <c r="AY772" s="145" t="s">
        <v>144</v>
      </c>
    </row>
    <row r="773" spans="2:65" s="11" customFormat="1" ht="16.5" customHeight="1">
      <c r="B773" s="144"/>
      <c r="E773" s="145" t="s">
        <v>5</v>
      </c>
      <c r="F773" s="223" t="s">
        <v>1558</v>
      </c>
      <c r="G773" s="224"/>
      <c r="H773" s="224"/>
      <c r="I773" s="224"/>
      <c r="K773" s="146">
        <v>0.184</v>
      </c>
      <c r="R773" s="147"/>
      <c r="T773" s="148"/>
      <c r="AA773" s="149"/>
      <c r="AT773" s="145" t="s">
        <v>152</v>
      </c>
      <c r="AU773" s="145" t="s">
        <v>95</v>
      </c>
      <c r="AV773" s="11" t="s">
        <v>95</v>
      </c>
      <c r="AW773" s="11" t="s">
        <v>31</v>
      </c>
      <c r="AX773" s="11" t="s">
        <v>73</v>
      </c>
      <c r="AY773" s="145" t="s">
        <v>144</v>
      </c>
    </row>
    <row r="774" spans="2:65" s="11" customFormat="1" ht="16.5" customHeight="1">
      <c r="B774" s="144"/>
      <c r="E774" s="145" t="s">
        <v>5</v>
      </c>
      <c r="F774" s="223" t="s">
        <v>1559</v>
      </c>
      <c r="G774" s="224"/>
      <c r="H774" s="224"/>
      <c r="I774" s="224"/>
      <c r="K774" s="146">
        <v>1.619</v>
      </c>
      <c r="R774" s="147"/>
      <c r="T774" s="148"/>
      <c r="AA774" s="149"/>
      <c r="AT774" s="145" t="s">
        <v>152</v>
      </c>
      <c r="AU774" s="145" t="s">
        <v>95</v>
      </c>
      <c r="AV774" s="11" t="s">
        <v>95</v>
      </c>
      <c r="AW774" s="11" t="s">
        <v>31</v>
      </c>
      <c r="AX774" s="11" t="s">
        <v>73</v>
      </c>
      <c r="AY774" s="145" t="s">
        <v>144</v>
      </c>
    </row>
    <row r="775" spans="2:65" s="12" customFormat="1" ht="16.5" customHeight="1">
      <c r="B775" s="150"/>
      <c r="E775" s="151" t="s">
        <v>5</v>
      </c>
      <c r="F775" s="227" t="s">
        <v>155</v>
      </c>
      <c r="G775" s="228"/>
      <c r="H775" s="228"/>
      <c r="I775" s="228"/>
      <c r="K775" s="152">
        <v>4.26</v>
      </c>
      <c r="R775" s="153"/>
      <c r="T775" s="154"/>
      <c r="AA775" s="155"/>
      <c r="AT775" s="151" t="s">
        <v>152</v>
      </c>
      <c r="AU775" s="151" t="s">
        <v>95</v>
      </c>
      <c r="AV775" s="12" t="s">
        <v>149</v>
      </c>
      <c r="AW775" s="12" t="s">
        <v>31</v>
      </c>
      <c r="AX775" s="12" t="s">
        <v>81</v>
      </c>
      <c r="AY775" s="151" t="s">
        <v>144</v>
      </c>
    </row>
    <row r="776" spans="2:65" s="1" customFormat="1" ht="25.5" customHeight="1">
      <c r="B776" s="129"/>
      <c r="C776" s="130">
        <v>129</v>
      </c>
      <c r="D776" s="130" t="s">
        <v>145</v>
      </c>
      <c r="E776" s="131" t="s">
        <v>1560</v>
      </c>
      <c r="F776" s="222" t="s">
        <v>1561</v>
      </c>
      <c r="G776" s="222"/>
      <c r="H776" s="222"/>
      <c r="I776" s="222"/>
      <c r="J776" s="132" t="s">
        <v>608</v>
      </c>
      <c r="K776" s="133">
        <v>10</v>
      </c>
      <c r="L776" s="217">
        <v>0</v>
      </c>
      <c r="M776" s="217"/>
      <c r="N776" s="217">
        <f>ROUND(L776*K776,2)</f>
        <v>0</v>
      </c>
      <c r="O776" s="217"/>
      <c r="P776" s="217"/>
      <c r="Q776" s="217"/>
      <c r="R776" s="134"/>
      <c r="T776" s="135" t="s">
        <v>5</v>
      </c>
      <c r="U776" s="40" t="s">
        <v>38</v>
      </c>
      <c r="V776" s="136">
        <v>0.99299999999999999</v>
      </c>
      <c r="W776" s="136">
        <f>V776*K776</f>
        <v>9.93</v>
      </c>
      <c r="X776" s="136">
        <v>0</v>
      </c>
      <c r="Y776" s="136">
        <f>X776*K776</f>
        <v>0</v>
      </c>
      <c r="Z776" s="136">
        <v>6.2E-2</v>
      </c>
      <c r="AA776" s="137">
        <f>Z776*K776</f>
        <v>0.62</v>
      </c>
      <c r="AR776" s="21" t="s">
        <v>149</v>
      </c>
      <c r="AT776" s="21" t="s">
        <v>145</v>
      </c>
      <c r="AU776" s="21" t="s">
        <v>95</v>
      </c>
      <c r="AY776" s="21" t="s">
        <v>144</v>
      </c>
      <c r="BE776" s="138">
        <f>IF(U776="základní",N776,0)</f>
        <v>0</v>
      </c>
      <c r="BF776" s="138">
        <f>IF(U776="snížená",N776,0)</f>
        <v>0</v>
      </c>
      <c r="BG776" s="138">
        <f>IF(U776="zákl. přenesená",N776,0)</f>
        <v>0</v>
      </c>
      <c r="BH776" s="138">
        <f>IF(U776="sníž. přenesená",N776,0)</f>
        <v>0</v>
      </c>
      <c r="BI776" s="138">
        <f>IF(U776="nulová",N776,0)</f>
        <v>0</v>
      </c>
      <c r="BJ776" s="21" t="s">
        <v>81</v>
      </c>
      <c r="BK776" s="138">
        <f>ROUND(L776*K776,2)</f>
        <v>0</v>
      </c>
      <c r="BL776" s="21" t="s">
        <v>149</v>
      </c>
      <c r="BM776" s="21" t="s">
        <v>1562</v>
      </c>
    </row>
    <row r="777" spans="2:65" s="10" customFormat="1" ht="16.5" customHeight="1">
      <c r="B777" s="139"/>
      <c r="E777" s="140" t="s">
        <v>5</v>
      </c>
      <c r="F777" s="225" t="s">
        <v>1061</v>
      </c>
      <c r="G777" s="226"/>
      <c r="H777" s="226"/>
      <c r="I777" s="226"/>
      <c r="K777" s="140" t="s">
        <v>5</v>
      </c>
      <c r="R777" s="141"/>
      <c r="T777" s="142"/>
      <c r="AA777" s="143"/>
      <c r="AT777" s="140" t="s">
        <v>152</v>
      </c>
      <c r="AU777" s="140" t="s">
        <v>95</v>
      </c>
      <c r="AV777" s="10" t="s">
        <v>81</v>
      </c>
      <c r="AW777" s="10" t="s">
        <v>31</v>
      </c>
      <c r="AX777" s="10" t="s">
        <v>73</v>
      </c>
      <c r="AY777" s="140" t="s">
        <v>144</v>
      </c>
    </row>
    <row r="778" spans="2:65" s="11" customFormat="1" ht="16.5" customHeight="1">
      <c r="B778" s="144"/>
      <c r="E778" s="145" t="s">
        <v>5</v>
      </c>
      <c r="F778" s="223" t="s">
        <v>1563</v>
      </c>
      <c r="G778" s="224"/>
      <c r="H778" s="224"/>
      <c r="I778" s="224"/>
      <c r="K778" s="146">
        <v>10</v>
      </c>
      <c r="R778" s="147"/>
      <c r="T778" s="148"/>
      <c r="AA778" s="149"/>
      <c r="AT778" s="145" t="s">
        <v>152</v>
      </c>
      <c r="AU778" s="145" t="s">
        <v>95</v>
      </c>
      <c r="AV778" s="11" t="s">
        <v>95</v>
      </c>
      <c r="AW778" s="11" t="s">
        <v>31</v>
      </c>
      <c r="AX778" s="11" t="s">
        <v>81</v>
      </c>
      <c r="AY778" s="145" t="s">
        <v>144</v>
      </c>
    </row>
    <row r="779" spans="2:65" s="1" customFormat="1" ht="38.25" customHeight="1">
      <c r="B779" s="129"/>
      <c r="C779" s="130">
        <v>130</v>
      </c>
      <c r="D779" s="130" t="s">
        <v>145</v>
      </c>
      <c r="E779" s="131" t="s">
        <v>1564</v>
      </c>
      <c r="F779" s="222" t="s">
        <v>1565</v>
      </c>
      <c r="G779" s="222"/>
      <c r="H779" s="222"/>
      <c r="I779" s="222"/>
      <c r="J779" s="132" t="s">
        <v>269</v>
      </c>
      <c r="K779" s="133">
        <v>70.75</v>
      </c>
      <c r="L779" s="217">
        <v>0</v>
      </c>
      <c r="M779" s="217"/>
      <c r="N779" s="217">
        <f>ROUND(L779*K779,2)</f>
        <v>0</v>
      </c>
      <c r="O779" s="217"/>
      <c r="P779" s="217"/>
      <c r="Q779" s="217"/>
      <c r="R779" s="134"/>
      <c r="T779" s="135" t="s">
        <v>5</v>
      </c>
      <c r="U779" s="40" t="s">
        <v>38</v>
      </c>
      <c r="V779" s="136">
        <v>0.72899999999999998</v>
      </c>
      <c r="W779" s="136">
        <f>V779*K779</f>
        <v>51.576749999999997</v>
      </c>
      <c r="X779" s="136">
        <v>0</v>
      </c>
      <c r="Y779" s="136">
        <f>X779*K779</f>
        <v>0</v>
      </c>
      <c r="Z779" s="136">
        <v>8.9999999999999993E-3</v>
      </c>
      <c r="AA779" s="137">
        <f>Z779*K779</f>
        <v>0.63674999999999993</v>
      </c>
      <c r="AR779" s="21" t="s">
        <v>149</v>
      </c>
      <c r="AT779" s="21" t="s">
        <v>145</v>
      </c>
      <c r="AU779" s="21" t="s">
        <v>95</v>
      </c>
      <c r="AY779" s="21" t="s">
        <v>144</v>
      </c>
      <c r="BE779" s="138">
        <f>IF(U779="základní",N779,0)</f>
        <v>0</v>
      </c>
      <c r="BF779" s="138">
        <f>IF(U779="snížená",N779,0)</f>
        <v>0</v>
      </c>
      <c r="BG779" s="138">
        <f>IF(U779="zákl. přenesená",N779,0)</f>
        <v>0</v>
      </c>
      <c r="BH779" s="138">
        <f>IF(U779="sníž. přenesená",N779,0)</f>
        <v>0</v>
      </c>
      <c r="BI779" s="138">
        <f>IF(U779="nulová",N779,0)</f>
        <v>0</v>
      </c>
      <c r="BJ779" s="21" t="s">
        <v>81</v>
      </c>
      <c r="BK779" s="138">
        <f>ROUND(L779*K779,2)</f>
        <v>0</v>
      </c>
      <c r="BL779" s="21" t="s">
        <v>149</v>
      </c>
      <c r="BM779" s="21" t="s">
        <v>1566</v>
      </c>
    </row>
    <row r="780" spans="2:65" s="10" customFormat="1" ht="16.5" customHeight="1">
      <c r="B780" s="139"/>
      <c r="E780" s="140" t="s">
        <v>5</v>
      </c>
      <c r="F780" s="225" t="s">
        <v>222</v>
      </c>
      <c r="G780" s="226"/>
      <c r="H780" s="226"/>
      <c r="I780" s="226"/>
      <c r="K780" s="140" t="s">
        <v>5</v>
      </c>
      <c r="R780" s="141"/>
      <c r="T780" s="142"/>
      <c r="AA780" s="143"/>
      <c r="AT780" s="140" t="s">
        <v>152</v>
      </c>
      <c r="AU780" s="140" t="s">
        <v>95</v>
      </c>
      <c r="AV780" s="10" t="s">
        <v>81</v>
      </c>
      <c r="AW780" s="10" t="s">
        <v>31</v>
      </c>
      <c r="AX780" s="10" t="s">
        <v>73</v>
      </c>
      <c r="AY780" s="140" t="s">
        <v>144</v>
      </c>
    </row>
    <row r="781" spans="2:65" s="11" customFormat="1" ht="16.5" customHeight="1">
      <c r="B781" s="144"/>
      <c r="E781" s="145" t="s">
        <v>5</v>
      </c>
      <c r="F781" s="223" t="s">
        <v>1567</v>
      </c>
      <c r="G781" s="224"/>
      <c r="H781" s="224"/>
      <c r="I781" s="224"/>
      <c r="K781" s="146">
        <v>70.75</v>
      </c>
      <c r="R781" s="147"/>
      <c r="T781" s="148"/>
      <c r="AA781" s="149"/>
      <c r="AT781" s="145" t="s">
        <v>152</v>
      </c>
      <c r="AU781" s="145" t="s">
        <v>95</v>
      </c>
      <c r="AV781" s="11" t="s">
        <v>95</v>
      </c>
      <c r="AW781" s="11" t="s">
        <v>31</v>
      </c>
      <c r="AX781" s="11" t="s">
        <v>81</v>
      </c>
      <c r="AY781" s="145" t="s">
        <v>144</v>
      </c>
    </row>
    <row r="782" spans="2:65" s="1" customFormat="1" ht="25.5" customHeight="1">
      <c r="B782" s="129"/>
      <c r="C782" s="130">
        <v>131</v>
      </c>
      <c r="D782" s="130" t="s">
        <v>145</v>
      </c>
      <c r="E782" s="131" t="s">
        <v>1568</v>
      </c>
      <c r="F782" s="222" t="s">
        <v>1569</v>
      </c>
      <c r="G782" s="222"/>
      <c r="H782" s="222"/>
      <c r="I782" s="222"/>
      <c r="J782" s="132" t="s">
        <v>269</v>
      </c>
      <c r="K782" s="133">
        <v>61.6</v>
      </c>
      <c r="L782" s="217">
        <v>0</v>
      </c>
      <c r="M782" s="217"/>
      <c r="N782" s="217">
        <f>ROUND(L782*K782,2)</f>
        <v>0</v>
      </c>
      <c r="O782" s="217"/>
      <c r="P782" s="217"/>
      <c r="Q782" s="217"/>
      <c r="R782" s="134"/>
      <c r="T782" s="135" t="s">
        <v>5</v>
      </c>
      <c r="U782" s="40" t="s">
        <v>38</v>
      </c>
      <c r="V782" s="136">
        <v>0.34200000000000003</v>
      </c>
      <c r="W782" s="136">
        <f>V782*K782</f>
        <v>21.067200000000003</v>
      </c>
      <c r="X782" s="136">
        <v>0</v>
      </c>
      <c r="Y782" s="136">
        <f>X782*K782</f>
        <v>0</v>
      </c>
      <c r="Z782" s="136">
        <v>1.2999999999999999E-2</v>
      </c>
      <c r="AA782" s="137">
        <f>Z782*K782</f>
        <v>0.80079999999999996</v>
      </c>
      <c r="AR782" s="21" t="s">
        <v>149</v>
      </c>
      <c r="AT782" s="21" t="s">
        <v>145</v>
      </c>
      <c r="AU782" s="21" t="s">
        <v>95</v>
      </c>
      <c r="AY782" s="21" t="s">
        <v>144</v>
      </c>
      <c r="BE782" s="138">
        <f>IF(U782="základní",N782,0)</f>
        <v>0</v>
      </c>
      <c r="BF782" s="138">
        <f>IF(U782="snížená",N782,0)</f>
        <v>0</v>
      </c>
      <c r="BG782" s="138">
        <f>IF(U782="zákl. přenesená",N782,0)</f>
        <v>0</v>
      </c>
      <c r="BH782" s="138">
        <f>IF(U782="sníž. přenesená",N782,0)</f>
        <v>0</v>
      </c>
      <c r="BI782" s="138">
        <f>IF(U782="nulová",N782,0)</f>
        <v>0</v>
      </c>
      <c r="BJ782" s="21" t="s">
        <v>81</v>
      </c>
      <c r="BK782" s="138">
        <f>ROUND(L782*K782,2)</f>
        <v>0</v>
      </c>
      <c r="BL782" s="21" t="s">
        <v>149</v>
      </c>
      <c r="BM782" s="21" t="s">
        <v>1570</v>
      </c>
    </row>
    <row r="783" spans="2:65" s="10" customFormat="1" ht="16.5" customHeight="1">
      <c r="B783" s="139"/>
      <c r="E783" s="140" t="s">
        <v>5</v>
      </c>
      <c r="F783" s="225" t="s">
        <v>222</v>
      </c>
      <c r="G783" s="226"/>
      <c r="H783" s="226"/>
      <c r="I783" s="226"/>
      <c r="K783" s="140" t="s">
        <v>5</v>
      </c>
      <c r="R783" s="141"/>
      <c r="T783" s="142"/>
      <c r="AA783" s="143"/>
      <c r="AT783" s="140" t="s">
        <v>152</v>
      </c>
      <c r="AU783" s="140" t="s">
        <v>95</v>
      </c>
      <c r="AV783" s="10" t="s">
        <v>81</v>
      </c>
      <c r="AW783" s="10" t="s">
        <v>31</v>
      </c>
      <c r="AX783" s="10" t="s">
        <v>73</v>
      </c>
      <c r="AY783" s="140" t="s">
        <v>144</v>
      </c>
    </row>
    <row r="784" spans="2:65" s="11" customFormat="1" ht="16.5" customHeight="1">
      <c r="B784" s="144"/>
      <c r="E784" s="145" t="s">
        <v>5</v>
      </c>
      <c r="F784" s="223" t="s">
        <v>1571</v>
      </c>
      <c r="G784" s="224"/>
      <c r="H784" s="224"/>
      <c r="I784" s="224"/>
      <c r="K784" s="146">
        <v>61.6</v>
      </c>
      <c r="R784" s="147"/>
      <c r="T784" s="148"/>
      <c r="AA784" s="149"/>
      <c r="AT784" s="145" t="s">
        <v>152</v>
      </c>
      <c r="AU784" s="145" t="s">
        <v>95</v>
      </c>
      <c r="AV784" s="11" t="s">
        <v>95</v>
      </c>
      <c r="AW784" s="11" t="s">
        <v>31</v>
      </c>
      <c r="AX784" s="11" t="s">
        <v>81</v>
      </c>
      <c r="AY784" s="145" t="s">
        <v>144</v>
      </c>
    </row>
    <row r="785" spans="2:65" s="1" customFormat="1" ht="38.25" customHeight="1">
      <c r="B785" s="129"/>
      <c r="C785" s="130">
        <v>132</v>
      </c>
      <c r="D785" s="130" t="s">
        <v>145</v>
      </c>
      <c r="E785" s="131" t="s">
        <v>1572</v>
      </c>
      <c r="F785" s="222" t="s">
        <v>1573</v>
      </c>
      <c r="G785" s="222"/>
      <c r="H785" s="222"/>
      <c r="I785" s="222"/>
      <c r="J785" s="132" t="s">
        <v>269</v>
      </c>
      <c r="K785" s="133">
        <v>111</v>
      </c>
      <c r="L785" s="217">
        <v>0</v>
      </c>
      <c r="M785" s="217"/>
      <c r="N785" s="217">
        <f>ROUND(L785*K785,2)</f>
        <v>0</v>
      </c>
      <c r="O785" s="217"/>
      <c r="P785" s="217"/>
      <c r="Q785" s="217"/>
      <c r="R785" s="134"/>
      <c r="T785" s="135" t="s">
        <v>5</v>
      </c>
      <c r="U785" s="40" t="s">
        <v>38</v>
      </c>
      <c r="V785" s="136">
        <v>0.93</v>
      </c>
      <c r="W785" s="136">
        <f>V785*K785</f>
        <v>103.23</v>
      </c>
      <c r="X785" s="136">
        <v>0</v>
      </c>
      <c r="Y785" s="136">
        <f>X785*K785</f>
        <v>0</v>
      </c>
      <c r="Z785" s="136">
        <v>6.5000000000000002E-2</v>
      </c>
      <c r="AA785" s="137">
        <f>Z785*K785</f>
        <v>7.2149999999999999</v>
      </c>
      <c r="AR785" s="21" t="s">
        <v>149</v>
      </c>
      <c r="AT785" s="21" t="s">
        <v>145</v>
      </c>
      <c r="AU785" s="21" t="s">
        <v>95</v>
      </c>
      <c r="AY785" s="21" t="s">
        <v>144</v>
      </c>
      <c r="BE785" s="138">
        <f>IF(U785="základní",N785,0)</f>
        <v>0</v>
      </c>
      <c r="BF785" s="138">
        <f>IF(U785="snížená",N785,0)</f>
        <v>0</v>
      </c>
      <c r="BG785" s="138">
        <f>IF(U785="zákl. přenesená",N785,0)</f>
        <v>0</v>
      </c>
      <c r="BH785" s="138">
        <f>IF(U785="sníž. přenesená",N785,0)</f>
        <v>0</v>
      </c>
      <c r="BI785" s="138">
        <f>IF(U785="nulová",N785,0)</f>
        <v>0</v>
      </c>
      <c r="BJ785" s="21" t="s">
        <v>81</v>
      </c>
      <c r="BK785" s="138">
        <f>ROUND(L785*K785,2)</f>
        <v>0</v>
      </c>
      <c r="BL785" s="21" t="s">
        <v>149</v>
      </c>
      <c r="BM785" s="21" t="s">
        <v>1574</v>
      </c>
    </row>
    <row r="786" spans="2:65" s="10" customFormat="1" ht="16.5" customHeight="1">
      <c r="B786" s="139"/>
      <c r="E786" s="140" t="s">
        <v>5</v>
      </c>
      <c r="F786" s="225" t="s">
        <v>1061</v>
      </c>
      <c r="G786" s="226"/>
      <c r="H786" s="226"/>
      <c r="I786" s="226"/>
      <c r="K786" s="140" t="s">
        <v>5</v>
      </c>
      <c r="R786" s="141"/>
      <c r="T786" s="142"/>
      <c r="AA786" s="143"/>
      <c r="AT786" s="140" t="s">
        <v>152</v>
      </c>
      <c r="AU786" s="140" t="s">
        <v>95</v>
      </c>
      <c r="AV786" s="10" t="s">
        <v>81</v>
      </c>
      <c r="AW786" s="10" t="s">
        <v>31</v>
      </c>
      <c r="AX786" s="10" t="s">
        <v>73</v>
      </c>
      <c r="AY786" s="140" t="s">
        <v>144</v>
      </c>
    </row>
    <row r="787" spans="2:65" s="11" customFormat="1" ht="16.5" customHeight="1">
      <c r="B787" s="144"/>
      <c r="E787" s="145" t="s">
        <v>5</v>
      </c>
      <c r="F787" s="223" t="s">
        <v>1575</v>
      </c>
      <c r="G787" s="224"/>
      <c r="H787" s="224"/>
      <c r="I787" s="224"/>
      <c r="K787" s="146">
        <v>10.65</v>
      </c>
      <c r="R787" s="147"/>
      <c r="T787" s="148"/>
      <c r="AA787" s="149"/>
      <c r="AT787" s="145" t="s">
        <v>152</v>
      </c>
      <c r="AU787" s="145" t="s">
        <v>95</v>
      </c>
      <c r="AV787" s="11" t="s">
        <v>95</v>
      </c>
      <c r="AW787" s="11" t="s">
        <v>31</v>
      </c>
      <c r="AX787" s="11" t="s">
        <v>73</v>
      </c>
      <c r="AY787" s="145" t="s">
        <v>144</v>
      </c>
    </row>
    <row r="788" spans="2:65" s="11" customFormat="1" ht="16.5" customHeight="1">
      <c r="B788" s="144"/>
      <c r="E788" s="145" t="s">
        <v>5</v>
      </c>
      <c r="F788" s="223" t="s">
        <v>1576</v>
      </c>
      <c r="G788" s="224"/>
      <c r="H788" s="224"/>
      <c r="I788" s="224"/>
      <c r="K788" s="146">
        <v>22.5</v>
      </c>
      <c r="R788" s="147"/>
      <c r="T788" s="148"/>
      <c r="AA788" s="149"/>
      <c r="AT788" s="145" t="s">
        <v>152</v>
      </c>
      <c r="AU788" s="145" t="s">
        <v>95</v>
      </c>
      <c r="AV788" s="11" t="s">
        <v>95</v>
      </c>
      <c r="AW788" s="11" t="s">
        <v>31</v>
      </c>
      <c r="AX788" s="11" t="s">
        <v>73</v>
      </c>
      <c r="AY788" s="145" t="s">
        <v>144</v>
      </c>
    </row>
    <row r="789" spans="2:65" s="11" customFormat="1" ht="16.5" customHeight="1">
      <c r="B789" s="144"/>
      <c r="E789" s="145" t="s">
        <v>5</v>
      </c>
      <c r="F789" s="223" t="s">
        <v>1577</v>
      </c>
      <c r="G789" s="224"/>
      <c r="H789" s="224"/>
      <c r="I789" s="224"/>
      <c r="K789" s="146">
        <v>9</v>
      </c>
      <c r="R789" s="147"/>
      <c r="T789" s="148"/>
      <c r="AA789" s="149"/>
      <c r="AT789" s="145" t="s">
        <v>152</v>
      </c>
      <c r="AU789" s="145" t="s">
        <v>95</v>
      </c>
      <c r="AV789" s="11" t="s">
        <v>95</v>
      </c>
      <c r="AW789" s="11" t="s">
        <v>31</v>
      </c>
      <c r="AX789" s="11" t="s">
        <v>73</v>
      </c>
      <c r="AY789" s="145" t="s">
        <v>144</v>
      </c>
    </row>
    <row r="790" spans="2:65" s="11" customFormat="1" ht="16.5" customHeight="1">
      <c r="B790" s="144"/>
      <c r="E790" s="145" t="s">
        <v>5</v>
      </c>
      <c r="F790" s="223" t="s">
        <v>1578</v>
      </c>
      <c r="G790" s="224"/>
      <c r="H790" s="224"/>
      <c r="I790" s="224"/>
      <c r="K790" s="146">
        <v>6</v>
      </c>
      <c r="R790" s="147"/>
      <c r="T790" s="148"/>
      <c r="AA790" s="149"/>
      <c r="AT790" s="145" t="s">
        <v>152</v>
      </c>
      <c r="AU790" s="145" t="s">
        <v>95</v>
      </c>
      <c r="AV790" s="11" t="s">
        <v>95</v>
      </c>
      <c r="AW790" s="11" t="s">
        <v>31</v>
      </c>
      <c r="AX790" s="11" t="s">
        <v>73</v>
      </c>
      <c r="AY790" s="145" t="s">
        <v>144</v>
      </c>
    </row>
    <row r="791" spans="2:65" s="11" customFormat="1" ht="16.5" customHeight="1">
      <c r="B791" s="144"/>
      <c r="E791" s="145" t="s">
        <v>5</v>
      </c>
      <c r="F791" s="223" t="s">
        <v>1579</v>
      </c>
      <c r="G791" s="224"/>
      <c r="H791" s="224"/>
      <c r="I791" s="224"/>
      <c r="K791" s="146">
        <v>16.5</v>
      </c>
      <c r="R791" s="147"/>
      <c r="T791" s="148"/>
      <c r="AA791" s="149"/>
      <c r="AT791" s="145" t="s">
        <v>152</v>
      </c>
      <c r="AU791" s="145" t="s">
        <v>95</v>
      </c>
      <c r="AV791" s="11" t="s">
        <v>95</v>
      </c>
      <c r="AW791" s="11" t="s">
        <v>31</v>
      </c>
      <c r="AX791" s="11" t="s">
        <v>73</v>
      </c>
      <c r="AY791" s="145" t="s">
        <v>144</v>
      </c>
    </row>
    <row r="792" spans="2:65" s="11" customFormat="1" ht="16.5" customHeight="1">
      <c r="B792" s="144"/>
      <c r="E792" s="145" t="s">
        <v>5</v>
      </c>
      <c r="F792" s="223" t="s">
        <v>1580</v>
      </c>
      <c r="G792" s="224"/>
      <c r="H792" s="224"/>
      <c r="I792" s="224"/>
      <c r="K792" s="146">
        <v>8.4</v>
      </c>
      <c r="R792" s="147"/>
      <c r="T792" s="148"/>
      <c r="AA792" s="149"/>
      <c r="AT792" s="145" t="s">
        <v>152</v>
      </c>
      <c r="AU792" s="145" t="s">
        <v>95</v>
      </c>
      <c r="AV792" s="11" t="s">
        <v>95</v>
      </c>
      <c r="AW792" s="11" t="s">
        <v>31</v>
      </c>
      <c r="AX792" s="11" t="s">
        <v>73</v>
      </c>
      <c r="AY792" s="145" t="s">
        <v>144</v>
      </c>
    </row>
    <row r="793" spans="2:65" s="11" customFormat="1" ht="16.5" customHeight="1">
      <c r="B793" s="144"/>
      <c r="E793" s="145" t="s">
        <v>5</v>
      </c>
      <c r="F793" s="223" t="s">
        <v>1581</v>
      </c>
      <c r="G793" s="224"/>
      <c r="H793" s="224"/>
      <c r="I793" s="224"/>
      <c r="K793" s="146">
        <v>13</v>
      </c>
      <c r="R793" s="147"/>
      <c r="T793" s="148"/>
      <c r="AA793" s="149"/>
      <c r="AT793" s="145" t="s">
        <v>152</v>
      </c>
      <c r="AU793" s="145" t="s">
        <v>95</v>
      </c>
      <c r="AV793" s="11" t="s">
        <v>95</v>
      </c>
      <c r="AW793" s="11" t="s">
        <v>31</v>
      </c>
      <c r="AX793" s="11" t="s">
        <v>73</v>
      </c>
      <c r="AY793" s="145" t="s">
        <v>144</v>
      </c>
    </row>
    <row r="794" spans="2:65" s="11" customFormat="1" ht="16.5" customHeight="1">
      <c r="B794" s="144"/>
      <c r="E794" s="145" t="s">
        <v>5</v>
      </c>
      <c r="F794" s="223" t="s">
        <v>1582</v>
      </c>
      <c r="G794" s="224"/>
      <c r="H794" s="224"/>
      <c r="I794" s="224"/>
      <c r="K794" s="146">
        <v>6.6</v>
      </c>
      <c r="R794" s="147"/>
      <c r="T794" s="148"/>
      <c r="AA794" s="149"/>
      <c r="AT794" s="145" t="s">
        <v>152</v>
      </c>
      <c r="AU794" s="145" t="s">
        <v>95</v>
      </c>
      <c r="AV794" s="11" t="s">
        <v>95</v>
      </c>
      <c r="AW794" s="11" t="s">
        <v>31</v>
      </c>
      <c r="AX794" s="11" t="s">
        <v>73</v>
      </c>
      <c r="AY794" s="145" t="s">
        <v>144</v>
      </c>
    </row>
    <row r="795" spans="2:65" s="11" customFormat="1" ht="16.5" customHeight="1">
      <c r="B795" s="144"/>
      <c r="E795" s="145" t="s">
        <v>5</v>
      </c>
      <c r="F795" s="223" t="s">
        <v>1583</v>
      </c>
      <c r="G795" s="224"/>
      <c r="H795" s="224"/>
      <c r="I795" s="224"/>
      <c r="K795" s="146">
        <v>8.75</v>
      </c>
      <c r="R795" s="147"/>
      <c r="T795" s="148"/>
      <c r="AA795" s="149"/>
      <c r="AT795" s="145" t="s">
        <v>152</v>
      </c>
      <c r="AU795" s="145" t="s">
        <v>95</v>
      </c>
      <c r="AV795" s="11" t="s">
        <v>95</v>
      </c>
      <c r="AW795" s="11" t="s">
        <v>31</v>
      </c>
      <c r="AX795" s="11" t="s">
        <v>73</v>
      </c>
      <c r="AY795" s="145" t="s">
        <v>144</v>
      </c>
    </row>
    <row r="796" spans="2:65" s="11" customFormat="1" ht="16.5" customHeight="1">
      <c r="B796" s="144"/>
      <c r="E796" s="145" t="s">
        <v>5</v>
      </c>
      <c r="F796" s="223" t="s">
        <v>1584</v>
      </c>
      <c r="G796" s="224"/>
      <c r="H796" s="224"/>
      <c r="I796" s="224"/>
      <c r="K796" s="146">
        <v>9.6</v>
      </c>
      <c r="R796" s="147"/>
      <c r="T796" s="148"/>
      <c r="AA796" s="149"/>
      <c r="AT796" s="145" t="s">
        <v>152</v>
      </c>
      <c r="AU796" s="145" t="s">
        <v>95</v>
      </c>
      <c r="AV796" s="11" t="s">
        <v>95</v>
      </c>
      <c r="AW796" s="11" t="s">
        <v>31</v>
      </c>
      <c r="AX796" s="11" t="s">
        <v>73</v>
      </c>
      <c r="AY796" s="145" t="s">
        <v>144</v>
      </c>
    </row>
    <row r="797" spans="2:65" s="12" customFormat="1" ht="16.5" customHeight="1">
      <c r="B797" s="150"/>
      <c r="E797" s="151" t="s">
        <v>5</v>
      </c>
      <c r="F797" s="227" t="s">
        <v>155</v>
      </c>
      <c r="G797" s="228"/>
      <c r="H797" s="228"/>
      <c r="I797" s="228"/>
      <c r="K797" s="152">
        <v>111</v>
      </c>
      <c r="R797" s="153"/>
      <c r="T797" s="154"/>
      <c r="AA797" s="155"/>
      <c r="AT797" s="151" t="s">
        <v>152</v>
      </c>
      <c r="AU797" s="151" t="s">
        <v>95</v>
      </c>
      <c r="AV797" s="12" t="s">
        <v>149</v>
      </c>
      <c r="AW797" s="12" t="s">
        <v>31</v>
      </c>
      <c r="AX797" s="12" t="s">
        <v>81</v>
      </c>
      <c r="AY797" s="151" t="s">
        <v>144</v>
      </c>
    </row>
    <row r="798" spans="2:65" s="1" customFormat="1" ht="38.25" customHeight="1">
      <c r="B798" s="129"/>
      <c r="C798" s="130">
        <v>133</v>
      </c>
      <c r="D798" s="130" t="s">
        <v>145</v>
      </c>
      <c r="E798" s="131" t="s">
        <v>1585</v>
      </c>
      <c r="F798" s="222" t="s">
        <v>1586</v>
      </c>
      <c r="G798" s="222"/>
      <c r="H798" s="222"/>
      <c r="I798" s="222"/>
      <c r="J798" s="132" t="s">
        <v>269</v>
      </c>
      <c r="K798" s="133">
        <v>9.15</v>
      </c>
      <c r="L798" s="217">
        <v>0</v>
      </c>
      <c r="M798" s="217"/>
      <c r="N798" s="217">
        <f>ROUND(L798*K798,2)</f>
        <v>0</v>
      </c>
      <c r="O798" s="217"/>
      <c r="P798" s="217"/>
      <c r="Q798" s="217"/>
      <c r="R798" s="134"/>
      <c r="T798" s="135" t="s">
        <v>5</v>
      </c>
      <c r="U798" s="40" t="s">
        <v>38</v>
      </c>
      <c r="V798" s="136">
        <v>14.12</v>
      </c>
      <c r="W798" s="136">
        <f>V798*K798</f>
        <v>129.19800000000001</v>
      </c>
      <c r="X798" s="136">
        <v>0.2267835</v>
      </c>
      <c r="Y798" s="136">
        <f>X798*K798</f>
        <v>2.0750690249999999</v>
      </c>
      <c r="Z798" s="136">
        <v>0</v>
      </c>
      <c r="AA798" s="137">
        <f>Z798*K798</f>
        <v>0</v>
      </c>
      <c r="AR798" s="21" t="s">
        <v>149</v>
      </c>
      <c r="AT798" s="21" t="s">
        <v>145</v>
      </c>
      <c r="AU798" s="21" t="s">
        <v>95</v>
      </c>
      <c r="AY798" s="21" t="s">
        <v>144</v>
      </c>
      <c r="BE798" s="138">
        <f>IF(U798="základní",N798,0)</f>
        <v>0</v>
      </c>
      <c r="BF798" s="138">
        <f>IF(U798="snížená",N798,0)</f>
        <v>0</v>
      </c>
      <c r="BG798" s="138">
        <f>IF(U798="zákl. přenesená",N798,0)</f>
        <v>0</v>
      </c>
      <c r="BH798" s="138">
        <f>IF(U798="sníž. přenesená",N798,0)</f>
        <v>0</v>
      </c>
      <c r="BI798" s="138">
        <f>IF(U798="nulová",N798,0)</f>
        <v>0</v>
      </c>
      <c r="BJ798" s="21" t="s">
        <v>81</v>
      </c>
      <c r="BK798" s="138">
        <f>ROUND(L798*K798,2)</f>
        <v>0</v>
      </c>
      <c r="BL798" s="21" t="s">
        <v>149</v>
      </c>
      <c r="BM798" s="21" t="s">
        <v>1587</v>
      </c>
    </row>
    <row r="799" spans="2:65" s="10" customFormat="1" ht="16.5" customHeight="1">
      <c r="B799" s="139"/>
      <c r="E799" s="140" t="s">
        <v>5</v>
      </c>
      <c r="F799" s="225" t="s">
        <v>1061</v>
      </c>
      <c r="G799" s="226"/>
      <c r="H799" s="226"/>
      <c r="I799" s="226"/>
      <c r="K799" s="140" t="s">
        <v>5</v>
      </c>
      <c r="R799" s="141"/>
      <c r="T799" s="142"/>
      <c r="AA799" s="143"/>
      <c r="AT799" s="140" t="s">
        <v>152</v>
      </c>
      <c r="AU799" s="140" t="s">
        <v>95</v>
      </c>
      <c r="AV799" s="10" t="s">
        <v>81</v>
      </c>
      <c r="AW799" s="10" t="s">
        <v>31</v>
      </c>
      <c r="AX799" s="10" t="s">
        <v>73</v>
      </c>
      <c r="AY799" s="140" t="s">
        <v>144</v>
      </c>
    </row>
    <row r="800" spans="2:65" s="11" customFormat="1" ht="16.5" customHeight="1">
      <c r="B800" s="144"/>
      <c r="E800" s="145" t="s">
        <v>5</v>
      </c>
      <c r="F800" s="223" t="s">
        <v>1588</v>
      </c>
      <c r="G800" s="224"/>
      <c r="H800" s="224"/>
      <c r="I800" s="224"/>
      <c r="K800" s="146">
        <v>9.15</v>
      </c>
      <c r="R800" s="147"/>
      <c r="T800" s="148"/>
      <c r="AA800" s="149"/>
      <c r="AT800" s="145" t="s">
        <v>152</v>
      </c>
      <c r="AU800" s="145" t="s">
        <v>95</v>
      </c>
      <c r="AV800" s="11" t="s">
        <v>95</v>
      </c>
      <c r="AW800" s="11" t="s">
        <v>31</v>
      </c>
      <c r="AX800" s="11" t="s">
        <v>81</v>
      </c>
      <c r="AY800" s="145" t="s">
        <v>144</v>
      </c>
    </row>
    <row r="801" spans="2:65" s="1" customFormat="1" ht="38.25" customHeight="1">
      <c r="B801" s="129"/>
      <c r="C801" s="130">
        <v>134</v>
      </c>
      <c r="D801" s="130" t="s">
        <v>145</v>
      </c>
      <c r="E801" s="131" t="s">
        <v>1589</v>
      </c>
      <c r="F801" s="222" t="s">
        <v>1590</v>
      </c>
      <c r="G801" s="222"/>
      <c r="H801" s="222"/>
      <c r="I801" s="222"/>
      <c r="J801" s="132" t="s">
        <v>269</v>
      </c>
      <c r="K801" s="133">
        <v>60.91</v>
      </c>
      <c r="L801" s="217">
        <v>0</v>
      </c>
      <c r="M801" s="217"/>
      <c r="N801" s="217">
        <f>ROUND(L801*K801,2)</f>
        <v>0</v>
      </c>
      <c r="O801" s="217"/>
      <c r="P801" s="217"/>
      <c r="Q801" s="217"/>
      <c r="R801" s="134"/>
      <c r="T801" s="135" t="s">
        <v>5</v>
      </c>
      <c r="U801" s="40" t="s">
        <v>38</v>
      </c>
      <c r="V801" s="136">
        <v>0.59199999999999997</v>
      </c>
      <c r="W801" s="136">
        <f>V801*K801</f>
        <v>36.058719999999994</v>
      </c>
      <c r="X801" s="136">
        <v>1.8040500000000001E-2</v>
      </c>
      <c r="Y801" s="136">
        <f>X801*K801</f>
        <v>1.0988468549999999</v>
      </c>
      <c r="Z801" s="136">
        <v>0</v>
      </c>
      <c r="AA801" s="137">
        <f>Z801*K801</f>
        <v>0</v>
      </c>
      <c r="AR801" s="21" t="s">
        <v>149</v>
      </c>
      <c r="AT801" s="21" t="s">
        <v>145</v>
      </c>
      <c r="AU801" s="21" t="s">
        <v>95</v>
      </c>
      <c r="AY801" s="21" t="s">
        <v>144</v>
      </c>
      <c r="BE801" s="138">
        <f>IF(U801="základní",N801,0)</f>
        <v>0</v>
      </c>
      <c r="BF801" s="138">
        <f>IF(U801="snížená",N801,0)</f>
        <v>0</v>
      </c>
      <c r="BG801" s="138">
        <f>IF(U801="zákl. přenesená",N801,0)</f>
        <v>0</v>
      </c>
      <c r="BH801" s="138">
        <f>IF(U801="sníž. přenesená",N801,0)</f>
        <v>0</v>
      </c>
      <c r="BI801" s="138">
        <f>IF(U801="nulová",N801,0)</f>
        <v>0</v>
      </c>
      <c r="BJ801" s="21" t="s">
        <v>81</v>
      </c>
      <c r="BK801" s="138">
        <f>ROUND(L801*K801,2)</f>
        <v>0</v>
      </c>
      <c r="BL801" s="21" t="s">
        <v>149</v>
      </c>
      <c r="BM801" s="21" t="s">
        <v>1591</v>
      </c>
    </row>
    <row r="802" spans="2:65" s="11" customFormat="1" ht="16.5" customHeight="1">
      <c r="B802" s="144"/>
      <c r="E802" s="145" t="s">
        <v>5</v>
      </c>
      <c r="F802" s="220" t="s">
        <v>1592</v>
      </c>
      <c r="G802" s="221"/>
      <c r="H802" s="221"/>
      <c r="I802" s="221"/>
      <c r="K802" s="146">
        <v>31.704999999999998</v>
      </c>
      <c r="R802" s="147"/>
      <c r="T802" s="148"/>
      <c r="AA802" s="149"/>
      <c r="AT802" s="145" t="s">
        <v>152</v>
      </c>
      <c r="AU802" s="145" t="s">
        <v>95</v>
      </c>
      <c r="AV802" s="11" t="s">
        <v>95</v>
      </c>
      <c r="AW802" s="11" t="s">
        <v>31</v>
      </c>
      <c r="AX802" s="11" t="s">
        <v>73</v>
      </c>
      <c r="AY802" s="145" t="s">
        <v>144</v>
      </c>
    </row>
    <row r="803" spans="2:65" s="11" customFormat="1" ht="16.5" customHeight="1">
      <c r="B803" s="144"/>
      <c r="E803" s="145" t="s">
        <v>5</v>
      </c>
      <c r="F803" s="223" t="s">
        <v>1593</v>
      </c>
      <c r="G803" s="224"/>
      <c r="H803" s="224"/>
      <c r="I803" s="224"/>
      <c r="K803" s="146">
        <v>13.125</v>
      </c>
      <c r="R803" s="147"/>
      <c r="T803" s="148"/>
      <c r="AA803" s="149"/>
      <c r="AT803" s="145" t="s">
        <v>152</v>
      </c>
      <c r="AU803" s="145" t="s">
        <v>95</v>
      </c>
      <c r="AV803" s="11" t="s">
        <v>95</v>
      </c>
      <c r="AW803" s="11" t="s">
        <v>31</v>
      </c>
      <c r="AX803" s="11" t="s">
        <v>73</v>
      </c>
      <c r="AY803" s="145" t="s">
        <v>144</v>
      </c>
    </row>
    <row r="804" spans="2:65" s="11" customFormat="1" ht="16.5" customHeight="1">
      <c r="B804" s="144"/>
      <c r="E804" s="145" t="s">
        <v>5</v>
      </c>
      <c r="F804" s="223" t="s">
        <v>1594</v>
      </c>
      <c r="G804" s="224"/>
      <c r="H804" s="224"/>
      <c r="I804" s="224"/>
      <c r="K804" s="146">
        <v>6.93</v>
      </c>
      <c r="R804" s="147"/>
      <c r="T804" s="148"/>
      <c r="AA804" s="149"/>
      <c r="AT804" s="145" t="s">
        <v>152</v>
      </c>
      <c r="AU804" s="145" t="s">
        <v>95</v>
      </c>
      <c r="AV804" s="11" t="s">
        <v>95</v>
      </c>
      <c r="AW804" s="11" t="s">
        <v>31</v>
      </c>
      <c r="AX804" s="11" t="s">
        <v>73</v>
      </c>
      <c r="AY804" s="145" t="s">
        <v>144</v>
      </c>
    </row>
    <row r="805" spans="2:65" s="11" customFormat="1" ht="16.5" customHeight="1">
      <c r="B805" s="144"/>
      <c r="E805" s="145" t="s">
        <v>5</v>
      </c>
      <c r="F805" s="223" t="s">
        <v>159</v>
      </c>
      <c r="G805" s="224"/>
      <c r="H805" s="224"/>
      <c r="I805" s="224"/>
      <c r="K805" s="146">
        <v>3</v>
      </c>
      <c r="R805" s="147"/>
      <c r="T805" s="148"/>
      <c r="AA805" s="149"/>
      <c r="AT805" s="145" t="s">
        <v>152</v>
      </c>
      <c r="AU805" s="145" t="s">
        <v>95</v>
      </c>
      <c r="AV805" s="11" t="s">
        <v>95</v>
      </c>
      <c r="AW805" s="11" t="s">
        <v>31</v>
      </c>
      <c r="AX805" s="11" t="s">
        <v>73</v>
      </c>
      <c r="AY805" s="145" t="s">
        <v>144</v>
      </c>
    </row>
    <row r="806" spans="2:65" s="11" customFormat="1" ht="16.5" customHeight="1">
      <c r="B806" s="144"/>
      <c r="E806" s="145" t="s">
        <v>5</v>
      </c>
      <c r="F806" s="223" t="s">
        <v>1595</v>
      </c>
      <c r="G806" s="224"/>
      <c r="H806" s="224"/>
      <c r="I806" s="224"/>
      <c r="K806" s="146">
        <v>6.15</v>
      </c>
      <c r="R806" s="147"/>
      <c r="T806" s="148"/>
      <c r="AA806" s="149"/>
      <c r="AT806" s="145" t="s">
        <v>152</v>
      </c>
      <c r="AU806" s="145" t="s">
        <v>95</v>
      </c>
      <c r="AV806" s="11" t="s">
        <v>95</v>
      </c>
      <c r="AW806" s="11" t="s">
        <v>31</v>
      </c>
      <c r="AX806" s="11" t="s">
        <v>73</v>
      </c>
      <c r="AY806" s="145" t="s">
        <v>144</v>
      </c>
    </row>
    <row r="807" spans="2:65" s="12" customFormat="1" ht="16.5" customHeight="1">
      <c r="B807" s="150"/>
      <c r="E807" s="151" t="s">
        <v>5</v>
      </c>
      <c r="F807" s="227" t="s">
        <v>155</v>
      </c>
      <c r="G807" s="228"/>
      <c r="H807" s="228"/>
      <c r="I807" s="228"/>
      <c r="K807" s="152">
        <v>60.91</v>
      </c>
      <c r="R807" s="153"/>
      <c r="T807" s="154"/>
      <c r="AA807" s="155"/>
      <c r="AT807" s="151" t="s">
        <v>152</v>
      </c>
      <c r="AU807" s="151" t="s">
        <v>95</v>
      </c>
      <c r="AV807" s="12" t="s">
        <v>149</v>
      </c>
      <c r="AW807" s="12" t="s">
        <v>31</v>
      </c>
      <c r="AX807" s="12" t="s">
        <v>81</v>
      </c>
      <c r="AY807" s="151" t="s">
        <v>144</v>
      </c>
    </row>
    <row r="808" spans="2:65" s="1" customFormat="1" ht="25.5" customHeight="1">
      <c r="B808" s="129"/>
      <c r="C808" s="130">
        <v>135</v>
      </c>
      <c r="D808" s="130" t="s">
        <v>145</v>
      </c>
      <c r="E808" s="131" t="s">
        <v>1596</v>
      </c>
      <c r="F808" s="222" t="s">
        <v>1597</v>
      </c>
      <c r="G808" s="222"/>
      <c r="H808" s="222"/>
      <c r="I808" s="222"/>
      <c r="J808" s="132" t="s">
        <v>269</v>
      </c>
      <c r="K808" s="133">
        <v>8</v>
      </c>
      <c r="L808" s="217">
        <v>0</v>
      </c>
      <c r="M808" s="217"/>
      <c r="N808" s="217">
        <f>ROUND(L808*K808,2)</f>
        <v>0</v>
      </c>
      <c r="O808" s="217"/>
      <c r="P808" s="217"/>
      <c r="Q808" s="217"/>
      <c r="R808" s="134"/>
      <c r="T808" s="135" t="s">
        <v>5</v>
      </c>
      <c r="U808" s="40" t="s">
        <v>38</v>
      </c>
      <c r="V808" s="136">
        <v>0.77100000000000002</v>
      </c>
      <c r="W808" s="136">
        <f>V808*K808</f>
        <v>6.1680000000000001</v>
      </c>
      <c r="X808" s="136">
        <v>1.352775E-2</v>
      </c>
      <c r="Y808" s="136">
        <f>X808*K808</f>
        <v>0.108222</v>
      </c>
      <c r="Z808" s="136">
        <v>0</v>
      </c>
      <c r="AA808" s="137">
        <f>Z808*K808</f>
        <v>0</v>
      </c>
      <c r="AR808" s="21" t="s">
        <v>149</v>
      </c>
      <c r="AT808" s="21" t="s">
        <v>145</v>
      </c>
      <c r="AU808" s="21" t="s">
        <v>95</v>
      </c>
      <c r="AY808" s="21" t="s">
        <v>144</v>
      </c>
      <c r="BE808" s="138">
        <f>IF(U808="základní",N808,0)</f>
        <v>0</v>
      </c>
      <c r="BF808" s="138">
        <f>IF(U808="snížená",N808,0)</f>
        <v>0</v>
      </c>
      <c r="BG808" s="138">
        <f>IF(U808="zákl. přenesená",N808,0)</f>
        <v>0</v>
      </c>
      <c r="BH808" s="138">
        <f>IF(U808="sníž. přenesená",N808,0)</f>
        <v>0</v>
      </c>
      <c r="BI808" s="138">
        <f>IF(U808="nulová",N808,0)</f>
        <v>0</v>
      </c>
      <c r="BJ808" s="21" t="s">
        <v>81</v>
      </c>
      <c r="BK808" s="138">
        <f>ROUND(L808*K808,2)</f>
        <v>0</v>
      </c>
      <c r="BL808" s="21" t="s">
        <v>149</v>
      </c>
      <c r="BM808" s="21" t="s">
        <v>1598</v>
      </c>
    </row>
    <row r="809" spans="2:65" s="10" customFormat="1" ht="25.5" customHeight="1">
      <c r="B809" s="139"/>
      <c r="E809" s="140" t="s">
        <v>5</v>
      </c>
      <c r="F809" s="225" t="s">
        <v>1599</v>
      </c>
      <c r="G809" s="226"/>
      <c r="H809" s="226"/>
      <c r="I809" s="226"/>
      <c r="K809" s="140" t="s">
        <v>5</v>
      </c>
      <c r="R809" s="141"/>
      <c r="T809" s="142"/>
      <c r="AA809" s="143"/>
      <c r="AT809" s="140" t="s">
        <v>152</v>
      </c>
      <c r="AU809" s="140" t="s">
        <v>95</v>
      </c>
      <c r="AV809" s="10" t="s">
        <v>81</v>
      </c>
      <c r="AW809" s="10" t="s">
        <v>31</v>
      </c>
      <c r="AX809" s="10" t="s">
        <v>73</v>
      </c>
      <c r="AY809" s="140" t="s">
        <v>144</v>
      </c>
    </row>
    <row r="810" spans="2:65" s="11" customFormat="1" ht="16.5" customHeight="1">
      <c r="B810" s="144"/>
      <c r="E810" s="145" t="s">
        <v>5</v>
      </c>
      <c r="F810" s="223" t="s">
        <v>182</v>
      </c>
      <c r="G810" s="224"/>
      <c r="H810" s="224"/>
      <c r="I810" s="224"/>
      <c r="K810" s="146">
        <v>8</v>
      </c>
      <c r="R810" s="147"/>
      <c r="T810" s="148"/>
      <c r="AA810" s="149"/>
      <c r="AT810" s="145" t="s">
        <v>152</v>
      </c>
      <c r="AU810" s="145" t="s">
        <v>95</v>
      </c>
      <c r="AV810" s="11" t="s">
        <v>95</v>
      </c>
      <c r="AW810" s="11" t="s">
        <v>31</v>
      </c>
      <c r="AX810" s="11" t="s">
        <v>81</v>
      </c>
      <c r="AY810" s="145" t="s">
        <v>144</v>
      </c>
    </row>
    <row r="811" spans="2:65" s="1" customFormat="1" ht="25.5" customHeight="1">
      <c r="B811" s="129"/>
      <c r="C811" s="130">
        <v>136</v>
      </c>
      <c r="D811" s="130" t="s">
        <v>145</v>
      </c>
      <c r="E811" s="131" t="s">
        <v>1600</v>
      </c>
      <c r="F811" s="222" t="s">
        <v>1601</v>
      </c>
      <c r="G811" s="222"/>
      <c r="H811" s="222"/>
      <c r="I811" s="222"/>
      <c r="J811" s="132" t="s">
        <v>608</v>
      </c>
      <c r="K811" s="133">
        <v>8</v>
      </c>
      <c r="L811" s="217">
        <v>0</v>
      </c>
      <c r="M811" s="217"/>
      <c r="N811" s="217">
        <f>ROUND(L811*K811,2)</f>
        <v>0</v>
      </c>
      <c r="O811" s="217"/>
      <c r="P811" s="217"/>
      <c r="Q811" s="217"/>
      <c r="R811" s="134"/>
      <c r="T811" s="135" t="s">
        <v>5</v>
      </c>
      <c r="U811" s="40" t="s">
        <v>38</v>
      </c>
      <c r="V811" s="136">
        <v>0.11700000000000001</v>
      </c>
      <c r="W811" s="136">
        <f>V811*K811</f>
        <v>0.93600000000000005</v>
      </c>
      <c r="X811" s="136">
        <v>0</v>
      </c>
      <c r="Y811" s="136">
        <f>X811*K811</f>
        <v>0</v>
      </c>
      <c r="Z811" s="136">
        <v>8.9999999999999993E-3</v>
      </c>
      <c r="AA811" s="137">
        <f>Z811*K811</f>
        <v>7.1999999999999995E-2</v>
      </c>
      <c r="AR811" s="21" t="s">
        <v>149</v>
      </c>
      <c r="AT811" s="21" t="s">
        <v>145</v>
      </c>
      <c r="AU811" s="21" t="s">
        <v>95</v>
      </c>
      <c r="AY811" s="21" t="s">
        <v>144</v>
      </c>
      <c r="BE811" s="138">
        <f>IF(U811="základní",N811,0)</f>
        <v>0</v>
      </c>
      <c r="BF811" s="138">
        <f>IF(U811="snížená",N811,0)</f>
        <v>0</v>
      </c>
      <c r="BG811" s="138">
        <f>IF(U811="zákl. přenesená",N811,0)</f>
        <v>0</v>
      </c>
      <c r="BH811" s="138">
        <f>IF(U811="sníž. přenesená",N811,0)</f>
        <v>0</v>
      </c>
      <c r="BI811" s="138">
        <f>IF(U811="nulová",N811,0)</f>
        <v>0</v>
      </c>
      <c r="BJ811" s="21" t="s">
        <v>81</v>
      </c>
      <c r="BK811" s="138">
        <f>ROUND(L811*K811,2)</f>
        <v>0</v>
      </c>
      <c r="BL811" s="21" t="s">
        <v>149</v>
      </c>
      <c r="BM811" s="21" t="s">
        <v>1602</v>
      </c>
    </row>
    <row r="812" spans="2:65" s="1" customFormat="1" ht="25.5" customHeight="1">
      <c r="B812" s="129"/>
      <c r="C812" s="130">
        <v>137</v>
      </c>
      <c r="D812" s="130" t="s">
        <v>145</v>
      </c>
      <c r="E812" s="131" t="s">
        <v>1603</v>
      </c>
      <c r="F812" s="222" t="s">
        <v>1604</v>
      </c>
      <c r="G812" s="222"/>
      <c r="H812" s="222"/>
      <c r="I812" s="222"/>
      <c r="J812" s="132" t="s">
        <v>269</v>
      </c>
      <c r="K812" s="133">
        <v>5.4</v>
      </c>
      <c r="L812" s="217">
        <v>0</v>
      </c>
      <c r="M812" s="217"/>
      <c r="N812" s="217">
        <f>ROUND(L812*K812,2)</f>
        <v>0</v>
      </c>
      <c r="O812" s="217"/>
      <c r="P812" s="217"/>
      <c r="Q812" s="217"/>
      <c r="R812" s="134"/>
      <c r="T812" s="135" t="s">
        <v>5</v>
      </c>
      <c r="U812" s="40" t="s">
        <v>38</v>
      </c>
      <c r="V812" s="136">
        <v>2.4590000000000001</v>
      </c>
      <c r="W812" s="136">
        <f>V812*K812</f>
        <v>13.278600000000001</v>
      </c>
      <c r="X812" s="136">
        <v>7.7399999999999998E-5</v>
      </c>
      <c r="Y812" s="136">
        <f>X812*K812</f>
        <v>4.1795999999999999E-4</v>
      </c>
      <c r="Z812" s="136">
        <v>0</v>
      </c>
      <c r="AA812" s="137">
        <f>Z812*K812</f>
        <v>0</v>
      </c>
      <c r="AR812" s="21" t="s">
        <v>149</v>
      </c>
      <c r="AT812" s="21" t="s">
        <v>145</v>
      </c>
      <c r="AU812" s="21" t="s">
        <v>95</v>
      </c>
      <c r="AY812" s="21" t="s">
        <v>144</v>
      </c>
      <c r="BE812" s="138">
        <f>IF(U812="základní",N812,0)</f>
        <v>0</v>
      </c>
      <c r="BF812" s="138">
        <f>IF(U812="snížená",N812,0)</f>
        <v>0</v>
      </c>
      <c r="BG812" s="138">
        <f>IF(U812="zákl. přenesená",N812,0)</f>
        <v>0</v>
      </c>
      <c r="BH812" s="138">
        <f>IF(U812="sníž. přenesená",N812,0)</f>
        <v>0</v>
      </c>
      <c r="BI812" s="138">
        <f>IF(U812="nulová",N812,0)</f>
        <v>0</v>
      </c>
      <c r="BJ812" s="21" t="s">
        <v>81</v>
      </c>
      <c r="BK812" s="138">
        <f>ROUND(L812*K812,2)</f>
        <v>0</v>
      </c>
      <c r="BL812" s="21" t="s">
        <v>149</v>
      </c>
      <c r="BM812" s="21" t="s">
        <v>1605</v>
      </c>
    </row>
    <row r="813" spans="2:65" s="10" customFormat="1" ht="16.5" customHeight="1">
      <c r="B813" s="139"/>
      <c r="E813" s="140" t="s">
        <v>5</v>
      </c>
      <c r="F813" s="225" t="s">
        <v>1606</v>
      </c>
      <c r="G813" s="226"/>
      <c r="H813" s="226"/>
      <c r="I813" s="226"/>
      <c r="K813" s="140" t="s">
        <v>5</v>
      </c>
      <c r="R813" s="141"/>
      <c r="T813" s="142"/>
      <c r="AA813" s="143"/>
      <c r="AT813" s="140" t="s">
        <v>152</v>
      </c>
      <c r="AU813" s="140" t="s">
        <v>95</v>
      </c>
      <c r="AV813" s="10" t="s">
        <v>81</v>
      </c>
      <c r="AW813" s="10" t="s">
        <v>31</v>
      </c>
      <c r="AX813" s="10" t="s">
        <v>73</v>
      </c>
      <c r="AY813" s="140" t="s">
        <v>144</v>
      </c>
    </row>
    <row r="814" spans="2:65" s="11" customFormat="1" ht="16.5" customHeight="1">
      <c r="B814" s="144"/>
      <c r="E814" s="145" t="s">
        <v>5</v>
      </c>
      <c r="F814" s="223" t="s">
        <v>1607</v>
      </c>
      <c r="G814" s="224"/>
      <c r="H814" s="224"/>
      <c r="I814" s="224"/>
      <c r="K814" s="146">
        <v>5.4</v>
      </c>
      <c r="R814" s="147"/>
      <c r="T814" s="148"/>
      <c r="AA814" s="149"/>
      <c r="AT814" s="145" t="s">
        <v>152</v>
      </c>
      <c r="AU814" s="145" t="s">
        <v>95</v>
      </c>
      <c r="AV814" s="11" t="s">
        <v>95</v>
      </c>
      <c r="AW814" s="11" t="s">
        <v>31</v>
      </c>
      <c r="AX814" s="11" t="s">
        <v>81</v>
      </c>
      <c r="AY814" s="145" t="s">
        <v>144</v>
      </c>
    </row>
    <row r="815" spans="2:65" s="1" customFormat="1" ht="38.25" customHeight="1">
      <c r="B815" s="129"/>
      <c r="C815" s="130">
        <v>138</v>
      </c>
      <c r="D815" s="130" t="s">
        <v>145</v>
      </c>
      <c r="E815" s="131" t="s">
        <v>1608</v>
      </c>
      <c r="F815" s="222" t="s">
        <v>1609</v>
      </c>
      <c r="G815" s="222"/>
      <c r="H815" s="222"/>
      <c r="I815" s="222"/>
      <c r="J815" s="132" t="s">
        <v>190</v>
      </c>
      <c r="K815" s="133">
        <v>132.995</v>
      </c>
      <c r="L815" s="217">
        <v>0</v>
      </c>
      <c r="M815" s="217"/>
      <c r="N815" s="217">
        <f>ROUND(L815*K815,2)</f>
        <v>0</v>
      </c>
      <c r="O815" s="217"/>
      <c r="P815" s="217"/>
      <c r="Q815" s="217"/>
      <c r="R815" s="134"/>
      <c r="T815" s="135" t="s">
        <v>5</v>
      </c>
      <c r="U815" s="40" t="s">
        <v>38</v>
      </c>
      <c r="V815" s="136">
        <v>0.33</v>
      </c>
      <c r="W815" s="136">
        <f>V815*K815</f>
        <v>43.888350000000003</v>
      </c>
      <c r="X815" s="136">
        <v>0</v>
      </c>
      <c r="Y815" s="136">
        <f>X815*K815</f>
        <v>0</v>
      </c>
      <c r="Z815" s="136">
        <v>0.05</v>
      </c>
      <c r="AA815" s="137">
        <f>Z815*K815</f>
        <v>6.6497500000000009</v>
      </c>
      <c r="AR815" s="21" t="s">
        <v>149</v>
      </c>
      <c r="AT815" s="21" t="s">
        <v>145</v>
      </c>
      <c r="AU815" s="21" t="s">
        <v>95</v>
      </c>
      <c r="AY815" s="21" t="s">
        <v>144</v>
      </c>
      <c r="BE815" s="138">
        <f>IF(U815="základní",N815,0)</f>
        <v>0</v>
      </c>
      <c r="BF815" s="138">
        <f>IF(U815="snížená",N815,0)</f>
        <v>0</v>
      </c>
      <c r="BG815" s="138">
        <f>IF(U815="zákl. přenesená",N815,0)</f>
        <v>0</v>
      </c>
      <c r="BH815" s="138">
        <f>IF(U815="sníž. přenesená",N815,0)</f>
        <v>0</v>
      </c>
      <c r="BI815" s="138">
        <f>IF(U815="nulová",N815,0)</f>
        <v>0</v>
      </c>
      <c r="BJ815" s="21" t="s">
        <v>81</v>
      </c>
      <c r="BK815" s="138">
        <f>ROUND(L815*K815,2)</f>
        <v>0</v>
      </c>
      <c r="BL815" s="21" t="s">
        <v>149</v>
      </c>
      <c r="BM815" s="21" t="s">
        <v>1610</v>
      </c>
    </row>
    <row r="816" spans="2:65" s="10" customFormat="1" ht="16.5" customHeight="1">
      <c r="B816" s="139"/>
      <c r="E816" s="140" t="s">
        <v>5</v>
      </c>
      <c r="F816" s="225" t="s">
        <v>1261</v>
      </c>
      <c r="G816" s="226"/>
      <c r="H816" s="226"/>
      <c r="I816" s="226"/>
      <c r="K816" s="140" t="s">
        <v>5</v>
      </c>
      <c r="R816" s="141"/>
      <c r="T816" s="142"/>
      <c r="AA816" s="143"/>
      <c r="AT816" s="140" t="s">
        <v>152</v>
      </c>
      <c r="AU816" s="140" t="s">
        <v>95</v>
      </c>
      <c r="AV816" s="10" t="s">
        <v>81</v>
      </c>
      <c r="AW816" s="10" t="s">
        <v>31</v>
      </c>
      <c r="AX816" s="10" t="s">
        <v>73</v>
      </c>
      <c r="AY816" s="140" t="s">
        <v>144</v>
      </c>
    </row>
    <row r="817" spans="2:65" s="11" customFormat="1" ht="25.5" customHeight="1">
      <c r="B817" s="144"/>
      <c r="E817" s="145" t="s">
        <v>5</v>
      </c>
      <c r="F817" s="223" t="s">
        <v>1262</v>
      </c>
      <c r="G817" s="224"/>
      <c r="H817" s="224"/>
      <c r="I817" s="224"/>
      <c r="K817" s="146">
        <v>132.995</v>
      </c>
      <c r="R817" s="147"/>
      <c r="T817" s="148"/>
      <c r="AA817" s="149"/>
      <c r="AT817" s="145" t="s">
        <v>152</v>
      </c>
      <c r="AU817" s="145" t="s">
        <v>95</v>
      </c>
      <c r="AV817" s="11" t="s">
        <v>95</v>
      </c>
      <c r="AW817" s="11" t="s">
        <v>31</v>
      </c>
      <c r="AX817" s="11" t="s">
        <v>81</v>
      </c>
      <c r="AY817" s="145" t="s">
        <v>144</v>
      </c>
    </row>
    <row r="818" spans="2:65" s="1" customFormat="1" ht="38.25" customHeight="1">
      <c r="B818" s="129"/>
      <c r="C818" s="130">
        <v>139</v>
      </c>
      <c r="D818" s="130" t="s">
        <v>145</v>
      </c>
      <c r="E818" s="131" t="s">
        <v>1611</v>
      </c>
      <c r="F818" s="222" t="s">
        <v>1612</v>
      </c>
      <c r="G818" s="222"/>
      <c r="H818" s="222"/>
      <c r="I818" s="222"/>
      <c r="J818" s="132" t="s">
        <v>190</v>
      </c>
      <c r="K818" s="133">
        <v>111.196</v>
      </c>
      <c r="L818" s="217">
        <v>0</v>
      </c>
      <c r="M818" s="217"/>
      <c r="N818" s="217">
        <f>ROUND(L818*K818,2)</f>
        <v>0</v>
      </c>
      <c r="O818" s="217"/>
      <c r="P818" s="217"/>
      <c r="Q818" s="217"/>
      <c r="R818" s="134"/>
      <c r="T818" s="135" t="s">
        <v>5</v>
      </c>
      <c r="U818" s="40" t="s">
        <v>38</v>
      </c>
      <c r="V818" s="136">
        <v>0.46200000000000002</v>
      </c>
      <c r="W818" s="136">
        <f>V818*K818</f>
        <v>51.372551999999999</v>
      </c>
      <c r="X818" s="136">
        <v>0</v>
      </c>
      <c r="Y818" s="136">
        <f>X818*K818</f>
        <v>0</v>
      </c>
      <c r="Z818" s="136">
        <v>0.05</v>
      </c>
      <c r="AA818" s="137">
        <f>Z818*K818</f>
        <v>5.5598000000000001</v>
      </c>
      <c r="AR818" s="21" t="s">
        <v>149</v>
      </c>
      <c r="AT818" s="21" t="s">
        <v>145</v>
      </c>
      <c r="AU818" s="21" t="s">
        <v>95</v>
      </c>
      <c r="AY818" s="21" t="s">
        <v>144</v>
      </c>
      <c r="BE818" s="138">
        <f>IF(U818="základní",N818,0)</f>
        <v>0</v>
      </c>
      <c r="BF818" s="138">
        <f>IF(U818="snížená",N818,0)</f>
        <v>0</v>
      </c>
      <c r="BG818" s="138">
        <f>IF(U818="zákl. přenesená",N818,0)</f>
        <v>0</v>
      </c>
      <c r="BH818" s="138">
        <f>IF(U818="sníž. přenesená",N818,0)</f>
        <v>0</v>
      </c>
      <c r="BI818" s="138">
        <f>IF(U818="nulová",N818,0)</f>
        <v>0</v>
      </c>
      <c r="BJ818" s="21" t="s">
        <v>81</v>
      </c>
      <c r="BK818" s="138">
        <f>ROUND(L818*K818,2)</f>
        <v>0</v>
      </c>
      <c r="BL818" s="21" t="s">
        <v>149</v>
      </c>
      <c r="BM818" s="21" t="s">
        <v>1613</v>
      </c>
    </row>
    <row r="819" spans="2:65" s="10" customFormat="1" ht="16.5" customHeight="1">
      <c r="B819" s="139"/>
      <c r="E819" s="140" t="s">
        <v>5</v>
      </c>
      <c r="F819" s="225" t="s">
        <v>1261</v>
      </c>
      <c r="G819" s="226"/>
      <c r="H819" s="226"/>
      <c r="I819" s="226"/>
      <c r="K819" s="140" t="s">
        <v>5</v>
      </c>
      <c r="R819" s="141"/>
      <c r="T819" s="142"/>
      <c r="AA819" s="143"/>
      <c r="AT819" s="140" t="s">
        <v>152</v>
      </c>
      <c r="AU819" s="140" t="s">
        <v>95</v>
      </c>
      <c r="AV819" s="10" t="s">
        <v>81</v>
      </c>
      <c r="AW819" s="10" t="s">
        <v>31</v>
      </c>
      <c r="AX819" s="10" t="s">
        <v>73</v>
      </c>
      <c r="AY819" s="140" t="s">
        <v>144</v>
      </c>
    </row>
    <row r="820" spans="2:65" s="11" customFormat="1" ht="38.25" customHeight="1">
      <c r="B820" s="144"/>
      <c r="E820" s="145" t="s">
        <v>5</v>
      </c>
      <c r="F820" s="223" t="s">
        <v>1614</v>
      </c>
      <c r="G820" s="224"/>
      <c r="H820" s="224"/>
      <c r="I820" s="224"/>
      <c r="K820" s="146">
        <v>111.196</v>
      </c>
      <c r="R820" s="147"/>
      <c r="T820" s="148"/>
      <c r="AA820" s="149"/>
      <c r="AT820" s="145" t="s">
        <v>152</v>
      </c>
      <c r="AU820" s="145" t="s">
        <v>95</v>
      </c>
      <c r="AV820" s="11" t="s">
        <v>95</v>
      </c>
      <c r="AW820" s="11" t="s">
        <v>31</v>
      </c>
      <c r="AX820" s="11" t="s">
        <v>81</v>
      </c>
      <c r="AY820" s="145" t="s">
        <v>144</v>
      </c>
    </row>
    <row r="821" spans="2:65" s="1" customFormat="1" ht="38.25" customHeight="1">
      <c r="B821" s="129"/>
      <c r="C821" s="130">
        <v>140</v>
      </c>
      <c r="D821" s="130" t="s">
        <v>145</v>
      </c>
      <c r="E821" s="131" t="s">
        <v>1615</v>
      </c>
      <c r="F821" s="222" t="s">
        <v>1616</v>
      </c>
      <c r="G821" s="222"/>
      <c r="H821" s="222"/>
      <c r="I821" s="222"/>
      <c r="J821" s="132" t="s">
        <v>190</v>
      </c>
      <c r="K821" s="133">
        <v>609.42600000000004</v>
      </c>
      <c r="L821" s="217">
        <v>0</v>
      </c>
      <c r="M821" s="217"/>
      <c r="N821" s="217">
        <f>ROUND(L821*K821,2)</f>
        <v>0</v>
      </c>
      <c r="O821" s="217"/>
      <c r="P821" s="217"/>
      <c r="Q821" s="217"/>
      <c r="R821" s="134"/>
      <c r="T821" s="135" t="s">
        <v>5</v>
      </c>
      <c r="U821" s="40" t="s">
        <v>38</v>
      </c>
      <c r="V821" s="136">
        <v>0.26</v>
      </c>
      <c r="W821" s="136">
        <f>V821*K821</f>
        <v>158.45076000000003</v>
      </c>
      <c r="X821" s="136">
        <v>0</v>
      </c>
      <c r="Y821" s="136">
        <f>X821*K821</f>
        <v>0</v>
      </c>
      <c r="Z821" s="136">
        <v>4.5999999999999999E-2</v>
      </c>
      <c r="AA821" s="137">
        <f>Z821*K821</f>
        <v>28.033596000000003</v>
      </c>
      <c r="AR821" s="21" t="s">
        <v>149</v>
      </c>
      <c r="AT821" s="21" t="s">
        <v>145</v>
      </c>
      <c r="AU821" s="21" t="s">
        <v>95</v>
      </c>
      <c r="AY821" s="21" t="s">
        <v>144</v>
      </c>
      <c r="BE821" s="138">
        <f>IF(U821="základní",N821,0)</f>
        <v>0</v>
      </c>
      <c r="BF821" s="138">
        <f>IF(U821="snížená",N821,0)</f>
        <v>0</v>
      </c>
      <c r="BG821" s="138">
        <f>IF(U821="zákl. přenesená",N821,0)</f>
        <v>0</v>
      </c>
      <c r="BH821" s="138">
        <f>IF(U821="sníž. přenesená",N821,0)</f>
        <v>0</v>
      </c>
      <c r="BI821" s="138">
        <f>IF(U821="nulová",N821,0)</f>
        <v>0</v>
      </c>
      <c r="BJ821" s="21" t="s">
        <v>81</v>
      </c>
      <c r="BK821" s="138">
        <f>ROUND(L821*K821,2)</f>
        <v>0</v>
      </c>
      <c r="BL821" s="21" t="s">
        <v>149</v>
      </c>
      <c r="BM821" s="21" t="s">
        <v>1617</v>
      </c>
    </row>
    <row r="822" spans="2:65" s="10" customFormat="1" ht="16.5" customHeight="1">
      <c r="B822" s="139"/>
      <c r="E822" s="140" t="s">
        <v>5</v>
      </c>
      <c r="F822" s="225" t="s">
        <v>1261</v>
      </c>
      <c r="G822" s="226"/>
      <c r="H822" s="226"/>
      <c r="I822" s="226"/>
      <c r="K822" s="140" t="s">
        <v>5</v>
      </c>
      <c r="R822" s="141"/>
      <c r="T822" s="142"/>
      <c r="AA822" s="143"/>
      <c r="AT822" s="140" t="s">
        <v>152</v>
      </c>
      <c r="AU822" s="140" t="s">
        <v>95</v>
      </c>
      <c r="AV822" s="10" t="s">
        <v>81</v>
      </c>
      <c r="AW822" s="10" t="s">
        <v>31</v>
      </c>
      <c r="AX822" s="10" t="s">
        <v>73</v>
      </c>
      <c r="AY822" s="140" t="s">
        <v>144</v>
      </c>
    </row>
    <row r="823" spans="2:65" s="11" customFormat="1" ht="16.5" customHeight="1">
      <c r="B823" s="144"/>
      <c r="E823" s="145" t="s">
        <v>5</v>
      </c>
      <c r="F823" s="223" t="s">
        <v>1618</v>
      </c>
      <c r="G823" s="224"/>
      <c r="H823" s="224"/>
      <c r="I823" s="224"/>
      <c r="K823" s="146">
        <v>42.497999999999998</v>
      </c>
      <c r="R823" s="147"/>
      <c r="T823" s="148"/>
      <c r="AA823" s="149"/>
      <c r="AT823" s="145" t="s">
        <v>152</v>
      </c>
      <c r="AU823" s="145" t="s">
        <v>95</v>
      </c>
      <c r="AV823" s="11" t="s">
        <v>95</v>
      </c>
      <c r="AW823" s="11" t="s">
        <v>31</v>
      </c>
      <c r="AX823" s="11" t="s">
        <v>73</v>
      </c>
      <c r="AY823" s="145" t="s">
        <v>144</v>
      </c>
    </row>
    <row r="824" spans="2:65" s="11" customFormat="1" ht="16.5" customHeight="1">
      <c r="B824" s="144"/>
      <c r="E824" s="145" t="s">
        <v>5</v>
      </c>
      <c r="F824" s="223" t="s">
        <v>1619</v>
      </c>
      <c r="G824" s="224"/>
      <c r="H824" s="224"/>
      <c r="I824" s="224"/>
      <c r="K824" s="146">
        <v>73.224000000000004</v>
      </c>
      <c r="R824" s="147"/>
      <c r="T824" s="148"/>
      <c r="AA824" s="149"/>
      <c r="AT824" s="145" t="s">
        <v>152</v>
      </c>
      <c r="AU824" s="145" t="s">
        <v>95</v>
      </c>
      <c r="AV824" s="11" t="s">
        <v>95</v>
      </c>
      <c r="AW824" s="11" t="s">
        <v>31</v>
      </c>
      <c r="AX824" s="11" t="s">
        <v>73</v>
      </c>
      <c r="AY824" s="145" t="s">
        <v>144</v>
      </c>
    </row>
    <row r="825" spans="2:65" s="11" customFormat="1" ht="16.5" customHeight="1">
      <c r="B825" s="144"/>
      <c r="E825" s="145" t="s">
        <v>5</v>
      </c>
      <c r="F825" s="223" t="s">
        <v>1620</v>
      </c>
      <c r="G825" s="224"/>
      <c r="H825" s="224"/>
      <c r="I825" s="224"/>
      <c r="K825" s="146">
        <v>93.284999999999997</v>
      </c>
      <c r="R825" s="147"/>
      <c r="T825" s="148"/>
      <c r="AA825" s="149"/>
      <c r="AT825" s="145" t="s">
        <v>152</v>
      </c>
      <c r="AU825" s="145" t="s">
        <v>95</v>
      </c>
      <c r="AV825" s="11" t="s">
        <v>95</v>
      </c>
      <c r="AW825" s="11" t="s">
        <v>31</v>
      </c>
      <c r="AX825" s="11" t="s">
        <v>73</v>
      </c>
      <c r="AY825" s="145" t="s">
        <v>144</v>
      </c>
    </row>
    <row r="826" spans="2:65" s="11" customFormat="1" ht="16.5" customHeight="1">
      <c r="B826" s="144"/>
      <c r="E826" s="145" t="s">
        <v>5</v>
      </c>
      <c r="F826" s="223" t="s">
        <v>1621</v>
      </c>
      <c r="G826" s="224"/>
      <c r="H826" s="224"/>
      <c r="I826" s="224"/>
      <c r="K826" s="146">
        <v>13.837999999999999</v>
      </c>
      <c r="R826" s="147"/>
      <c r="T826" s="148"/>
      <c r="AA826" s="149"/>
      <c r="AT826" s="145" t="s">
        <v>152</v>
      </c>
      <c r="AU826" s="145" t="s">
        <v>95</v>
      </c>
      <c r="AV826" s="11" t="s">
        <v>95</v>
      </c>
      <c r="AW826" s="11" t="s">
        <v>31</v>
      </c>
      <c r="AX826" s="11" t="s">
        <v>73</v>
      </c>
      <c r="AY826" s="145" t="s">
        <v>144</v>
      </c>
    </row>
    <row r="827" spans="2:65" s="11" customFormat="1" ht="16.5" customHeight="1">
      <c r="B827" s="144"/>
      <c r="E827" s="145" t="s">
        <v>5</v>
      </c>
      <c r="F827" s="223" t="s">
        <v>1622</v>
      </c>
      <c r="G827" s="224"/>
      <c r="H827" s="224"/>
      <c r="I827" s="224"/>
      <c r="K827" s="146">
        <v>5.6840000000000002</v>
      </c>
      <c r="R827" s="147"/>
      <c r="T827" s="148"/>
      <c r="AA827" s="149"/>
      <c r="AT827" s="145" t="s">
        <v>152</v>
      </c>
      <c r="AU827" s="145" t="s">
        <v>95</v>
      </c>
      <c r="AV827" s="11" t="s">
        <v>95</v>
      </c>
      <c r="AW827" s="11" t="s">
        <v>31</v>
      </c>
      <c r="AX827" s="11" t="s">
        <v>73</v>
      </c>
      <c r="AY827" s="145" t="s">
        <v>144</v>
      </c>
    </row>
    <row r="828" spans="2:65" s="11" customFormat="1" ht="16.5" customHeight="1">
      <c r="B828" s="144"/>
      <c r="E828" s="145" t="s">
        <v>5</v>
      </c>
      <c r="F828" s="223" t="s">
        <v>1623</v>
      </c>
      <c r="G828" s="224"/>
      <c r="H828" s="224"/>
      <c r="I828" s="224"/>
      <c r="K828" s="146">
        <v>5.6159999999999997</v>
      </c>
      <c r="R828" s="147"/>
      <c r="T828" s="148"/>
      <c r="AA828" s="149"/>
      <c r="AT828" s="145" t="s">
        <v>152</v>
      </c>
      <c r="AU828" s="145" t="s">
        <v>95</v>
      </c>
      <c r="AV828" s="11" t="s">
        <v>95</v>
      </c>
      <c r="AW828" s="11" t="s">
        <v>31</v>
      </c>
      <c r="AX828" s="11" t="s">
        <v>73</v>
      </c>
      <c r="AY828" s="145" t="s">
        <v>144</v>
      </c>
    </row>
    <row r="829" spans="2:65" s="11" customFormat="1" ht="16.5" customHeight="1">
      <c r="B829" s="144"/>
      <c r="E829" s="145" t="s">
        <v>5</v>
      </c>
      <c r="F829" s="223" t="s">
        <v>1624</v>
      </c>
      <c r="G829" s="224"/>
      <c r="H829" s="224"/>
      <c r="I829" s="224"/>
      <c r="K829" s="146">
        <v>7.9729999999999999</v>
      </c>
      <c r="R829" s="147"/>
      <c r="T829" s="148"/>
      <c r="AA829" s="149"/>
      <c r="AT829" s="145" t="s">
        <v>152</v>
      </c>
      <c r="AU829" s="145" t="s">
        <v>95</v>
      </c>
      <c r="AV829" s="11" t="s">
        <v>95</v>
      </c>
      <c r="AW829" s="11" t="s">
        <v>31</v>
      </c>
      <c r="AX829" s="11" t="s">
        <v>73</v>
      </c>
      <c r="AY829" s="145" t="s">
        <v>144</v>
      </c>
    </row>
    <row r="830" spans="2:65" s="11" customFormat="1" ht="16.5" customHeight="1">
      <c r="B830" s="144"/>
      <c r="E830" s="145" t="s">
        <v>5</v>
      </c>
      <c r="F830" s="223" t="s">
        <v>1625</v>
      </c>
      <c r="G830" s="224"/>
      <c r="H830" s="224"/>
      <c r="I830" s="224"/>
      <c r="K830" s="146">
        <v>5.5810000000000004</v>
      </c>
      <c r="R830" s="147"/>
      <c r="T830" s="148"/>
      <c r="AA830" s="149"/>
      <c r="AT830" s="145" t="s">
        <v>152</v>
      </c>
      <c r="AU830" s="145" t="s">
        <v>95</v>
      </c>
      <c r="AV830" s="11" t="s">
        <v>95</v>
      </c>
      <c r="AW830" s="11" t="s">
        <v>31</v>
      </c>
      <c r="AX830" s="11" t="s">
        <v>73</v>
      </c>
      <c r="AY830" s="145" t="s">
        <v>144</v>
      </c>
    </row>
    <row r="831" spans="2:65" s="11" customFormat="1" ht="16.5" customHeight="1">
      <c r="B831" s="144"/>
      <c r="E831" s="145" t="s">
        <v>5</v>
      </c>
      <c r="F831" s="223" t="s">
        <v>1626</v>
      </c>
      <c r="G831" s="224"/>
      <c r="H831" s="224"/>
      <c r="I831" s="224"/>
      <c r="K831" s="146">
        <v>12.474</v>
      </c>
      <c r="R831" s="147"/>
      <c r="T831" s="148"/>
      <c r="AA831" s="149"/>
      <c r="AT831" s="145" t="s">
        <v>152</v>
      </c>
      <c r="AU831" s="145" t="s">
        <v>95</v>
      </c>
      <c r="AV831" s="11" t="s">
        <v>95</v>
      </c>
      <c r="AW831" s="11" t="s">
        <v>31</v>
      </c>
      <c r="AX831" s="11" t="s">
        <v>73</v>
      </c>
      <c r="AY831" s="145" t="s">
        <v>144</v>
      </c>
    </row>
    <row r="832" spans="2:65" s="11" customFormat="1" ht="16.5" customHeight="1">
      <c r="B832" s="144"/>
      <c r="E832" s="145" t="s">
        <v>5</v>
      </c>
      <c r="F832" s="223" t="s">
        <v>1627</v>
      </c>
      <c r="G832" s="224"/>
      <c r="H832" s="224"/>
      <c r="I832" s="224"/>
      <c r="K832" s="146">
        <v>49.59</v>
      </c>
      <c r="R832" s="147"/>
      <c r="T832" s="148"/>
      <c r="AA832" s="149"/>
      <c r="AT832" s="145" t="s">
        <v>152</v>
      </c>
      <c r="AU832" s="145" t="s">
        <v>95</v>
      </c>
      <c r="AV832" s="11" t="s">
        <v>95</v>
      </c>
      <c r="AW832" s="11" t="s">
        <v>31</v>
      </c>
      <c r="AX832" s="11" t="s">
        <v>73</v>
      </c>
      <c r="AY832" s="145" t="s">
        <v>144</v>
      </c>
    </row>
    <row r="833" spans="2:51" s="11" customFormat="1" ht="16.5" customHeight="1">
      <c r="B833" s="144"/>
      <c r="E833" s="145" t="s">
        <v>5</v>
      </c>
      <c r="F833" s="223" t="s">
        <v>1628</v>
      </c>
      <c r="G833" s="224"/>
      <c r="H833" s="224"/>
      <c r="I833" s="224"/>
      <c r="K833" s="146">
        <v>28.08</v>
      </c>
      <c r="R833" s="147"/>
      <c r="T833" s="148"/>
      <c r="AA833" s="149"/>
      <c r="AT833" s="145" t="s">
        <v>152</v>
      </c>
      <c r="AU833" s="145" t="s">
        <v>95</v>
      </c>
      <c r="AV833" s="11" t="s">
        <v>95</v>
      </c>
      <c r="AW833" s="11" t="s">
        <v>31</v>
      </c>
      <c r="AX833" s="11" t="s">
        <v>73</v>
      </c>
      <c r="AY833" s="145" t="s">
        <v>144</v>
      </c>
    </row>
    <row r="834" spans="2:51" s="11" customFormat="1" ht="16.5" customHeight="1">
      <c r="B834" s="144"/>
      <c r="E834" s="145" t="s">
        <v>5</v>
      </c>
      <c r="F834" s="223" t="s">
        <v>1629</v>
      </c>
      <c r="G834" s="224"/>
      <c r="H834" s="224"/>
      <c r="I834" s="224"/>
      <c r="K834" s="146">
        <v>22.98</v>
      </c>
      <c r="R834" s="147"/>
      <c r="T834" s="148"/>
      <c r="AA834" s="149"/>
      <c r="AT834" s="145" t="s">
        <v>152</v>
      </c>
      <c r="AU834" s="145" t="s">
        <v>95</v>
      </c>
      <c r="AV834" s="11" t="s">
        <v>95</v>
      </c>
      <c r="AW834" s="11" t="s">
        <v>31</v>
      </c>
      <c r="AX834" s="11" t="s">
        <v>73</v>
      </c>
      <c r="AY834" s="145" t="s">
        <v>144</v>
      </c>
    </row>
    <row r="835" spans="2:51" s="11" customFormat="1" ht="16.5" customHeight="1">
      <c r="B835" s="144"/>
      <c r="E835" s="145" t="s">
        <v>5</v>
      </c>
      <c r="F835" s="223" t="s">
        <v>1630</v>
      </c>
      <c r="G835" s="224"/>
      <c r="H835" s="224"/>
      <c r="I835" s="224"/>
      <c r="K835" s="146">
        <v>29.28</v>
      </c>
      <c r="R835" s="147"/>
      <c r="T835" s="148"/>
      <c r="AA835" s="149"/>
      <c r="AT835" s="145" t="s">
        <v>152</v>
      </c>
      <c r="AU835" s="145" t="s">
        <v>95</v>
      </c>
      <c r="AV835" s="11" t="s">
        <v>95</v>
      </c>
      <c r="AW835" s="11" t="s">
        <v>31</v>
      </c>
      <c r="AX835" s="11" t="s">
        <v>73</v>
      </c>
      <c r="AY835" s="145" t="s">
        <v>144</v>
      </c>
    </row>
    <row r="836" spans="2:51" s="11" customFormat="1" ht="16.5" customHeight="1">
      <c r="B836" s="144"/>
      <c r="E836" s="145" t="s">
        <v>5</v>
      </c>
      <c r="F836" s="223" t="s">
        <v>1631</v>
      </c>
      <c r="G836" s="224"/>
      <c r="H836" s="224"/>
      <c r="I836" s="224"/>
      <c r="K836" s="146">
        <v>54</v>
      </c>
      <c r="R836" s="147"/>
      <c r="T836" s="148"/>
      <c r="AA836" s="149"/>
      <c r="AT836" s="145" t="s">
        <v>152</v>
      </c>
      <c r="AU836" s="145" t="s">
        <v>95</v>
      </c>
      <c r="AV836" s="11" t="s">
        <v>95</v>
      </c>
      <c r="AW836" s="11" t="s">
        <v>31</v>
      </c>
      <c r="AX836" s="11" t="s">
        <v>73</v>
      </c>
      <c r="AY836" s="145" t="s">
        <v>144</v>
      </c>
    </row>
    <row r="837" spans="2:51" s="11" customFormat="1" ht="16.5" customHeight="1">
      <c r="B837" s="144"/>
      <c r="E837" s="145" t="s">
        <v>5</v>
      </c>
      <c r="F837" s="223" t="s">
        <v>1632</v>
      </c>
      <c r="G837" s="224"/>
      <c r="H837" s="224"/>
      <c r="I837" s="224"/>
      <c r="K837" s="146">
        <v>14.445</v>
      </c>
      <c r="R837" s="147"/>
      <c r="T837" s="148"/>
      <c r="AA837" s="149"/>
      <c r="AT837" s="145" t="s">
        <v>152</v>
      </c>
      <c r="AU837" s="145" t="s">
        <v>95</v>
      </c>
      <c r="AV837" s="11" t="s">
        <v>95</v>
      </c>
      <c r="AW837" s="11" t="s">
        <v>31</v>
      </c>
      <c r="AX837" s="11" t="s">
        <v>73</v>
      </c>
      <c r="AY837" s="145" t="s">
        <v>144</v>
      </c>
    </row>
    <row r="838" spans="2:51" s="11" customFormat="1" ht="16.5" customHeight="1">
      <c r="B838" s="144"/>
      <c r="E838" s="145" t="s">
        <v>5</v>
      </c>
      <c r="F838" s="223" t="s">
        <v>1633</v>
      </c>
      <c r="G838" s="224"/>
      <c r="H838" s="224"/>
      <c r="I838" s="224"/>
      <c r="K838" s="146">
        <v>11.475</v>
      </c>
      <c r="R838" s="147"/>
      <c r="T838" s="148"/>
      <c r="AA838" s="149"/>
      <c r="AT838" s="145" t="s">
        <v>152</v>
      </c>
      <c r="AU838" s="145" t="s">
        <v>95</v>
      </c>
      <c r="AV838" s="11" t="s">
        <v>95</v>
      </c>
      <c r="AW838" s="11" t="s">
        <v>31</v>
      </c>
      <c r="AX838" s="11" t="s">
        <v>73</v>
      </c>
      <c r="AY838" s="145" t="s">
        <v>144</v>
      </c>
    </row>
    <row r="839" spans="2:51" s="11" customFormat="1" ht="16.5" customHeight="1">
      <c r="B839" s="144"/>
      <c r="E839" s="145" t="s">
        <v>5</v>
      </c>
      <c r="F839" s="223" t="s">
        <v>1634</v>
      </c>
      <c r="G839" s="224"/>
      <c r="H839" s="224"/>
      <c r="I839" s="224"/>
      <c r="K839" s="146">
        <v>8.843</v>
      </c>
      <c r="R839" s="147"/>
      <c r="T839" s="148"/>
      <c r="AA839" s="149"/>
      <c r="AT839" s="145" t="s">
        <v>152</v>
      </c>
      <c r="AU839" s="145" t="s">
        <v>95</v>
      </c>
      <c r="AV839" s="11" t="s">
        <v>95</v>
      </c>
      <c r="AW839" s="11" t="s">
        <v>31</v>
      </c>
      <c r="AX839" s="11" t="s">
        <v>73</v>
      </c>
      <c r="AY839" s="145" t="s">
        <v>144</v>
      </c>
    </row>
    <row r="840" spans="2:51" s="11" customFormat="1" ht="16.5" customHeight="1">
      <c r="B840" s="144"/>
      <c r="E840" s="145" t="s">
        <v>5</v>
      </c>
      <c r="F840" s="223" t="s">
        <v>1635</v>
      </c>
      <c r="G840" s="224"/>
      <c r="H840" s="224"/>
      <c r="I840" s="224"/>
      <c r="K840" s="146">
        <v>3.645</v>
      </c>
      <c r="R840" s="147"/>
      <c r="T840" s="148"/>
      <c r="AA840" s="149"/>
      <c r="AT840" s="145" t="s">
        <v>152</v>
      </c>
      <c r="AU840" s="145" t="s">
        <v>95</v>
      </c>
      <c r="AV840" s="11" t="s">
        <v>95</v>
      </c>
      <c r="AW840" s="11" t="s">
        <v>31</v>
      </c>
      <c r="AX840" s="11" t="s">
        <v>73</v>
      </c>
      <c r="AY840" s="145" t="s">
        <v>144</v>
      </c>
    </row>
    <row r="841" spans="2:51" s="11" customFormat="1" ht="16.5" customHeight="1">
      <c r="B841" s="144"/>
      <c r="E841" s="145" t="s">
        <v>5</v>
      </c>
      <c r="F841" s="223" t="s">
        <v>1636</v>
      </c>
      <c r="G841" s="224"/>
      <c r="H841" s="224"/>
      <c r="I841" s="224"/>
      <c r="K841" s="146">
        <v>9.923</v>
      </c>
      <c r="R841" s="147"/>
      <c r="T841" s="148"/>
      <c r="AA841" s="149"/>
      <c r="AT841" s="145" t="s">
        <v>152</v>
      </c>
      <c r="AU841" s="145" t="s">
        <v>95</v>
      </c>
      <c r="AV841" s="11" t="s">
        <v>95</v>
      </c>
      <c r="AW841" s="11" t="s">
        <v>31</v>
      </c>
      <c r="AX841" s="11" t="s">
        <v>73</v>
      </c>
      <c r="AY841" s="145" t="s">
        <v>144</v>
      </c>
    </row>
    <row r="842" spans="2:51" s="11" customFormat="1" ht="16.5" customHeight="1">
      <c r="B842" s="144"/>
      <c r="E842" s="145" t="s">
        <v>5</v>
      </c>
      <c r="F842" s="223" t="s">
        <v>1637</v>
      </c>
      <c r="G842" s="224"/>
      <c r="H842" s="224"/>
      <c r="I842" s="224"/>
      <c r="K842" s="146">
        <v>2.7</v>
      </c>
      <c r="R842" s="147"/>
      <c r="T842" s="148"/>
      <c r="AA842" s="149"/>
      <c r="AT842" s="145" t="s">
        <v>152</v>
      </c>
      <c r="AU842" s="145" t="s">
        <v>95</v>
      </c>
      <c r="AV842" s="11" t="s">
        <v>95</v>
      </c>
      <c r="AW842" s="11" t="s">
        <v>31</v>
      </c>
      <c r="AX842" s="11" t="s">
        <v>73</v>
      </c>
      <c r="AY842" s="145" t="s">
        <v>144</v>
      </c>
    </row>
    <row r="843" spans="2:51" s="11" customFormat="1" ht="16.5" customHeight="1">
      <c r="B843" s="144"/>
      <c r="E843" s="145" t="s">
        <v>5</v>
      </c>
      <c r="F843" s="223" t="s">
        <v>1638</v>
      </c>
      <c r="G843" s="224"/>
      <c r="H843" s="224"/>
      <c r="I843" s="224"/>
      <c r="K843" s="146">
        <v>6.1429999999999998</v>
      </c>
      <c r="R843" s="147"/>
      <c r="T843" s="148"/>
      <c r="AA843" s="149"/>
      <c r="AT843" s="145" t="s">
        <v>152</v>
      </c>
      <c r="AU843" s="145" t="s">
        <v>95</v>
      </c>
      <c r="AV843" s="11" t="s">
        <v>95</v>
      </c>
      <c r="AW843" s="11" t="s">
        <v>31</v>
      </c>
      <c r="AX843" s="11" t="s">
        <v>73</v>
      </c>
      <c r="AY843" s="145" t="s">
        <v>144</v>
      </c>
    </row>
    <row r="844" spans="2:51" s="11" customFormat="1" ht="16.5" customHeight="1">
      <c r="B844" s="144"/>
      <c r="E844" s="145" t="s">
        <v>5</v>
      </c>
      <c r="F844" s="223" t="s">
        <v>1639</v>
      </c>
      <c r="G844" s="224"/>
      <c r="H844" s="224"/>
      <c r="I844" s="224"/>
      <c r="K844" s="146">
        <v>3.915</v>
      </c>
      <c r="R844" s="147"/>
      <c r="T844" s="148"/>
      <c r="AA844" s="149"/>
      <c r="AT844" s="145" t="s">
        <v>152</v>
      </c>
      <c r="AU844" s="145" t="s">
        <v>95</v>
      </c>
      <c r="AV844" s="11" t="s">
        <v>95</v>
      </c>
      <c r="AW844" s="11" t="s">
        <v>31</v>
      </c>
      <c r="AX844" s="11" t="s">
        <v>73</v>
      </c>
      <c r="AY844" s="145" t="s">
        <v>144</v>
      </c>
    </row>
    <row r="845" spans="2:51" s="11" customFormat="1" ht="16.5" customHeight="1">
      <c r="B845" s="144"/>
      <c r="E845" s="145" t="s">
        <v>5</v>
      </c>
      <c r="F845" s="223" t="s">
        <v>1640</v>
      </c>
      <c r="G845" s="224"/>
      <c r="H845" s="224"/>
      <c r="I845" s="224"/>
      <c r="K845" s="146">
        <v>11.61</v>
      </c>
      <c r="R845" s="147"/>
      <c r="T845" s="148"/>
      <c r="AA845" s="149"/>
      <c r="AT845" s="145" t="s">
        <v>152</v>
      </c>
      <c r="AU845" s="145" t="s">
        <v>95</v>
      </c>
      <c r="AV845" s="11" t="s">
        <v>95</v>
      </c>
      <c r="AW845" s="11" t="s">
        <v>31</v>
      </c>
      <c r="AX845" s="11" t="s">
        <v>73</v>
      </c>
      <c r="AY845" s="145" t="s">
        <v>144</v>
      </c>
    </row>
    <row r="846" spans="2:51" s="11" customFormat="1" ht="16.5" customHeight="1">
      <c r="B846" s="144"/>
      <c r="E846" s="145" t="s">
        <v>5</v>
      </c>
      <c r="F846" s="223" t="s">
        <v>1641</v>
      </c>
      <c r="G846" s="224"/>
      <c r="H846" s="224"/>
      <c r="I846" s="224"/>
      <c r="K846" s="146">
        <v>16.605</v>
      </c>
      <c r="R846" s="147"/>
      <c r="T846" s="148"/>
      <c r="AA846" s="149"/>
      <c r="AT846" s="145" t="s">
        <v>152</v>
      </c>
      <c r="AU846" s="145" t="s">
        <v>95</v>
      </c>
      <c r="AV846" s="11" t="s">
        <v>95</v>
      </c>
      <c r="AW846" s="11" t="s">
        <v>31</v>
      </c>
      <c r="AX846" s="11" t="s">
        <v>73</v>
      </c>
      <c r="AY846" s="145" t="s">
        <v>144</v>
      </c>
    </row>
    <row r="847" spans="2:51" s="11" customFormat="1" ht="16.5" customHeight="1">
      <c r="B847" s="144"/>
      <c r="E847" s="145" t="s">
        <v>5</v>
      </c>
      <c r="F847" s="223" t="s">
        <v>1642</v>
      </c>
      <c r="G847" s="224"/>
      <c r="H847" s="224"/>
      <c r="I847" s="224"/>
      <c r="K847" s="146">
        <v>6.1970000000000001</v>
      </c>
      <c r="R847" s="147"/>
      <c r="T847" s="148"/>
      <c r="AA847" s="149"/>
      <c r="AT847" s="145" t="s">
        <v>152</v>
      </c>
      <c r="AU847" s="145" t="s">
        <v>95</v>
      </c>
      <c r="AV847" s="11" t="s">
        <v>95</v>
      </c>
      <c r="AW847" s="11" t="s">
        <v>31</v>
      </c>
      <c r="AX847" s="11" t="s">
        <v>73</v>
      </c>
      <c r="AY847" s="145" t="s">
        <v>144</v>
      </c>
    </row>
    <row r="848" spans="2:51" s="11" customFormat="1" ht="16.5" customHeight="1">
      <c r="B848" s="144"/>
      <c r="E848" s="145" t="s">
        <v>5</v>
      </c>
      <c r="F848" s="223" t="s">
        <v>1643</v>
      </c>
      <c r="G848" s="224"/>
      <c r="H848" s="224"/>
      <c r="I848" s="224"/>
      <c r="K848" s="146">
        <v>16.2</v>
      </c>
      <c r="R848" s="147"/>
      <c r="T848" s="148"/>
      <c r="AA848" s="149"/>
      <c r="AT848" s="145" t="s">
        <v>152</v>
      </c>
      <c r="AU848" s="145" t="s">
        <v>95</v>
      </c>
      <c r="AV848" s="11" t="s">
        <v>95</v>
      </c>
      <c r="AW848" s="11" t="s">
        <v>31</v>
      </c>
      <c r="AX848" s="11" t="s">
        <v>73</v>
      </c>
      <c r="AY848" s="145" t="s">
        <v>144</v>
      </c>
    </row>
    <row r="849" spans="2:65" s="11" customFormat="1" ht="16.5" customHeight="1">
      <c r="B849" s="144"/>
      <c r="E849" s="145" t="s">
        <v>5</v>
      </c>
      <c r="F849" s="223" t="s">
        <v>1644</v>
      </c>
      <c r="G849" s="224"/>
      <c r="H849" s="224"/>
      <c r="I849" s="224"/>
      <c r="K849" s="146">
        <v>28.512</v>
      </c>
      <c r="R849" s="147"/>
      <c r="T849" s="148"/>
      <c r="AA849" s="149"/>
      <c r="AT849" s="145" t="s">
        <v>152</v>
      </c>
      <c r="AU849" s="145" t="s">
        <v>95</v>
      </c>
      <c r="AV849" s="11" t="s">
        <v>95</v>
      </c>
      <c r="AW849" s="11" t="s">
        <v>31</v>
      </c>
      <c r="AX849" s="11" t="s">
        <v>73</v>
      </c>
      <c r="AY849" s="145" t="s">
        <v>144</v>
      </c>
    </row>
    <row r="850" spans="2:65" s="11" customFormat="1" ht="16.5" customHeight="1">
      <c r="B850" s="144"/>
      <c r="E850" s="145" t="s">
        <v>5</v>
      </c>
      <c r="F850" s="223" t="s">
        <v>1645</v>
      </c>
      <c r="G850" s="224"/>
      <c r="H850" s="224"/>
      <c r="I850" s="224"/>
      <c r="K850" s="146">
        <v>25.11</v>
      </c>
      <c r="R850" s="147"/>
      <c r="T850" s="148"/>
      <c r="AA850" s="149"/>
      <c r="AT850" s="145" t="s">
        <v>152</v>
      </c>
      <c r="AU850" s="145" t="s">
        <v>95</v>
      </c>
      <c r="AV850" s="11" t="s">
        <v>95</v>
      </c>
      <c r="AW850" s="11" t="s">
        <v>31</v>
      </c>
      <c r="AX850" s="11" t="s">
        <v>73</v>
      </c>
      <c r="AY850" s="145" t="s">
        <v>144</v>
      </c>
    </row>
    <row r="851" spans="2:65" s="12" customFormat="1" ht="16.5" customHeight="1">
      <c r="B851" s="150"/>
      <c r="E851" s="151" t="s">
        <v>5</v>
      </c>
      <c r="F851" s="227" t="s">
        <v>155</v>
      </c>
      <c r="G851" s="228"/>
      <c r="H851" s="228"/>
      <c r="I851" s="228"/>
      <c r="K851" s="152">
        <v>609.42600000000004</v>
      </c>
      <c r="R851" s="153"/>
      <c r="T851" s="154"/>
      <c r="AA851" s="155"/>
      <c r="AT851" s="151" t="s">
        <v>152</v>
      </c>
      <c r="AU851" s="151" t="s">
        <v>95</v>
      </c>
      <c r="AV851" s="12" t="s">
        <v>149</v>
      </c>
      <c r="AW851" s="12" t="s">
        <v>31</v>
      </c>
      <c r="AX851" s="12" t="s">
        <v>81</v>
      </c>
      <c r="AY851" s="151" t="s">
        <v>144</v>
      </c>
    </row>
    <row r="852" spans="2:65" s="1" customFormat="1" ht="25.5" customHeight="1">
      <c r="B852" s="129"/>
      <c r="C852" s="130">
        <v>141</v>
      </c>
      <c r="D852" s="130" t="s">
        <v>145</v>
      </c>
      <c r="E852" s="131" t="s">
        <v>1646</v>
      </c>
      <c r="F852" s="222" t="s">
        <v>1647</v>
      </c>
      <c r="G852" s="222"/>
      <c r="H852" s="222"/>
      <c r="I852" s="222"/>
      <c r="J852" s="132" t="s">
        <v>190</v>
      </c>
      <c r="K852" s="133">
        <v>503.41300000000001</v>
      </c>
      <c r="L852" s="217">
        <v>0</v>
      </c>
      <c r="M852" s="217"/>
      <c r="N852" s="217">
        <f>ROUND(L852*K852,2)</f>
        <v>0</v>
      </c>
      <c r="O852" s="217"/>
      <c r="P852" s="217"/>
      <c r="Q852" s="217"/>
      <c r="R852" s="134"/>
      <c r="T852" s="135" t="s">
        <v>5</v>
      </c>
      <c r="U852" s="40" t="s">
        <v>38</v>
      </c>
      <c r="V852" s="136">
        <v>0.22</v>
      </c>
      <c r="W852" s="136">
        <f>V852*K852</f>
        <v>110.75086</v>
      </c>
      <c r="X852" s="136">
        <v>0</v>
      </c>
      <c r="Y852" s="136">
        <f>X852*K852</f>
        <v>0</v>
      </c>
      <c r="Z852" s="136">
        <v>1.4E-2</v>
      </c>
      <c r="AA852" s="137">
        <f>Z852*K852</f>
        <v>7.0477820000000007</v>
      </c>
      <c r="AR852" s="21" t="s">
        <v>149</v>
      </c>
      <c r="AT852" s="21" t="s">
        <v>145</v>
      </c>
      <c r="AU852" s="21" t="s">
        <v>95</v>
      </c>
      <c r="AY852" s="21" t="s">
        <v>144</v>
      </c>
      <c r="BE852" s="138">
        <f>IF(U852="základní",N852,0)</f>
        <v>0</v>
      </c>
      <c r="BF852" s="138">
        <f>IF(U852="snížená",N852,0)</f>
        <v>0</v>
      </c>
      <c r="BG852" s="138">
        <f>IF(U852="zákl. přenesená",N852,0)</f>
        <v>0</v>
      </c>
      <c r="BH852" s="138">
        <f>IF(U852="sníž. přenesená",N852,0)</f>
        <v>0</v>
      </c>
      <c r="BI852" s="138">
        <f>IF(U852="nulová",N852,0)</f>
        <v>0</v>
      </c>
      <c r="BJ852" s="21" t="s">
        <v>81</v>
      </c>
      <c r="BK852" s="138">
        <f>ROUND(L852*K852,2)</f>
        <v>0</v>
      </c>
      <c r="BL852" s="21" t="s">
        <v>149</v>
      </c>
      <c r="BM852" s="21" t="s">
        <v>1648</v>
      </c>
    </row>
    <row r="853" spans="2:65" s="11" customFormat="1" ht="16.5" customHeight="1">
      <c r="B853" s="144"/>
      <c r="E853" s="145" t="s">
        <v>5</v>
      </c>
      <c r="F853" s="220" t="s">
        <v>1649</v>
      </c>
      <c r="G853" s="221"/>
      <c r="H853" s="221"/>
      <c r="I853" s="221"/>
      <c r="K853" s="146">
        <v>503.41300000000001</v>
      </c>
      <c r="R853" s="147"/>
      <c r="T853" s="148"/>
      <c r="AA853" s="149"/>
      <c r="AT853" s="145" t="s">
        <v>152</v>
      </c>
      <c r="AU853" s="145" t="s">
        <v>95</v>
      </c>
      <c r="AV853" s="11" t="s">
        <v>95</v>
      </c>
      <c r="AW853" s="11" t="s">
        <v>31</v>
      </c>
      <c r="AX853" s="11" t="s">
        <v>81</v>
      </c>
      <c r="AY853" s="145" t="s">
        <v>144</v>
      </c>
    </row>
    <row r="854" spans="2:65" s="1" customFormat="1" ht="25.5" customHeight="1">
      <c r="B854" s="129"/>
      <c r="C854" s="130">
        <v>142</v>
      </c>
      <c r="D854" s="130" t="s">
        <v>145</v>
      </c>
      <c r="E854" s="131" t="s">
        <v>1650</v>
      </c>
      <c r="F854" s="222" t="s">
        <v>1651</v>
      </c>
      <c r="G854" s="222"/>
      <c r="H854" s="222"/>
      <c r="I854" s="222"/>
      <c r="J854" s="132" t="s">
        <v>190</v>
      </c>
      <c r="K854" s="133">
        <v>100.03</v>
      </c>
      <c r="L854" s="217">
        <v>0</v>
      </c>
      <c r="M854" s="217"/>
      <c r="N854" s="217">
        <f>ROUND(L854*K854,2)</f>
        <v>0</v>
      </c>
      <c r="O854" s="217"/>
      <c r="P854" s="217"/>
      <c r="Q854" s="217"/>
      <c r="R854" s="134"/>
      <c r="T854" s="135" t="s">
        <v>5</v>
      </c>
      <c r="U854" s="40" t="s">
        <v>38</v>
      </c>
      <c r="V854" s="136">
        <v>0.3</v>
      </c>
      <c r="W854" s="136">
        <f>V854*K854</f>
        <v>30.009</v>
      </c>
      <c r="X854" s="136">
        <v>0</v>
      </c>
      <c r="Y854" s="136">
        <f>X854*K854</f>
        <v>0</v>
      </c>
      <c r="Z854" s="136">
        <v>6.8000000000000005E-2</v>
      </c>
      <c r="AA854" s="137">
        <f>Z854*K854</f>
        <v>6.8020400000000008</v>
      </c>
      <c r="AR854" s="21" t="s">
        <v>149</v>
      </c>
      <c r="AT854" s="21" t="s">
        <v>145</v>
      </c>
      <c r="AU854" s="21" t="s">
        <v>95</v>
      </c>
      <c r="AY854" s="21" t="s">
        <v>144</v>
      </c>
      <c r="BE854" s="138">
        <f>IF(U854="základní",N854,0)</f>
        <v>0</v>
      </c>
      <c r="BF854" s="138">
        <f>IF(U854="snížená",N854,0)</f>
        <v>0</v>
      </c>
      <c r="BG854" s="138">
        <f>IF(U854="zákl. přenesená",N854,0)</f>
        <v>0</v>
      </c>
      <c r="BH854" s="138">
        <f>IF(U854="sníž. přenesená",N854,0)</f>
        <v>0</v>
      </c>
      <c r="BI854" s="138">
        <f>IF(U854="nulová",N854,0)</f>
        <v>0</v>
      </c>
      <c r="BJ854" s="21" t="s">
        <v>81</v>
      </c>
      <c r="BK854" s="138">
        <f>ROUND(L854*K854,2)</f>
        <v>0</v>
      </c>
      <c r="BL854" s="21" t="s">
        <v>149</v>
      </c>
      <c r="BM854" s="21" t="s">
        <v>1652</v>
      </c>
    </row>
    <row r="855" spans="2:65" s="10" customFormat="1" ht="16.5" customHeight="1">
      <c r="B855" s="139"/>
      <c r="E855" s="140" t="s">
        <v>5</v>
      </c>
      <c r="F855" s="225" t="s">
        <v>440</v>
      </c>
      <c r="G855" s="226"/>
      <c r="H855" s="226"/>
      <c r="I855" s="226"/>
      <c r="K855" s="140" t="s">
        <v>5</v>
      </c>
      <c r="R855" s="141"/>
      <c r="T855" s="142"/>
      <c r="AA855" s="143"/>
      <c r="AT855" s="140" t="s">
        <v>152</v>
      </c>
      <c r="AU855" s="140" t="s">
        <v>95</v>
      </c>
      <c r="AV855" s="10" t="s">
        <v>81</v>
      </c>
      <c r="AW855" s="10" t="s">
        <v>31</v>
      </c>
      <c r="AX855" s="10" t="s">
        <v>73</v>
      </c>
      <c r="AY855" s="140" t="s">
        <v>144</v>
      </c>
    </row>
    <row r="856" spans="2:65" s="11" customFormat="1" ht="25.5" customHeight="1">
      <c r="B856" s="144"/>
      <c r="E856" s="145" t="s">
        <v>5</v>
      </c>
      <c r="F856" s="223" t="s">
        <v>1653</v>
      </c>
      <c r="G856" s="224"/>
      <c r="H856" s="224"/>
      <c r="I856" s="224"/>
      <c r="K856" s="146">
        <v>78</v>
      </c>
      <c r="R856" s="147"/>
      <c r="T856" s="148"/>
      <c r="AA856" s="149"/>
      <c r="AT856" s="145" t="s">
        <v>152</v>
      </c>
      <c r="AU856" s="145" t="s">
        <v>95</v>
      </c>
      <c r="AV856" s="11" t="s">
        <v>95</v>
      </c>
      <c r="AW856" s="11" t="s">
        <v>31</v>
      </c>
      <c r="AX856" s="11" t="s">
        <v>73</v>
      </c>
      <c r="AY856" s="145" t="s">
        <v>144</v>
      </c>
    </row>
    <row r="857" spans="2:65" s="11" customFormat="1" ht="16.5" customHeight="1">
      <c r="B857" s="144"/>
      <c r="E857" s="145" t="s">
        <v>5</v>
      </c>
      <c r="F857" s="223" t="s">
        <v>1654</v>
      </c>
      <c r="G857" s="224"/>
      <c r="H857" s="224"/>
      <c r="I857" s="224"/>
      <c r="K857" s="146">
        <v>5.5</v>
      </c>
      <c r="R857" s="147"/>
      <c r="T857" s="148"/>
      <c r="AA857" s="149"/>
      <c r="AT857" s="145" t="s">
        <v>152</v>
      </c>
      <c r="AU857" s="145" t="s">
        <v>95</v>
      </c>
      <c r="AV857" s="11" t="s">
        <v>95</v>
      </c>
      <c r="AW857" s="11" t="s">
        <v>31</v>
      </c>
      <c r="AX857" s="11" t="s">
        <v>73</v>
      </c>
      <c r="AY857" s="145" t="s">
        <v>144</v>
      </c>
    </row>
    <row r="858" spans="2:65" s="11" customFormat="1" ht="16.5" customHeight="1">
      <c r="B858" s="144"/>
      <c r="E858" s="145" t="s">
        <v>5</v>
      </c>
      <c r="F858" s="223" t="s">
        <v>1655</v>
      </c>
      <c r="G858" s="224"/>
      <c r="H858" s="224"/>
      <c r="I858" s="224"/>
      <c r="K858" s="146">
        <v>16.53</v>
      </c>
      <c r="R858" s="147"/>
      <c r="T858" s="148"/>
      <c r="AA858" s="149"/>
      <c r="AT858" s="145" t="s">
        <v>152</v>
      </c>
      <c r="AU858" s="145" t="s">
        <v>95</v>
      </c>
      <c r="AV858" s="11" t="s">
        <v>95</v>
      </c>
      <c r="AW858" s="11" t="s">
        <v>31</v>
      </c>
      <c r="AX858" s="11" t="s">
        <v>73</v>
      </c>
      <c r="AY858" s="145" t="s">
        <v>144</v>
      </c>
    </row>
    <row r="859" spans="2:65" s="12" customFormat="1" ht="16.5" customHeight="1">
      <c r="B859" s="150"/>
      <c r="E859" s="151" t="s">
        <v>5</v>
      </c>
      <c r="F859" s="227" t="s">
        <v>155</v>
      </c>
      <c r="G859" s="228"/>
      <c r="H859" s="228"/>
      <c r="I859" s="228"/>
      <c r="K859" s="152">
        <v>100.03</v>
      </c>
      <c r="R859" s="153"/>
      <c r="T859" s="154"/>
      <c r="AA859" s="155"/>
      <c r="AT859" s="151" t="s">
        <v>152</v>
      </c>
      <c r="AU859" s="151" t="s">
        <v>95</v>
      </c>
      <c r="AV859" s="12" t="s">
        <v>149</v>
      </c>
      <c r="AW859" s="12" t="s">
        <v>31</v>
      </c>
      <c r="AX859" s="12" t="s">
        <v>81</v>
      </c>
      <c r="AY859" s="151" t="s">
        <v>144</v>
      </c>
    </row>
    <row r="860" spans="2:65" s="1" customFormat="1" ht="25.5" customHeight="1">
      <c r="B860" s="129"/>
      <c r="C860" s="130">
        <v>143</v>
      </c>
      <c r="D860" s="130" t="s">
        <v>145</v>
      </c>
      <c r="E860" s="131" t="s">
        <v>1656</v>
      </c>
      <c r="F860" s="222" t="s">
        <v>1657</v>
      </c>
      <c r="G860" s="222"/>
      <c r="H860" s="222"/>
      <c r="I860" s="222"/>
      <c r="J860" s="132" t="s">
        <v>190</v>
      </c>
      <c r="K860" s="133">
        <v>132.995</v>
      </c>
      <c r="L860" s="217">
        <v>0</v>
      </c>
      <c r="M860" s="217"/>
      <c r="N860" s="217">
        <f>ROUND(L860*K860,2)</f>
        <v>0</v>
      </c>
      <c r="O860" s="217"/>
      <c r="P860" s="217"/>
      <c r="Q860" s="217"/>
      <c r="R860" s="134"/>
      <c r="T860" s="135" t="s">
        <v>5</v>
      </c>
      <c r="U860" s="40" t="s">
        <v>38</v>
      </c>
      <c r="V860" s="136">
        <v>0.27300000000000002</v>
      </c>
      <c r="W860" s="136">
        <f>V860*K860</f>
        <v>36.307635000000005</v>
      </c>
      <c r="X860" s="136">
        <v>0</v>
      </c>
      <c r="Y860" s="136">
        <f>X860*K860</f>
        <v>0</v>
      </c>
      <c r="Z860" s="136">
        <v>0</v>
      </c>
      <c r="AA860" s="137">
        <f>Z860*K860</f>
        <v>0</v>
      </c>
      <c r="AR860" s="21" t="s">
        <v>149</v>
      </c>
      <c r="AT860" s="21" t="s">
        <v>145</v>
      </c>
      <c r="AU860" s="21" t="s">
        <v>95</v>
      </c>
      <c r="AY860" s="21" t="s">
        <v>144</v>
      </c>
      <c r="BE860" s="138">
        <f>IF(U860="základní",N860,0)</f>
        <v>0</v>
      </c>
      <c r="BF860" s="138">
        <f>IF(U860="snížená",N860,0)</f>
        <v>0</v>
      </c>
      <c r="BG860" s="138">
        <f>IF(U860="zákl. přenesená",N860,0)</f>
        <v>0</v>
      </c>
      <c r="BH860" s="138">
        <f>IF(U860="sníž. přenesená",N860,0)</f>
        <v>0</v>
      </c>
      <c r="BI860" s="138">
        <f>IF(U860="nulová",N860,0)</f>
        <v>0</v>
      </c>
      <c r="BJ860" s="21" t="s">
        <v>81</v>
      </c>
      <c r="BK860" s="138">
        <f>ROUND(L860*K860,2)</f>
        <v>0</v>
      </c>
      <c r="BL860" s="21" t="s">
        <v>149</v>
      </c>
      <c r="BM860" s="21" t="s">
        <v>1658</v>
      </c>
    </row>
    <row r="861" spans="2:65" s="1" customFormat="1" ht="25.5" customHeight="1">
      <c r="B861" s="129"/>
      <c r="C861" s="130">
        <v>144</v>
      </c>
      <c r="D861" s="130" t="s">
        <v>145</v>
      </c>
      <c r="E861" s="131" t="s">
        <v>1659</v>
      </c>
      <c r="F861" s="222" t="s">
        <v>1660</v>
      </c>
      <c r="G861" s="222"/>
      <c r="H861" s="222"/>
      <c r="I861" s="222"/>
      <c r="J861" s="132" t="s">
        <v>190</v>
      </c>
      <c r="K861" s="133">
        <v>132.995</v>
      </c>
      <c r="L861" s="217">
        <v>0</v>
      </c>
      <c r="M861" s="217"/>
      <c r="N861" s="217">
        <f>ROUND(L861*K861,2)</f>
        <v>0</v>
      </c>
      <c r="O861" s="217"/>
      <c r="P861" s="217"/>
      <c r="Q861" s="217"/>
      <c r="R861" s="134"/>
      <c r="T861" s="135" t="s">
        <v>5</v>
      </c>
      <c r="U861" s="40" t="s">
        <v>38</v>
      </c>
      <c r="V861" s="136">
        <v>0.33500000000000002</v>
      </c>
      <c r="W861" s="136">
        <f>V861*K861</f>
        <v>44.553325000000001</v>
      </c>
      <c r="X861" s="136">
        <v>0</v>
      </c>
      <c r="Y861" s="136">
        <f>X861*K861</f>
        <v>0</v>
      </c>
      <c r="Z861" s="136">
        <v>0</v>
      </c>
      <c r="AA861" s="137">
        <f>Z861*K861</f>
        <v>0</v>
      </c>
      <c r="AR861" s="21" t="s">
        <v>149</v>
      </c>
      <c r="AT861" s="21" t="s">
        <v>145</v>
      </c>
      <c r="AU861" s="21" t="s">
        <v>95</v>
      </c>
      <c r="AY861" s="21" t="s">
        <v>144</v>
      </c>
      <c r="BE861" s="138">
        <f>IF(U861="základní",N861,0)</f>
        <v>0</v>
      </c>
      <c r="BF861" s="138">
        <f>IF(U861="snížená",N861,0)</f>
        <v>0</v>
      </c>
      <c r="BG861" s="138">
        <f>IF(U861="zákl. přenesená",N861,0)</f>
        <v>0</v>
      </c>
      <c r="BH861" s="138">
        <f>IF(U861="sníž. přenesená",N861,0)</f>
        <v>0</v>
      </c>
      <c r="BI861" s="138">
        <f>IF(U861="nulová",N861,0)</f>
        <v>0</v>
      </c>
      <c r="BJ861" s="21" t="s">
        <v>81</v>
      </c>
      <c r="BK861" s="138">
        <f>ROUND(L861*K861,2)</f>
        <v>0</v>
      </c>
      <c r="BL861" s="21" t="s">
        <v>149</v>
      </c>
      <c r="BM861" s="21" t="s">
        <v>1661</v>
      </c>
    </row>
    <row r="862" spans="2:65" s="1" customFormat="1" ht="25.5" customHeight="1">
      <c r="B862" s="129"/>
      <c r="C862" s="130">
        <v>145</v>
      </c>
      <c r="D862" s="130" t="s">
        <v>145</v>
      </c>
      <c r="E862" s="131" t="s">
        <v>1662</v>
      </c>
      <c r="F862" s="222" t="s">
        <v>1663</v>
      </c>
      <c r="G862" s="222"/>
      <c r="H862" s="222"/>
      <c r="I862" s="222"/>
      <c r="J862" s="132" t="s">
        <v>190</v>
      </c>
      <c r="K862" s="133">
        <v>265.99</v>
      </c>
      <c r="L862" s="217">
        <v>0</v>
      </c>
      <c r="M862" s="217"/>
      <c r="N862" s="217">
        <f>ROUND(L862*K862,2)</f>
        <v>0</v>
      </c>
      <c r="O862" s="217"/>
      <c r="P862" s="217"/>
      <c r="Q862" s="217"/>
      <c r="R862" s="134"/>
      <c r="T862" s="135" t="s">
        <v>5</v>
      </c>
      <c r="U862" s="40" t="s">
        <v>38</v>
      </c>
      <c r="V862" s="136">
        <v>1.0369999999999999</v>
      </c>
      <c r="W862" s="136">
        <f>V862*K862</f>
        <v>275.83162999999996</v>
      </c>
      <c r="X862" s="136">
        <v>0</v>
      </c>
      <c r="Y862" s="136">
        <f>X862*K862</f>
        <v>0</v>
      </c>
      <c r="Z862" s="136">
        <v>2.3300000000000001E-2</v>
      </c>
      <c r="AA862" s="137">
        <f>Z862*K862</f>
        <v>6.1975670000000003</v>
      </c>
      <c r="AR862" s="21" t="s">
        <v>149</v>
      </c>
      <c r="AT862" s="21" t="s">
        <v>145</v>
      </c>
      <c r="AU862" s="21" t="s">
        <v>95</v>
      </c>
      <c r="AY862" s="21" t="s">
        <v>144</v>
      </c>
      <c r="BE862" s="138">
        <f>IF(U862="základní",N862,0)</f>
        <v>0</v>
      </c>
      <c r="BF862" s="138">
        <f>IF(U862="snížená",N862,0)</f>
        <v>0</v>
      </c>
      <c r="BG862" s="138">
        <f>IF(U862="zákl. přenesená",N862,0)</f>
        <v>0</v>
      </c>
      <c r="BH862" s="138">
        <f>IF(U862="sníž. přenesená",N862,0)</f>
        <v>0</v>
      </c>
      <c r="BI862" s="138">
        <f>IF(U862="nulová",N862,0)</f>
        <v>0</v>
      </c>
      <c r="BJ862" s="21" t="s">
        <v>81</v>
      </c>
      <c r="BK862" s="138">
        <f>ROUND(L862*K862,2)</f>
        <v>0</v>
      </c>
      <c r="BL862" s="21" t="s">
        <v>149</v>
      </c>
      <c r="BM862" s="21" t="s">
        <v>1664</v>
      </c>
    </row>
    <row r="863" spans="2:65" s="10" customFormat="1" ht="16.5" customHeight="1">
      <c r="B863" s="139"/>
      <c r="E863" s="140" t="s">
        <v>5</v>
      </c>
      <c r="F863" s="225" t="s">
        <v>1665</v>
      </c>
      <c r="G863" s="226"/>
      <c r="H863" s="226"/>
      <c r="I863" s="226"/>
      <c r="K863" s="140" t="s">
        <v>5</v>
      </c>
      <c r="R863" s="141"/>
      <c r="T863" s="142"/>
      <c r="AA863" s="143"/>
      <c r="AT863" s="140" t="s">
        <v>152</v>
      </c>
      <c r="AU863" s="140" t="s">
        <v>95</v>
      </c>
      <c r="AV863" s="10" t="s">
        <v>81</v>
      </c>
      <c r="AW863" s="10" t="s">
        <v>31</v>
      </c>
      <c r="AX863" s="10" t="s">
        <v>73</v>
      </c>
      <c r="AY863" s="140" t="s">
        <v>144</v>
      </c>
    </row>
    <row r="864" spans="2:65" s="11" customFormat="1" ht="16.5" customHeight="1">
      <c r="B864" s="144"/>
      <c r="E864" s="145" t="s">
        <v>5</v>
      </c>
      <c r="F864" s="223" t="s">
        <v>1666</v>
      </c>
      <c r="G864" s="224"/>
      <c r="H864" s="224"/>
      <c r="I864" s="224"/>
      <c r="K864" s="146">
        <v>265.99</v>
      </c>
      <c r="R864" s="147"/>
      <c r="T864" s="148"/>
      <c r="AA864" s="149"/>
      <c r="AT864" s="145" t="s">
        <v>152</v>
      </c>
      <c r="AU864" s="145" t="s">
        <v>95</v>
      </c>
      <c r="AV864" s="11" t="s">
        <v>95</v>
      </c>
      <c r="AW864" s="11" t="s">
        <v>31</v>
      </c>
      <c r="AX864" s="11" t="s">
        <v>81</v>
      </c>
      <c r="AY864" s="145" t="s">
        <v>144</v>
      </c>
    </row>
    <row r="865" spans="2:65" s="1" customFormat="1" ht="38.25" customHeight="1">
      <c r="B865" s="129"/>
      <c r="C865" s="130">
        <v>146</v>
      </c>
      <c r="D865" s="130" t="s">
        <v>145</v>
      </c>
      <c r="E865" s="131" t="s">
        <v>1667</v>
      </c>
      <c r="F865" s="222" t="s">
        <v>1668</v>
      </c>
      <c r="G865" s="222"/>
      <c r="H865" s="222"/>
      <c r="I865" s="222"/>
      <c r="J865" s="132" t="s">
        <v>190</v>
      </c>
      <c r="K865" s="133">
        <v>265.99</v>
      </c>
      <c r="L865" s="217">
        <v>0</v>
      </c>
      <c r="M865" s="217"/>
      <c r="N865" s="217">
        <f>ROUND(L865*K865,2)</f>
        <v>0</v>
      </c>
      <c r="O865" s="217"/>
      <c r="P865" s="217"/>
      <c r="Q865" s="217"/>
      <c r="R865" s="134"/>
      <c r="T865" s="135" t="s">
        <v>5</v>
      </c>
      <c r="U865" s="40" t="s">
        <v>38</v>
      </c>
      <c r="V865" s="136">
        <v>1.234</v>
      </c>
      <c r="W865" s="136">
        <f>V865*K865</f>
        <v>328.23166000000003</v>
      </c>
      <c r="X865" s="136">
        <v>7.8163999999999997E-2</v>
      </c>
      <c r="Y865" s="136">
        <f>X865*K865</f>
        <v>20.790842359999999</v>
      </c>
      <c r="Z865" s="136">
        <v>0</v>
      </c>
      <c r="AA865" s="137">
        <f>Z865*K865</f>
        <v>0</v>
      </c>
      <c r="AR865" s="21" t="s">
        <v>149</v>
      </c>
      <c r="AT865" s="21" t="s">
        <v>145</v>
      </c>
      <c r="AU865" s="21" t="s">
        <v>95</v>
      </c>
      <c r="AY865" s="21" t="s">
        <v>144</v>
      </c>
      <c r="BE865" s="138">
        <f>IF(U865="základní",N865,0)</f>
        <v>0</v>
      </c>
      <c r="BF865" s="138">
        <f>IF(U865="snížená",N865,0)</f>
        <v>0</v>
      </c>
      <c r="BG865" s="138">
        <f>IF(U865="zákl. přenesená",N865,0)</f>
        <v>0</v>
      </c>
      <c r="BH865" s="138">
        <f>IF(U865="sníž. přenesená",N865,0)</f>
        <v>0</v>
      </c>
      <c r="BI865" s="138">
        <f>IF(U865="nulová",N865,0)</f>
        <v>0</v>
      </c>
      <c r="BJ865" s="21" t="s">
        <v>81</v>
      </c>
      <c r="BK865" s="138">
        <f>ROUND(L865*K865,2)</f>
        <v>0</v>
      </c>
      <c r="BL865" s="21" t="s">
        <v>149</v>
      </c>
      <c r="BM865" s="21" t="s">
        <v>1669</v>
      </c>
    </row>
    <row r="866" spans="2:65" s="1" customFormat="1" ht="38.25" customHeight="1">
      <c r="B866" s="129"/>
      <c r="C866" s="130">
        <v>147</v>
      </c>
      <c r="D866" s="130" t="s">
        <v>145</v>
      </c>
      <c r="E866" s="131" t="s">
        <v>1670</v>
      </c>
      <c r="F866" s="222" t="s">
        <v>1671</v>
      </c>
      <c r="G866" s="222"/>
      <c r="H866" s="222"/>
      <c r="I866" s="222"/>
      <c r="J866" s="132" t="s">
        <v>269</v>
      </c>
      <c r="K866" s="133">
        <v>28</v>
      </c>
      <c r="L866" s="217">
        <v>0</v>
      </c>
      <c r="M866" s="217"/>
      <c r="N866" s="217">
        <f>ROUND(L866*K866,2)</f>
        <v>0</v>
      </c>
      <c r="O866" s="217"/>
      <c r="P866" s="217"/>
      <c r="Q866" s="217"/>
      <c r="R866" s="134"/>
      <c r="T866" s="135" t="s">
        <v>5</v>
      </c>
      <c r="U866" s="40" t="s">
        <v>38</v>
      </c>
      <c r="V866" s="136">
        <v>1.2809999999999999</v>
      </c>
      <c r="W866" s="136">
        <f>V866*K866</f>
        <v>35.867999999999995</v>
      </c>
      <c r="X866" s="136">
        <v>8.7150000000000005E-2</v>
      </c>
      <c r="Y866" s="136">
        <f>X866*K866</f>
        <v>2.4401999999999999</v>
      </c>
      <c r="Z866" s="136">
        <v>0</v>
      </c>
      <c r="AA866" s="137">
        <f>Z866*K866</f>
        <v>0</v>
      </c>
      <c r="AR866" s="21" t="s">
        <v>149</v>
      </c>
      <c r="AT866" s="21" t="s">
        <v>145</v>
      </c>
      <c r="AU866" s="21" t="s">
        <v>95</v>
      </c>
      <c r="AY866" s="21" t="s">
        <v>144</v>
      </c>
      <c r="BE866" s="138">
        <f>IF(U866="základní",N866,0)</f>
        <v>0</v>
      </c>
      <c r="BF866" s="138">
        <f>IF(U866="snížená",N866,0)</f>
        <v>0</v>
      </c>
      <c r="BG866" s="138">
        <f>IF(U866="zákl. přenesená",N866,0)</f>
        <v>0</v>
      </c>
      <c r="BH866" s="138">
        <f>IF(U866="sníž. přenesená",N866,0)</f>
        <v>0</v>
      </c>
      <c r="BI866" s="138">
        <f>IF(U866="nulová",N866,0)</f>
        <v>0</v>
      </c>
      <c r="BJ866" s="21" t="s">
        <v>81</v>
      </c>
      <c r="BK866" s="138">
        <f>ROUND(L866*K866,2)</f>
        <v>0</v>
      </c>
      <c r="BL866" s="21" t="s">
        <v>149</v>
      </c>
      <c r="BM866" s="21" t="s">
        <v>1672</v>
      </c>
    </row>
    <row r="867" spans="2:65" s="10" customFormat="1" ht="16.5" customHeight="1">
      <c r="B867" s="139"/>
      <c r="E867" s="140" t="s">
        <v>5</v>
      </c>
      <c r="F867" s="225" t="s">
        <v>1673</v>
      </c>
      <c r="G867" s="226"/>
      <c r="H867" s="226"/>
      <c r="I867" s="226"/>
      <c r="K867" s="140" t="s">
        <v>5</v>
      </c>
      <c r="R867" s="141"/>
      <c r="T867" s="142"/>
      <c r="AA867" s="143"/>
      <c r="AT867" s="140" t="s">
        <v>152</v>
      </c>
      <c r="AU867" s="140" t="s">
        <v>95</v>
      </c>
      <c r="AV867" s="10" t="s">
        <v>81</v>
      </c>
      <c r="AW867" s="10" t="s">
        <v>31</v>
      </c>
      <c r="AX867" s="10" t="s">
        <v>73</v>
      </c>
      <c r="AY867" s="140" t="s">
        <v>144</v>
      </c>
    </row>
    <row r="868" spans="2:65" s="11" customFormat="1" ht="16.5" customHeight="1">
      <c r="B868" s="144"/>
      <c r="E868" s="145" t="s">
        <v>5</v>
      </c>
      <c r="F868" s="223" t="s">
        <v>1674</v>
      </c>
      <c r="G868" s="224"/>
      <c r="H868" s="224"/>
      <c r="I868" s="224"/>
      <c r="K868" s="146">
        <v>28</v>
      </c>
      <c r="R868" s="147"/>
      <c r="T868" s="148"/>
      <c r="AA868" s="149"/>
      <c r="AT868" s="145" t="s">
        <v>152</v>
      </c>
      <c r="AU868" s="145" t="s">
        <v>95</v>
      </c>
      <c r="AV868" s="11" t="s">
        <v>95</v>
      </c>
      <c r="AW868" s="11" t="s">
        <v>31</v>
      </c>
      <c r="AX868" s="11" t="s">
        <v>81</v>
      </c>
      <c r="AY868" s="145" t="s">
        <v>144</v>
      </c>
    </row>
    <row r="869" spans="2:65" s="1" customFormat="1" ht="38.25" customHeight="1">
      <c r="B869" s="129"/>
      <c r="C869" s="130">
        <v>148</v>
      </c>
      <c r="D869" s="130" t="s">
        <v>145</v>
      </c>
      <c r="E869" s="131" t="s">
        <v>1675</v>
      </c>
      <c r="F869" s="222" t="s">
        <v>1676</v>
      </c>
      <c r="G869" s="222"/>
      <c r="H869" s="222"/>
      <c r="I869" s="222"/>
      <c r="J869" s="132" t="s">
        <v>269</v>
      </c>
      <c r="K869" s="133">
        <v>28</v>
      </c>
      <c r="L869" s="217">
        <v>0</v>
      </c>
      <c r="M869" s="217"/>
      <c r="N869" s="217">
        <f>ROUND(L869*K869,2)</f>
        <v>0</v>
      </c>
      <c r="O869" s="217"/>
      <c r="P869" s="217"/>
      <c r="Q869" s="217"/>
      <c r="R869" s="134"/>
      <c r="T869" s="135" t="s">
        <v>5</v>
      </c>
      <c r="U869" s="40" t="s">
        <v>38</v>
      </c>
      <c r="V869" s="136">
        <v>1.2170000000000001</v>
      </c>
      <c r="W869" s="136">
        <f>V869*K869</f>
        <v>34.076000000000001</v>
      </c>
      <c r="X869" s="136">
        <v>7.9395000000000004E-3</v>
      </c>
      <c r="Y869" s="136">
        <f>X869*K869</f>
        <v>0.222306</v>
      </c>
      <c r="Z869" s="136">
        <v>0</v>
      </c>
      <c r="AA869" s="137">
        <f>Z869*K869</f>
        <v>0</v>
      </c>
      <c r="AR869" s="21" t="s">
        <v>149</v>
      </c>
      <c r="AT869" s="21" t="s">
        <v>145</v>
      </c>
      <c r="AU869" s="21" t="s">
        <v>95</v>
      </c>
      <c r="AY869" s="21" t="s">
        <v>144</v>
      </c>
      <c r="BE869" s="138">
        <f>IF(U869="základní",N869,0)</f>
        <v>0</v>
      </c>
      <c r="BF869" s="138">
        <f>IF(U869="snížená",N869,0)</f>
        <v>0</v>
      </c>
      <c r="BG869" s="138">
        <f>IF(U869="zákl. přenesená",N869,0)</f>
        <v>0</v>
      </c>
      <c r="BH869" s="138">
        <f>IF(U869="sníž. přenesená",N869,0)</f>
        <v>0</v>
      </c>
      <c r="BI869" s="138">
        <f>IF(U869="nulová",N869,0)</f>
        <v>0</v>
      </c>
      <c r="BJ869" s="21" t="s">
        <v>81</v>
      </c>
      <c r="BK869" s="138">
        <f>ROUND(L869*K869,2)</f>
        <v>0</v>
      </c>
      <c r="BL869" s="21" t="s">
        <v>149</v>
      </c>
      <c r="BM869" s="21" t="s">
        <v>1677</v>
      </c>
    </row>
    <row r="870" spans="2:65" s="1" customFormat="1" ht="38.25" customHeight="1">
      <c r="B870" s="129"/>
      <c r="C870" s="130">
        <v>149</v>
      </c>
      <c r="D870" s="130" t="s">
        <v>145</v>
      </c>
      <c r="E870" s="131" t="s">
        <v>1678</v>
      </c>
      <c r="F870" s="222" t="s">
        <v>1679</v>
      </c>
      <c r="G870" s="222"/>
      <c r="H870" s="222"/>
      <c r="I870" s="222"/>
      <c r="J870" s="132" t="s">
        <v>608</v>
      </c>
      <c r="K870" s="133">
        <v>4</v>
      </c>
      <c r="L870" s="217">
        <v>0</v>
      </c>
      <c r="M870" s="217"/>
      <c r="N870" s="217">
        <f>ROUND(L870*K870,2)</f>
        <v>0</v>
      </c>
      <c r="O870" s="217"/>
      <c r="P870" s="217"/>
      <c r="Q870" s="217"/>
      <c r="R870" s="134"/>
      <c r="T870" s="135" t="s">
        <v>5</v>
      </c>
      <c r="U870" s="40" t="s">
        <v>38</v>
      </c>
      <c r="V870" s="136">
        <v>5.4379999999999997</v>
      </c>
      <c r="W870" s="136">
        <f>V870*K870</f>
        <v>21.751999999999999</v>
      </c>
      <c r="X870" s="136">
        <v>0.1240488</v>
      </c>
      <c r="Y870" s="136">
        <f>X870*K870</f>
        <v>0.4961952</v>
      </c>
      <c r="Z870" s="136">
        <v>0</v>
      </c>
      <c r="AA870" s="137">
        <f>Z870*K870</f>
        <v>0</v>
      </c>
      <c r="AR870" s="21" t="s">
        <v>149</v>
      </c>
      <c r="AT870" s="21" t="s">
        <v>145</v>
      </c>
      <c r="AU870" s="21" t="s">
        <v>95</v>
      </c>
      <c r="AY870" s="21" t="s">
        <v>144</v>
      </c>
      <c r="BE870" s="138">
        <f>IF(U870="základní",N870,0)</f>
        <v>0</v>
      </c>
      <c r="BF870" s="138">
        <f>IF(U870="snížená",N870,0)</f>
        <v>0</v>
      </c>
      <c r="BG870" s="138">
        <f>IF(U870="zákl. přenesená",N870,0)</f>
        <v>0</v>
      </c>
      <c r="BH870" s="138">
        <f>IF(U870="sníž. přenesená",N870,0)</f>
        <v>0</v>
      </c>
      <c r="BI870" s="138">
        <f>IF(U870="nulová",N870,0)</f>
        <v>0</v>
      </c>
      <c r="BJ870" s="21" t="s">
        <v>81</v>
      </c>
      <c r="BK870" s="138">
        <f>ROUND(L870*K870,2)</f>
        <v>0</v>
      </c>
      <c r="BL870" s="21" t="s">
        <v>149</v>
      </c>
      <c r="BM870" s="21" t="s">
        <v>1680</v>
      </c>
    </row>
    <row r="871" spans="2:65" s="9" customFormat="1" ht="29.85" customHeight="1">
      <c r="B871" s="119"/>
      <c r="D871" s="128" t="s">
        <v>112</v>
      </c>
      <c r="E871" s="128"/>
      <c r="F871" s="128"/>
      <c r="G871" s="128"/>
      <c r="H871" s="128"/>
      <c r="I871" s="128"/>
      <c r="J871" s="128"/>
      <c r="K871" s="128"/>
      <c r="L871" s="128"/>
      <c r="M871" s="128"/>
      <c r="N871" s="218">
        <f>BK871</f>
        <v>0</v>
      </c>
      <c r="O871" s="219"/>
      <c r="P871" s="219"/>
      <c r="Q871" s="219"/>
      <c r="R871" s="121"/>
      <c r="T871" s="122"/>
      <c r="W871" s="123">
        <f>SUM(W872:W878)</f>
        <v>1252.0251799999999</v>
      </c>
      <c r="Y871" s="123">
        <f>SUM(Y872:Y878)</f>
        <v>0</v>
      </c>
      <c r="AA871" s="124">
        <f>SUM(AA872:AA878)</f>
        <v>0</v>
      </c>
      <c r="AR871" s="125" t="s">
        <v>81</v>
      </c>
      <c r="AT871" s="126" t="s">
        <v>72</v>
      </c>
      <c r="AU871" s="126" t="s">
        <v>81</v>
      </c>
      <c r="AY871" s="125" t="s">
        <v>144</v>
      </c>
      <c r="BK871" s="127">
        <f>SUM(BK872:BK878)</f>
        <v>0</v>
      </c>
    </row>
    <row r="872" spans="2:65" s="1" customFormat="1" ht="16.5" customHeight="1">
      <c r="B872" s="129"/>
      <c r="C872" s="130">
        <v>150</v>
      </c>
      <c r="D872" s="130" t="s">
        <v>145</v>
      </c>
      <c r="E872" s="131" t="s">
        <v>465</v>
      </c>
      <c r="F872" s="222" t="s">
        <v>466</v>
      </c>
      <c r="G872" s="222"/>
      <c r="H872" s="222"/>
      <c r="I872" s="222"/>
      <c r="J872" s="132" t="s">
        <v>179</v>
      </c>
      <c r="K872" s="133">
        <v>452.81200000000001</v>
      </c>
      <c r="L872" s="217">
        <v>0</v>
      </c>
      <c r="M872" s="217"/>
      <c r="N872" s="217">
        <f>ROUND(L872*K872,2)</f>
        <v>0</v>
      </c>
      <c r="O872" s="217"/>
      <c r="P872" s="217"/>
      <c r="Q872" s="217"/>
      <c r="R872" s="134"/>
      <c r="T872" s="135" t="s">
        <v>5</v>
      </c>
      <c r="U872" s="40" t="s">
        <v>38</v>
      </c>
      <c r="V872" s="136">
        <v>0.13600000000000001</v>
      </c>
      <c r="W872" s="136">
        <f>V872*K872</f>
        <v>61.582432000000004</v>
      </c>
      <c r="X872" s="136">
        <v>0</v>
      </c>
      <c r="Y872" s="136">
        <f>X872*K872</f>
        <v>0</v>
      </c>
      <c r="Z872" s="136">
        <v>0</v>
      </c>
      <c r="AA872" s="137">
        <f>Z872*K872</f>
        <v>0</v>
      </c>
      <c r="AR872" s="21" t="s">
        <v>149</v>
      </c>
      <c r="AT872" s="21" t="s">
        <v>145</v>
      </c>
      <c r="AU872" s="21" t="s">
        <v>95</v>
      </c>
      <c r="AY872" s="21" t="s">
        <v>144</v>
      </c>
      <c r="BE872" s="138">
        <f>IF(U872="základní",N872,0)</f>
        <v>0</v>
      </c>
      <c r="BF872" s="138">
        <f>IF(U872="snížená",N872,0)</f>
        <v>0</v>
      </c>
      <c r="BG872" s="138">
        <f>IF(U872="zákl. přenesená",N872,0)</f>
        <v>0</v>
      </c>
      <c r="BH872" s="138">
        <f>IF(U872="sníž. přenesená",N872,0)</f>
        <v>0</v>
      </c>
      <c r="BI872" s="138">
        <f>IF(U872="nulová",N872,0)</f>
        <v>0</v>
      </c>
      <c r="BJ872" s="21" t="s">
        <v>81</v>
      </c>
      <c r="BK872" s="138">
        <f>ROUND(L872*K872,2)</f>
        <v>0</v>
      </c>
      <c r="BL872" s="21" t="s">
        <v>149</v>
      </c>
      <c r="BM872" s="21" t="s">
        <v>1681</v>
      </c>
    </row>
    <row r="873" spans="2:65" s="1" customFormat="1" ht="38.25" customHeight="1">
      <c r="B873" s="129"/>
      <c r="C873" s="130">
        <v>151</v>
      </c>
      <c r="D873" s="130" t="s">
        <v>145</v>
      </c>
      <c r="E873" s="131" t="s">
        <v>469</v>
      </c>
      <c r="F873" s="222" t="s">
        <v>470</v>
      </c>
      <c r="G873" s="222"/>
      <c r="H873" s="222"/>
      <c r="I873" s="222"/>
      <c r="J873" s="132" t="s">
        <v>179</v>
      </c>
      <c r="K873" s="133">
        <v>452.81200000000001</v>
      </c>
      <c r="L873" s="217">
        <v>0</v>
      </c>
      <c r="M873" s="217"/>
      <c r="N873" s="217">
        <f>ROUND(L873*K873,2)</f>
        <v>0</v>
      </c>
      <c r="O873" s="217"/>
      <c r="P873" s="217"/>
      <c r="Q873" s="217"/>
      <c r="R873" s="134"/>
      <c r="T873" s="135" t="s">
        <v>5</v>
      </c>
      <c r="U873" s="40" t="s">
        <v>38</v>
      </c>
      <c r="V873" s="136">
        <v>2.42</v>
      </c>
      <c r="W873" s="136">
        <f>V873*K873</f>
        <v>1095.80504</v>
      </c>
      <c r="X873" s="136">
        <v>0</v>
      </c>
      <c r="Y873" s="136">
        <f>X873*K873</f>
        <v>0</v>
      </c>
      <c r="Z873" s="136">
        <v>0</v>
      </c>
      <c r="AA873" s="137">
        <f>Z873*K873</f>
        <v>0</v>
      </c>
      <c r="AR873" s="21" t="s">
        <v>149</v>
      </c>
      <c r="AT873" s="21" t="s">
        <v>145</v>
      </c>
      <c r="AU873" s="21" t="s">
        <v>95</v>
      </c>
      <c r="AY873" s="21" t="s">
        <v>144</v>
      </c>
      <c r="BE873" s="138">
        <f>IF(U873="základní",N873,0)</f>
        <v>0</v>
      </c>
      <c r="BF873" s="138">
        <f>IF(U873="snížená",N873,0)</f>
        <v>0</v>
      </c>
      <c r="BG873" s="138">
        <f>IF(U873="zákl. přenesená",N873,0)</f>
        <v>0</v>
      </c>
      <c r="BH873" s="138">
        <f>IF(U873="sníž. přenesená",N873,0)</f>
        <v>0</v>
      </c>
      <c r="BI873" s="138">
        <f>IF(U873="nulová",N873,0)</f>
        <v>0</v>
      </c>
      <c r="BJ873" s="21" t="s">
        <v>81</v>
      </c>
      <c r="BK873" s="138">
        <f>ROUND(L873*K873,2)</f>
        <v>0</v>
      </c>
      <c r="BL873" s="21" t="s">
        <v>149</v>
      </c>
      <c r="BM873" s="21" t="s">
        <v>1682</v>
      </c>
    </row>
    <row r="874" spans="2:65" s="1" customFormat="1" ht="38.25" customHeight="1">
      <c r="B874" s="129"/>
      <c r="C874" s="130">
        <v>152</v>
      </c>
      <c r="D874" s="130" t="s">
        <v>145</v>
      </c>
      <c r="E874" s="131" t="s">
        <v>473</v>
      </c>
      <c r="F874" s="222" t="s">
        <v>474</v>
      </c>
      <c r="G874" s="222"/>
      <c r="H874" s="222"/>
      <c r="I874" s="222"/>
      <c r="J874" s="132" t="s">
        <v>179</v>
      </c>
      <c r="K874" s="133">
        <v>452.81200000000001</v>
      </c>
      <c r="L874" s="217">
        <v>0</v>
      </c>
      <c r="M874" s="217"/>
      <c r="N874" s="217">
        <f>ROUND(L874*K874,2)</f>
        <v>0</v>
      </c>
      <c r="O874" s="217"/>
      <c r="P874" s="217"/>
      <c r="Q874" s="217"/>
      <c r="R874" s="134"/>
      <c r="T874" s="135" t="s">
        <v>5</v>
      </c>
      <c r="U874" s="40" t="s">
        <v>38</v>
      </c>
      <c r="V874" s="136">
        <v>0.125</v>
      </c>
      <c r="W874" s="136">
        <f>V874*K874</f>
        <v>56.601500000000001</v>
      </c>
      <c r="X874" s="136">
        <v>0</v>
      </c>
      <c r="Y874" s="136">
        <f>X874*K874</f>
        <v>0</v>
      </c>
      <c r="Z874" s="136">
        <v>0</v>
      </c>
      <c r="AA874" s="137">
        <f>Z874*K874</f>
        <v>0</v>
      </c>
      <c r="AR874" s="21" t="s">
        <v>149</v>
      </c>
      <c r="AT874" s="21" t="s">
        <v>145</v>
      </c>
      <c r="AU874" s="21" t="s">
        <v>95</v>
      </c>
      <c r="AY874" s="21" t="s">
        <v>144</v>
      </c>
      <c r="BE874" s="138">
        <f>IF(U874="základní",N874,0)</f>
        <v>0</v>
      </c>
      <c r="BF874" s="138">
        <f>IF(U874="snížená",N874,0)</f>
        <v>0</v>
      </c>
      <c r="BG874" s="138">
        <f>IF(U874="zákl. přenesená",N874,0)</f>
        <v>0</v>
      </c>
      <c r="BH874" s="138">
        <f>IF(U874="sníž. přenesená",N874,0)</f>
        <v>0</v>
      </c>
      <c r="BI874" s="138">
        <f>IF(U874="nulová",N874,0)</f>
        <v>0</v>
      </c>
      <c r="BJ874" s="21" t="s">
        <v>81</v>
      </c>
      <c r="BK874" s="138">
        <f>ROUND(L874*K874,2)</f>
        <v>0</v>
      </c>
      <c r="BL874" s="21" t="s">
        <v>149</v>
      </c>
      <c r="BM874" s="21" t="s">
        <v>1683</v>
      </c>
    </row>
    <row r="875" spans="2:65" s="1" customFormat="1" ht="25.5" customHeight="1">
      <c r="B875" s="129"/>
      <c r="C875" s="130">
        <v>153</v>
      </c>
      <c r="D875" s="130" t="s">
        <v>145</v>
      </c>
      <c r="E875" s="131" t="s">
        <v>477</v>
      </c>
      <c r="F875" s="222" t="s">
        <v>478</v>
      </c>
      <c r="G875" s="222"/>
      <c r="H875" s="222"/>
      <c r="I875" s="222"/>
      <c r="J875" s="132" t="s">
        <v>179</v>
      </c>
      <c r="K875" s="133">
        <v>6339.3680000000004</v>
      </c>
      <c r="L875" s="217">
        <v>0</v>
      </c>
      <c r="M875" s="217"/>
      <c r="N875" s="217">
        <f>ROUND(L875*K875,2)</f>
        <v>0</v>
      </c>
      <c r="O875" s="217"/>
      <c r="P875" s="217"/>
      <c r="Q875" s="217"/>
      <c r="R875" s="134"/>
      <c r="T875" s="135" t="s">
        <v>5</v>
      </c>
      <c r="U875" s="40" t="s">
        <v>38</v>
      </c>
      <c r="V875" s="136">
        <v>6.0000000000000001E-3</v>
      </c>
      <c r="W875" s="136">
        <f>V875*K875</f>
        <v>38.036208000000002</v>
      </c>
      <c r="X875" s="136">
        <v>0</v>
      </c>
      <c r="Y875" s="136">
        <f>X875*K875</f>
        <v>0</v>
      </c>
      <c r="Z875" s="136">
        <v>0</v>
      </c>
      <c r="AA875" s="137">
        <f>Z875*K875</f>
        <v>0</v>
      </c>
      <c r="AR875" s="21" t="s">
        <v>149</v>
      </c>
      <c r="AT875" s="21" t="s">
        <v>145</v>
      </c>
      <c r="AU875" s="21" t="s">
        <v>95</v>
      </c>
      <c r="AY875" s="21" t="s">
        <v>144</v>
      </c>
      <c r="BE875" s="138">
        <f>IF(U875="základní",N875,0)</f>
        <v>0</v>
      </c>
      <c r="BF875" s="138">
        <f>IF(U875="snížená",N875,0)</f>
        <v>0</v>
      </c>
      <c r="BG875" s="138">
        <f>IF(U875="zákl. přenesená",N875,0)</f>
        <v>0</v>
      </c>
      <c r="BH875" s="138">
        <f>IF(U875="sníž. přenesená",N875,0)</f>
        <v>0</v>
      </c>
      <c r="BI875" s="138">
        <f>IF(U875="nulová",N875,0)</f>
        <v>0</v>
      </c>
      <c r="BJ875" s="21" t="s">
        <v>81</v>
      </c>
      <c r="BK875" s="138">
        <f>ROUND(L875*K875,2)</f>
        <v>0</v>
      </c>
      <c r="BL875" s="21" t="s">
        <v>149</v>
      </c>
      <c r="BM875" s="21" t="s">
        <v>1684</v>
      </c>
    </row>
    <row r="876" spans="2:65" s="11" customFormat="1" ht="25.5" customHeight="1">
      <c r="B876" s="144"/>
      <c r="E876" s="145" t="s">
        <v>5</v>
      </c>
      <c r="F876" s="220" t="s">
        <v>1685</v>
      </c>
      <c r="G876" s="221"/>
      <c r="H876" s="221"/>
      <c r="I876" s="221"/>
      <c r="K876" s="146">
        <v>6339.3680000000004</v>
      </c>
      <c r="R876" s="147"/>
      <c r="T876" s="148"/>
      <c r="AA876" s="149"/>
      <c r="AT876" s="145" t="s">
        <v>152</v>
      </c>
      <c r="AU876" s="145" t="s">
        <v>95</v>
      </c>
      <c r="AV876" s="11" t="s">
        <v>95</v>
      </c>
      <c r="AW876" s="11" t="s">
        <v>31</v>
      </c>
      <c r="AX876" s="11" t="s">
        <v>81</v>
      </c>
      <c r="AY876" s="145" t="s">
        <v>144</v>
      </c>
    </row>
    <row r="877" spans="2:65" s="1" customFormat="1" ht="38.25" customHeight="1">
      <c r="B877" s="129"/>
      <c r="C877" s="130">
        <v>154</v>
      </c>
      <c r="D877" s="130" t="s">
        <v>145</v>
      </c>
      <c r="E877" s="131" t="s">
        <v>482</v>
      </c>
      <c r="F877" s="222" t="s">
        <v>483</v>
      </c>
      <c r="G877" s="222"/>
      <c r="H877" s="222"/>
      <c r="I877" s="222"/>
      <c r="J877" s="132" t="s">
        <v>179</v>
      </c>
      <c r="K877" s="133">
        <v>452.81200000000001</v>
      </c>
      <c r="L877" s="217">
        <v>0</v>
      </c>
      <c r="M877" s="217"/>
      <c r="N877" s="217">
        <f>ROUND(L877*K877,2)</f>
        <v>0</v>
      </c>
      <c r="O877" s="217"/>
      <c r="P877" s="217"/>
      <c r="Q877" s="217"/>
      <c r="R877" s="134"/>
      <c r="T877" s="135" t="s">
        <v>5</v>
      </c>
      <c r="U877" s="40" t="s">
        <v>38</v>
      </c>
      <c r="V877" s="136">
        <v>0</v>
      </c>
      <c r="W877" s="136">
        <f>V877*K877</f>
        <v>0</v>
      </c>
      <c r="X877" s="136">
        <v>0</v>
      </c>
      <c r="Y877" s="136">
        <f>X877*K877</f>
        <v>0</v>
      </c>
      <c r="Z877" s="136">
        <v>0</v>
      </c>
      <c r="AA877" s="137">
        <f>Z877*K877</f>
        <v>0</v>
      </c>
      <c r="AR877" s="21" t="s">
        <v>149</v>
      </c>
      <c r="AT877" s="21" t="s">
        <v>145</v>
      </c>
      <c r="AU877" s="21" t="s">
        <v>95</v>
      </c>
      <c r="AY877" s="21" t="s">
        <v>144</v>
      </c>
      <c r="BE877" s="138">
        <f>IF(U877="základní",N877,0)</f>
        <v>0</v>
      </c>
      <c r="BF877" s="138">
        <f>IF(U877="snížená",N877,0)</f>
        <v>0</v>
      </c>
      <c r="BG877" s="138">
        <f>IF(U877="zákl. přenesená",N877,0)</f>
        <v>0</v>
      </c>
      <c r="BH877" s="138">
        <f>IF(U877="sníž. přenesená",N877,0)</f>
        <v>0</v>
      </c>
      <c r="BI877" s="138">
        <f>IF(U877="nulová",N877,0)</f>
        <v>0</v>
      </c>
      <c r="BJ877" s="21" t="s">
        <v>81</v>
      </c>
      <c r="BK877" s="138">
        <f>ROUND(L877*K877,2)</f>
        <v>0</v>
      </c>
      <c r="BL877" s="21" t="s">
        <v>149</v>
      </c>
      <c r="BM877" s="21" t="s">
        <v>1686</v>
      </c>
    </row>
    <row r="878" spans="2:65" s="1" customFormat="1" ht="38.25" customHeight="1">
      <c r="B878" s="129"/>
      <c r="C878" s="130">
        <v>155</v>
      </c>
      <c r="D878" s="130" t="s">
        <v>145</v>
      </c>
      <c r="E878" s="131" t="s">
        <v>1687</v>
      </c>
      <c r="F878" s="222" t="s">
        <v>1688</v>
      </c>
      <c r="G878" s="222"/>
      <c r="H878" s="222"/>
      <c r="I878" s="222"/>
      <c r="J878" s="132" t="s">
        <v>179</v>
      </c>
      <c r="K878" s="133">
        <v>8.2409999999999997</v>
      </c>
      <c r="L878" s="217">
        <v>0</v>
      </c>
      <c r="M878" s="217"/>
      <c r="N878" s="217">
        <f>ROUND(L878*K878,2)</f>
        <v>0</v>
      </c>
      <c r="O878" s="217"/>
      <c r="P878" s="217"/>
      <c r="Q878" s="217"/>
      <c r="R878" s="134"/>
      <c r="T878" s="135" t="s">
        <v>5</v>
      </c>
      <c r="U878" s="40" t="s">
        <v>38</v>
      </c>
      <c r="V878" s="136">
        <v>0</v>
      </c>
      <c r="W878" s="136">
        <f>V878*K878</f>
        <v>0</v>
      </c>
      <c r="X878" s="136">
        <v>0</v>
      </c>
      <c r="Y878" s="136">
        <f>X878*K878</f>
        <v>0</v>
      </c>
      <c r="Z878" s="136">
        <v>0</v>
      </c>
      <c r="AA878" s="137">
        <f>Z878*K878</f>
        <v>0</v>
      </c>
      <c r="AR878" s="21" t="s">
        <v>149</v>
      </c>
      <c r="AT878" s="21" t="s">
        <v>145</v>
      </c>
      <c r="AU878" s="21" t="s">
        <v>95</v>
      </c>
      <c r="AY878" s="21" t="s">
        <v>144</v>
      </c>
      <c r="BE878" s="138">
        <f>IF(U878="základní",N878,0)</f>
        <v>0</v>
      </c>
      <c r="BF878" s="138">
        <f>IF(U878="snížená",N878,0)</f>
        <v>0</v>
      </c>
      <c r="BG878" s="138">
        <f>IF(U878="zákl. přenesená",N878,0)</f>
        <v>0</v>
      </c>
      <c r="BH878" s="138">
        <f>IF(U878="sníž. přenesená",N878,0)</f>
        <v>0</v>
      </c>
      <c r="BI878" s="138">
        <f>IF(U878="nulová",N878,0)</f>
        <v>0</v>
      </c>
      <c r="BJ878" s="21" t="s">
        <v>81</v>
      </c>
      <c r="BK878" s="138">
        <f>ROUND(L878*K878,2)</f>
        <v>0</v>
      </c>
      <c r="BL878" s="21" t="s">
        <v>149</v>
      </c>
      <c r="BM878" s="21" t="s">
        <v>1689</v>
      </c>
    </row>
    <row r="879" spans="2:65" s="9" customFormat="1" ht="29.85" customHeight="1">
      <c r="B879" s="119"/>
      <c r="D879" s="128" t="s">
        <v>113</v>
      </c>
      <c r="E879" s="128"/>
      <c r="F879" s="128"/>
      <c r="G879" s="128"/>
      <c r="H879" s="128"/>
      <c r="I879" s="128"/>
      <c r="J879" s="128"/>
      <c r="K879" s="128"/>
      <c r="L879" s="128"/>
      <c r="M879" s="128"/>
      <c r="N879" s="218">
        <f>BK879</f>
        <v>0</v>
      </c>
      <c r="O879" s="219"/>
      <c r="P879" s="219"/>
      <c r="Q879" s="219"/>
      <c r="R879" s="121"/>
      <c r="T879" s="122"/>
      <c r="W879" s="123">
        <f>W880</f>
        <v>220.52823000000001</v>
      </c>
      <c r="Y879" s="123">
        <f>Y880</f>
        <v>0</v>
      </c>
      <c r="AA879" s="124">
        <f>AA880</f>
        <v>0</v>
      </c>
      <c r="AR879" s="125" t="s">
        <v>81</v>
      </c>
      <c r="AT879" s="126" t="s">
        <v>72</v>
      </c>
      <c r="AU879" s="126" t="s">
        <v>81</v>
      </c>
      <c r="AY879" s="125" t="s">
        <v>144</v>
      </c>
      <c r="BK879" s="127">
        <f>BK880</f>
        <v>0</v>
      </c>
    </row>
    <row r="880" spans="2:65" s="1" customFormat="1" ht="25.5" customHeight="1">
      <c r="B880" s="129"/>
      <c r="C880" s="130">
        <v>156</v>
      </c>
      <c r="D880" s="130" t="s">
        <v>145</v>
      </c>
      <c r="E880" s="131" t="s">
        <v>486</v>
      </c>
      <c r="F880" s="222" t="s">
        <v>487</v>
      </c>
      <c r="G880" s="222"/>
      <c r="H880" s="222"/>
      <c r="I880" s="222"/>
      <c r="J880" s="132" t="s">
        <v>179</v>
      </c>
      <c r="K880" s="133">
        <v>693.48500000000001</v>
      </c>
      <c r="L880" s="217">
        <v>0</v>
      </c>
      <c r="M880" s="217"/>
      <c r="N880" s="217">
        <f>ROUND(L880*K880,2)</f>
        <v>0</v>
      </c>
      <c r="O880" s="217"/>
      <c r="P880" s="217"/>
      <c r="Q880" s="217"/>
      <c r="R880" s="134"/>
      <c r="T880" s="135" t="s">
        <v>5</v>
      </c>
      <c r="U880" s="40" t="s">
        <v>38</v>
      </c>
      <c r="V880" s="136">
        <v>0.318</v>
      </c>
      <c r="W880" s="136">
        <f>V880*K880</f>
        <v>220.52823000000001</v>
      </c>
      <c r="X880" s="136">
        <v>0</v>
      </c>
      <c r="Y880" s="136">
        <f>X880*K880</f>
        <v>0</v>
      </c>
      <c r="Z880" s="136">
        <v>0</v>
      </c>
      <c r="AA880" s="137">
        <f>Z880*K880</f>
        <v>0</v>
      </c>
      <c r="AR880" s="21" t="s">
        <v>149</v>
      </c>
      <c r="AT880" s="21" t="s">
        <v>145</v>
      </c>
      <c r="AU880" s="21" t="s">
        <v>95</v>
      </c>
      <c r="AY880" s="21" t="s">
        <v>144</v>
      </c>
      <c r="BE880" s="138">
        <f>IF(U880="základní",N880,0)</f>
        <v>0</v>
      </c>
      <c r="BF880" s="138">
        <f>IF(U880="snížená",N880,0)</f>
        <v>0</v>
      </c>
      <c r="BG880" s="138">
        <f>IF(U880="zákl. přenesená",N880,0)</f>
        <v>0</v>
      </c>
      <c r="BH880" s="138">
        <f>IF(U880="sníž. přenesená",N880,0)</f>
        <v>0</v>
      </c>
      <c r="BI880" s="138">
        <f>IF(U880="nulová",N880,0)</f>
        <v>0</v>
      </c>
      <c r="BJ880" s="21" t="s">
        <v>81</v>
      </c>
      <c r="BK880" s="138">
        <f>ROUND(L880*K880,2)</f>
        <v>0</v>
      </c>
      <c r="BL880" s="21" t="s">
        <v>149</v>
      </c>
      <c r="BM880" s="21" t="s">
        <v>1690</v>
      </c>
    </row>
    <row r="881" spans="2:65" s="9" customFormat="1" ht="37.35" customHeight="1">
      <c r="B881" s="119"/>
      <c r="D881" s="120" t="s">
        <v>114</v>
      </c>
      <c r="E881" s="120"/>
      <c r="F881" s="120"/>
      <c r="G881" s="120"/>
      <c r="H881" s="120"/>
      <c r="I881" s="120"/>
      <c r="J881" s="120"/>
      <c r="K881" s="120"/>
      <c r="L881" s="120"/>
      <c r="M881" s="120"/>
      <c r="N881" s="235">
        <f>BK881</f>
        <v>0</v>
      </c>
      <c r="O881" s="236"/>
      <c r="P881" s="236"/>
      <c r="Q881" s="236"/>
      <c r="R881" s="121"/>
      <c r="T881" s="122"/>
      <c r="W881" s="123">
        <f>W882+W915+W921+W937+W939+W941+W944+W947+W1079+W1097+W1137+W1158+W1165+W1170+W1239+W1262+W1307+W1337</f>
        <v>3781.9983269999998</v>
      </c>
      <c r="Y881" s="123">
        <f>Y882+Y915+Y921+Y937+Y939+Y941+Y944+Y947+Y1079+Y1097+Y1137+Y1158+Y1165+Y1170+Y1239+Y1262+Y1307+Y1337</f>
        <v>67.229168678544596</v>
      </c>
      <c r="AA881" s="124">
        <f>AA882+AA915+AA921+AA937+AA939+AA941+AA944+AA947+AA1079+AA1097+AA1137+AA1158+AA1165+AA1170+AA1239+AA1262+AA1307+AA1337</f>
        <v>26.209771439999997</v>
      </c>
      <c r="AR881" s="125" t="s">
        <v>95</v>
      </c>
      <c r="AT881" s="126" t="s">
        <v>72</v>
      </c>
      <c r="AU881" s="126" t="s">
        <v>73</v>
      </c>
      <c r="AY881" s="125" t="s">
        <v>144</v>
      </c>
      <c r="BK881" s="127">
        <f>BK882+BK915+BK921+BK937+BK939+BK941+BK944+BK947+BK1079+BK1097+BK1137+BK1158+BK1165+BK1170+BK1239+BK1262+BK1307+BK1337</f>
        <v>0</v>
      </c>
    </row>
    <row r="882" spans="2:65" s="9" customFormat="1" ht="19.899999999999999" customHeight="1">
      <c r="B882" s="119"/>
      <c r="D882" s="128" t="s">
        <v>882</v>
      </c>
      <c r="E882" s="128"/>
      <c r="F882" s="128"/>
      <c r="G882" s="128"/>
      <c r="H882" s="128"/>
      <c r="I882" s="128"/>
      <c r="J882" s="128"/>
      <c r="K882" s="128"/>
      <c r="L882" s="128"/>
      <c r="M882" s="128"/>
      <c r="N882" s="233">
        <f>BK882</f>
        <v>0</v>
      </c>
      <c r="O882" s="234"/>
      <c r="P882" s="234"/>
      <c r="Q882" s="234"/>
      <c r="R882" s="121"/>
      <c r="T882" s="122"/>
      <c r="W882" s="123">
        <f>SUM(W883:W914)</f>
        <v>155.23919799999999</v>
      </c>
      <c r="Y882" s="123">
        <f>SUM(Y883:Y914)</f>
        <v>2.8708476365000002</v>
      </c>
      <c r="AA882" s="124">
        <f>SUM(AA883:AA914)</f>
        <v>0</v>
      </c>
      <c r="AR882" s="125" t="s">
        <v>95</v>
      </c>
      <c r="AT882" s="126" t="s">
        <v>72</v>
      </c>
      <c r="AU882" s="126" t="s">
        <v>81</v>
      </c>
      <c r="AY882" s="125" t="s">
        <v>144</v>
      </c>
      <c r="BK882" s="127">
        <f>SUM(BK883:BK914)</f>
        <v>0</v>
      </c>
    </row>
    <row r="883" spans="2:65" s="1" customFormat="1" ht="38.25" customHeight="1">
      <c r="B883" s="129"/>
      <c r="C883" s="130">
        <v>157</v>
      </c>
      <c r="D883" s="130" t="s">
        <v>145</v>
      </c>
      <c r="E883" s="131" t="s">
        <v>1691</v>
      </c>
      <c r="F883" s="222" t="s">
        <v>1692</v>
      </c>
      <c r="G883" s="222"/>
      <c r="H883" s="222"/>
      <c r="I883" s="222"/>
      <c r="J883" s="132" t="s">
        <v>190</v>
      </c>
      <c r="K883" s="133">
        <v>268.31099999999998</v>
      </c>
      <c r="L883" s="217">
        <v>0</v>
      </c>
      <c r="M883" s="217"/>
      <c r="N883" s="217">
        <f>ROUND(L883*K883,2)</f>
        <v>0</v>
      </c>
      <c r="O883" s="217"/>
      <c r="P883" s="217"/>
      <c r="Q883" s="217"/>
      <c r="R883" s="134"/>
      <c r="T883" s="135" t="s">
        <v>5</v>
      </c>
      <c r="U883" s="40" t="s">
        <v>38</v>
      </c>
      <c r="V883" s="136">
        <v>2.4E-2</v>
      </c>
      <c r="W883" s="136">
        <f>V883*K883</f>
        <v>6.4394639999999992</v>
      </c>
      <c r="X883" s="136">
        <v>0</v>
      </c>
      <c r="Y883" s="136">
        <f>X883*K883</f>
        <v>0</v>
      </c>
      <c r="Z883" s="136">
        <v>0</v>
      </c>
      <c r="AA883" s="137">
        <f>Z883*K883</f>
        <v>0</v>
      </c>
      <c r="AR883" s="21" t="s">
        <v>234</v>
      </c>
      <c r="AT883" s="21" t="s">
        <v>145</v>
      </c>
      <c r="AU883" s="21" t="s">
        <v>95</v>
      </c>
      <c r="AY883" s="21" t="s">
        <v>144</v>
      </c>
      <c r="BE883" s="138">
        <f>IF(U883="základní",N883,0)</f>
        <v>0</v>
      </c>
      <c r="BF883" s="138">
        <f>IF(U883="snížená",N883,0)</f>
        <v>0</v>
      </c>
      <c r="BG883" s="138">
        <f>IF(U883="zákl. přenesená",N883,0)</f>
        <v>0</v>
      </c>
      <c r="BH883" s="138">
        <f>IF(U883="sníž. přenesená",N883,0)</f>
        <v>0</v>
      </c>
      <c r="BI883" s="138">
        <f>IF(U883="nulová",N883,0)</f>
        <v>0</v>
      </c>
      <c r="BJ883" s="21" t="s">
        <v>81</v>
      </c>
      <c r="BK883" s="138">
        <f>ROUND(L883*K883,2)</f>
        <v>0</v>
      </c>
      <c r="BL883" s="21" t="s">
        <v>234</v>
      </c>
      <c r="BM883" s="21" t="s">
        <v>1693</v>
      </c>
    </row>
    <row r="884" spans="2:65" s="10" customFormat="1" ht="16.5" customHeight="1">
      <c r="B884" s="139"/>
      <c r="E884" s="140" t="s">
        <v>5</v>
      </c>
      <c r="F884" s="225" t="s">
        <v>919</v>
      </c>
      <c r="G884" s="226"/>
      <c r="H884" s="226"/>
      <c r="I884" s="226"/>
      <c r="K884" s="140" t="s">
        <v>5</v>
      </c>
      <c r="R884" s="141"/>
      <c r="T884" s="142"/>
      <c r="AA884" s="143"/>
      <c r="AT884" s="140" t="s">
        <v>152</v>
      </c>
      <c r="AU884" s="140" t="s">
        <v>95</v>
      </c>
      <c r="AV884" s="10" t="s">
        <v>81</v>
      </c>
      <c r="AW884" s="10" t="s">
        <v>31</v>
      </c>
      <c r="AX884" s="10" t="s">
        <v>73</v>
      </c>
      <c r="AY884" s="140" t="s">
        <v>144</v>
      </c>
    </row>
    <row r="885" spans="2:65" s="11" customFormat="1" ht="16.5" customHeight="1">
      <c r="B885" s="144"/>
      <c r="E885" s="145" t="s">
        <v>5</v>
      </c>
      <c r="F885" s="223" t="s">
        <v>1366</v>
      </c>
      <c r="G885" s="224"/>
      <c r="H885" s="224"/>
      <c r="I885" s="224"/>
      <c r="K885" s="146">
        <v>115.8</v>
      </c>
      <c r="R885" s="147"/>
      <c r="T885" s="148"/>
      <c r="AA885" s="149"/>
      <c r="AT885" s="145" t="s">
        <v>152</v>
      </c>
      <c r="AU885" s="145" t="s">
        <v>95</v>
      </c>
      <c r="AV885" s="11" t="s">
        <v>95</v>
      </c>
      <c r="AW885" s="11" t="s">
        <v>31</v>
      </c>
      <c r="AX885" s="11" t="s">
        <v>73</v>
      </c>
      <c r="AY885" s="145" t="s">
        <v>144</v>
      </c>
    </row>
    <row r="886" spans="2:65" s="11" customFormat="1" ht="16.5" customHeight="1">
      <c r="B886" s="144"/>
      <c r="E886" s="145" t="s">
        <v>5</v>
      </c>
      <c r="F886" s="223" t="s">
        <v>1367</v>
      </c>
      <c r="G886" s="224"/>
      <c r="H886" s="224"/>
      <c r="I886" s="224"/>
      <c r="K886" s="146">
        <v>56.448</v>
      </c>
      <c r="R886" s="147"/>
      <c r="T886" s="148"/>
      <c r="AA886" s="149"/>
      <c r="AT886" s="145" t="s">
        <v>152</v>
      </c>
      <c r="AU886" s="145" t="s">
        <v>95</v>
      </c>
      <c r="AV886" s="11" t="s">
        <v>95</v>
      </c>
      <c r="AW886" s="11" t="s">
        <v>31</v>
      </c>
      <c r="AX886" s="11" t="s">
        <v>73</v>
      </c>
      <c r="AY886" s="145" t="s">
        <v>144</v>
      </c>
    </row>
    <row r="887" spans="2:65" s="11" customFormat="1" ht="16.5" customHeight="1">
      <c r="B887" s="144"/>
      <c r="E887" s="145" t="s">
        <v>5</v>
      </c>
      <c r="F887" s="223" t="s">
        <v>1368</v>
      </c>
      <c r="G887" s="224"/>
      <c r="H887" s="224"/>
      <c r="I887" s="224"/>
      <c r="K887" s="146">
        <v>51.5</v>
      </c>
      <c r="R887" s="147"/>
      <c r="T887" s="148"/>
      <c r="AA887" s="149"/>
      <c r="AT887" s="145" t="s">
        <v>152</v>
      </c>
      <c r="AU887" s="145" t="s">
        <v>95</v>
      </c>
      <c r="AV887" s="11" t="s">
        <v>95</v>
      </c>
      <c r="AW887" s="11" t="s">
        <v>31</v>
      </c>
      <c r="AX887" s="11" t="s">
        <v>73</v>
      </c>
      <c r="AY887" s="145" t="s">
        <v>144</v>
      </c>
    </row>
    <row r="888" spans="2:65" s="11" customFormat="1" ht="16.5" customHeight="1">
      <c r="B888" s="144"/>
      <c r="E888" s="145" t="s">
        <v>5</v>
      </c>
      <c r="F888" s="223" t="s">
        <v>1369</v>
      </c>
      <c r="G888" s="224"/>
      <c r="H888" s="224"/>
      <c r="I888" s="224"/>
      <c r="K888" s="146">
        <v>44.563000000000002</v>
      </c>
      <c r="R888" s="147"/>
      <c r="T888" s="148"/>
      <c r="AA888" s="149"/>
      <c r="AT888" s="145" t="s">
        <v>152</v>
      </c>
      <c r="AU888" s="145" t="s">
        <v>95</v>
      </c>
      <c r="AV888" s="11" t="s">
        <v>95</v>
      </c>
      <c r="AW888" s="11" t="s">
        <v>31</v>
      </c>
      <c r="AX888" s="11" t="s">
        <v>73</v>
      </c>
      <c r="AY888" s="145" t="s">
        <v>144</v>
      </c>
    </row>
    <row r="889" spans="2:65" s="12" customFormat="1" ht="16.5" customHeight="1">
      <c r="B889" s="150"/>
      <c r="E889" s="151" t="s">
        <v>5</v>
      </c>
      <c r="F889" s="227" t="s">
        <v>155</v>
      </c>
      <c r="G889" s="228"/>
      <c r="H889" s="228"/>
      <c r="I889" s="228"/>
      <c r="K889" s="152">
        <v>268.31099999999998</v>
      </c>
      <c r="R889" s="153"/>
      <c r="T889" s="154"/>
      <c r="AA889" s="155"/>
      <c r="AT889" s="151" t="s">
        <v>152</v>
      </c>
      <c r="AU889" s="151" t="s">
        <v>95</v>
      </c>
      <c r="AV889" s="12" t="s">
        <v>149</v>
      </c>
      <c r="AW889" s="12" t="s">
        <v>31</v>
      </c>
      <c r="AX889" s="12" t="s">
        <v>81</v>
      </c>
      <c r="AY889" s="151" t="s">
        <v>144</v>
      </c>
    </row>
    <row r="890" spans="2:65" s="1" customFormat="1" ht="16.5" customHeight="1">
      <c r="B890" s="129"/>
      <c r="C890" s="162">
        <v>158</v>
      </c>
      <c r="D890" s="162" t="s">
        <v>261</v>
      </c>
      <c r="E890" s="163" t="s">
        <v>1694</v>
      </c>
      <c r="F890" s="231" t="s">
        <v>1695</v>
      </c>
      <c r="G890" s="231"/>
      <c r="H890" s="231"/>
      <c r="I890" s="231"/>
      <c r="J890" s="164" t="s">
        <v>179</v>
      </c>
      <c r="K890" s="165">
        <v>0.08</v>
      </c>
      <c r="L890" s="232">
        <v>0</v>
      </c>
      <c r="M890" s="232"/>
      <c r="N890" s="232">
        <f>ROUND(L890*K890,2)</f>
        <v>0</v>
      </c>
      <c r="O890" s="217"/>
      <c r="P890" s="217"/>
      <c r="Q890" s="217"/>
      <c r="R890" s="134"/>
      <c r="T890" s="135" t="s">
        <v>5</v>
      </c>
      <c r="U890" s="40" t="s">
        <v>38</v>
      </c>
      <c r="V890" s="136">
        <v>0</v>
      </c>
      <c r="W890" s="136">
        <f>V890*K890</f>
        <v>0</v>
      </c>
      <c r="X890" s="136">
        <v>1</v>
      </c>
      <c r="Y890" s="136">
        <f>X890*K890</f>
        <v>0.08</v>
      </c>
      <c r="Z890" s="136">
        <v>0</v>
      </c>
      <c r="AA890" s="137">
        <f>Z890*K890</f>
        <v>0</v>
      </c>
      <c r="AR890" s="21" t="s">
        <v>355</v>
      </c>
      <c r="AT890" s="21" t="s">
        <v>261</v>
      </c>
      <c r="AU890" s="21" t="s">
        <v>95</v>
      </c>
      <c r="AY890" s="21" t="s">
        <v>144</v>
      </c>
      <c r="BE890" s="138">
        <f>IF(U890="základní",N890,0)</f>
        <v>0</v>
      </c>
      <c r="BF890" s="138">
        <f>IF(U890="snížená",N890,0)</f>
        <v>0</v>
      </c>
      <c r="BG890" s="138">
        <f>IF(U890="zákl. přenesená",N890,0)</f>
        <v>0</v>
      </c>
      <c r="BH890" s="138">
        <f>IF(U890="sníž. přenesená",N890,0)</f>
        <v>0</v>
      </c>
      <c r="BI890" s="138">
        <f>IF(U890="nulová",N890,0)</f>
        <v>0</v>
      </c>
      <c r="BJ890" s="21" t="s">
        <v>81</v>
      </c>
      <c r="BK890" s="138">
        <f>ROUND(L890*K890,2)</f>
        <v>0</v>
      </c>
      <c r="BL890" s="21" t="s">
        <v>234</v>
      </c>
      <c r="BM890" s="21" t="s">
        <v>1696</v>
      </c>
    </row>
    <row r="891" spans="2:65" s="11" customFormat="1" ht="25.5" customHeight="1">
      <c r="B891" s="144"/>
      <c r="E891" s="145" t="s">
        <v>5</v>
      </c>
      <c r="F891" s="220" t="s">
        <v>1697</v>
      </c>
      <c r="G891" s="221"/>
      <c r="H891" s="221"/>
      <c r="I891" s="221"/>
      <c r="K891" s="146">
        <v>0.08</v>
      </c>
      <c r="R891" s="147"/>
      <c r="T891" s="148"/>
      <c r="AA891" s="149"/>
      <c r="AT891" s="145" t="s">
        <v>152</v>
      </c>
      <c r="AU891" s="145" t="s">
        <v>95</v>
      </c>
      <c r="AV891" s="11" t="s">
        <v>95</v>
      </c>
      <c r="AW891" s="11" t="s">
        <v>31</v>
      </c>
      <c r="AX891" s="11" t="s">
        <v>81</v>
      </c>
      <c r="AY891" s="145" t="s">
        <v>144</v>
      </c>
    </row>
    <row r="892" spans="2:65" s="1" customFormat="1" ht="25.5" customHeight="1">
      <c r="B892" s="129"/>
      <c r="C892" s="130">
        <v>159</v>
      </c>
      <c r="D892" s="130" t="s">
        <v>145</v>
      </c>
      <c r="E892" s="131" t="s">
        <v>1698</v>
      </c>
      <c r="F892" s="222" t="s">
        <v>1699</v>
      </c>
      <c r="G892" s="222"/>
      <c r="H892" s="222"/>
      <c r="I892" s="222"/>
      <c r="J892" s="132" t="s">
        <v>190</v>
      </c>
      <c r="K892" s="133">
        <v>536.62199999999996</v>
      </c>
      <c r="L892" s="217">
        <v>0</v>
      </c>
      <c r="M892" s="217"/>
      <c r="N892" s="217">
        <f>ROUND(L892*K892,2)</f>
        <v>0</v>
      </c>
      <c r="O892" s="217"/>
      <c r="P892" s="217"/>
      <c r="Q892" s="217"/>
      <c r="R892" s="134"/>
      <c r="T892" s="135" t="s">
        <v>5</v>
      </c>
      <c r="U892" s="40" t="s">
        <v>38</v>
      </c>
      <c r="V892" s="136">
        <v>0.222</v>
      </c>
      <c r="W892" s="136">
        <f>V892*K892</f>
        <v>119.130084</v>
      </c>
      <c r="X892" s="136">
        <v>3.9825E-4</v>
      </c>
      <c r="Y892" s="136">
        <f>X892*K892</f>
        <v>0.21370971149999998</v>
      </c>
      <c r="Z892" s="136">
        <v>0</v>
      </c>
      <c r="AA892" s="137">
        <f>Z892*K892</f>
        <v>0</v>
      </c>
      <c r="AR892" s="21" t="s">
        <v>234</v>
      </c>
      <c r="AT892" s="21" t="s">
        <v>145</v>
      </c>
      <c r="AU892" s="21" t="s">
        <v>95</v>
      </c>
      <c r="AY892" s="21" t="s">
        <v>144</v>
      </c>
      <c r="BE892" s="138">
        <f>IF(U892="základní",N892,0)</f>
        <v>0</v>
      </c>
      <c r="BF892" s="138">
        <f>IF(U892="snížená",N892,0)</f>
        <v>0</v>
      </c>
      <c r="BG892" s="138">
        <f>IF(U892="zákl. přenesená",N892,0)</f>
        <v>0</v>
      </c>
      <c r="BH892" s="138">
        <f>IF(U892="sníž. přenesená",N892,0)</f>
        <v>0</v>
      </c>
      <c r="BI892" s="138">
        <f>IF(U892="nulová",N892,0)</f>
        <v>0</v>
      </c>
      <c r="BJ892" s="21" t="s">
        <v>81</v>
      </c>
      <c r="BK892" s="138">
        <f>ROUND(L892*K892,2)</f>
        <v>0</v>
      </c>
      <c r="BL892" s="21" t="s">
        <v>234</v>
      </c>
      <c r="BM892" s="21" t="s">
        <v>1700</v>
      </c>
    </row>
    <row r="893" spans="2:65" s="10" customFormat="1" ht="16.5" customHeight="1">
      <c r="B893" s="139"/>
      <c r="E893" s="140" t="s">
        <v>5</v>
      </c>
      <c r="F893" s="225" t="s">
        <v>1701</v>
      </c>
      <c r="G893" s="226"/>
      <c r="H893" s="226"/>
      <c r="I893" s="226"/>
      <c r="K893" s="140" t="s">
        <v>5</v>
      </c>
      <c r="R893" s="141"/>
      <c r="T893" s="142"/>
      <c r="AA893" s="143"/>
      <c r="AT893" s="140" t="s">
        <v>152</v>
      </c>
      <c r="AU893" s="140" t="s">
        <v>95</v>
      </c>
      <c r="AV893" s="10" t="s">
        <v>81</v>
      </c>
      <c r="AW893" s="10" t="s">
        <v>31</v>
      </c>
      <c r="AX893" s="10" t="s">
        <v>73</v>
      </c>
      <c r="AY893" s="140" t="s">
        <v>144</v>
      </c>
    </row>
    <row r="894" spans="2:65" s="11" customFormat="1" ht="16.5" customHeight="1">
      <c r="B894" s="144"/>
      <c r="E894" s="145" t="s">
        <v>5</v>
      </c>
      <c r="F894" s="223" t="s">
        <v>1702</v>
      </c>
      <c r="G894" s="224"/>
      <c r="H894" s="224"/>
      <c r="I894" s="224"/>
      <c r="K894" s="146">
        <v>536.62199999999996</v>
      </c>
      <c r="R894" s="147"/>
      <c r="T894" s="148"/>
      <c r="AA894" s="149"/>
      <c r="AT894" s="145" t="s">
        <v>152</v>
      </c>
      <c r="AU894" s="145" t="s">
        <v>95</v>
      </c>
      <c r="AV894" s="11" t="s">
        <v>95</v>
      </c>
      <c r="AW894" s="11" t="s">
        <v>31</v>
      </c>
      <c r="AX894" s="11" t="s">
        <v>81</v>
      </c>
      <c r="AY894" s="145" t="s">
        <v>144</v>
      </c>
    </row>
    <row r="895" spans="2:65" s="1" customFormat="1" ht="25.5" customHeight="1">
      <c r="B895" s="129"/>
      <c r="C895" s="162">
        <v>160</v>
      </c>
      <c r="D895" s="162" t="s">
        <v>261</v>
      </c>
      <c r="E895" s="163" t="s">
        <v>1703</v>
      </c>
      <c r="F895" s="231" t="s">
        <v>1704</v>
      </c>
      <c r="G895" s="231"/>
      <c r="H895" s="231"/>
      <c r="I895" s="231"/>
      <c r="J895" s="164" t="s">
        <v>190</v>
      </c>
      <c r="K895" s="165">
        <v>617.11500000000001</v>
      </c>
      <c r="L895" s="232">
        <v>0</v>
      </c>
      <c r="M895" s="232"/>
      <c r="N895" s="232">
        <f>ROUND(L895*K895,2)</f>
        <v>0</v>
      </c>
      <c r="O895" s="217"/>
      <c r="P895" s="217"/>
      <c r="Q895" s="217"/>
      <c r="R895" s="134"/>
      <c r="T895" s="135" t="s">
        <v>5</v>
      </c>
      <c r="U895" s="40" t="s">
        <v>38</v>
      </c>
      <c r="V895" s="136">
        <v>0</v>
      </c>
      <c r="W895" s="136">
        <f>V895*K895</f>
        <v>0</v>
      </c>
      <c r="X895" s="136">
        <v>3.5000000000000001E-3</v>
      </c>
      <c r="Y895" s="136">
        <f>X895*K895</f>
        <v>2.1599025000000003</v>
      </c>
      <c r="Z895" s="136">
        <v>0</v>
      </c>
      <c r="AA895" s="137">
        <f>Z895*K895</f>
        <v>0</v>
      </c>
      <c r="AR895" s="21" t="s">
        <v>355</v>
      </c>
      <c r="AT895" s="21" t="s">
        <v>261</v>
      </c>
      <c r="AU895" s="21" t="s">
        <v>95</v>
      </c>
      <c r="AY895" s="21" t="s">
        <v>144</v>
      </c>
      <c r="BE895" s="138">
        <f>IF(U895="základní",N895,0)</f>
        <v>0</v>
      </c>
      <c r="BF895" s="138">
        <f>IF(U895="snížená",N895,0)</f>
        <v>0</v>
      </c>
      <c r="BG895" s="138">
        <f>IF(U895="zákl. přenesená",N895,0)</f>
        <v>0</v>
      </c>
      <c r="BH895" s="138">
        <f>IF(U895="sníž. přenesená",N895,0)</f>
        <v>0</v>
      </c>
      <c r="BI895" s="138">
        <f>IF(U895="nulová",N895,0)</f>
        <v>0</v>
      </c>
      <c r="BJ895" s="21" t="s">
        <v>81</v>
      </c>
      <c r="BK895" s="138">
        <f>ROUND(L895*K895,2)</f>
        <v>0</v>
      </c>
      <c r="BL895" s="21" t="s">
        <v>234</v>
      </c>
      <c r="BM895" s="21" t="s">
        <v>1705</v>
      </c>
    </row>
    <row r="896" spans="2:65" s="11" customFormat="1" ht="25.5" customHeight="1">
      <c r="B896" s="144"/>
      <c r="E896" s="145" t="s">
        <v>5</v>
      </c>
      <c r="F896" s="220" t="s">
        <v>1706</v>
      </c>
      <c r="G896" s="221"/>
      <c r="H896" s="221"/>
      <c r="I896" s="221"/>
      <c r="K896" s="146">
        <v>617.11500000000001</v>
      </c>
      <c r="R896" s="147"/>
      <c r="T896" s="148"/>
      <c r="AA896" s="149"/>
      <c r="AT896" s="145" t="s">
        <v>152</v>
      </c>
      <c r="AU896" s="145" t="s">
        <v>95</v>
      </c>
      <c r="AV896" s="11" t="s">
        <v>95</v>
      </c>
      <c r="AW896" s="11" t="s">
        <v>31</v>
      </c>
      <c r="AX896" s="11" t="s">
        <v>81</v>
      </c>
      <c r="AY896" s="145" t="s">
        <v>144</v>
      </c>
    </row>
    <row r="897" spans="2:65" s="1" customFormat="1" ht="38.25" customHeight="1">
      <c r="B897" s="129"/>
      <c r="C897" s="130">
        <v>161</v>
      </c>
      <c r="D897" s="130" t="s">
        <v>145</v>
      </c>
      <c r="E897" s="131" t="s">
        <v>1707</v>
      </c>
      <c r="F897" s="222" t="s">
        <v>1708</v>
      </c>
      <c r="G897" s="222"/>
      <c r="H897" s="222"/>
      <c r="I897" s="222"/>
      <c r="J897" s="132" t="s">
        <v>190</v>
      </c>
      <c r="K897" s="133">
        <v>45</v>
      </c>
      <c r="L897" s="217">
        <v>0</v>
      </c>
      <c r="M897" s="217"/>
      <c r="N897" s="217">
        <f>ROUND(L897*K897,2)</f>
        <v>0</v>
      </c>
      <c r="O897" s="217"/>
      <c r="P897" s="217"/>
      <c r="Q897" s="217"/>
      <c r="R897" s="134"/>
      <c r="T897" s="135" t="s">
        <v>5</v>
      </c>
      <c r="U897" s="40" t="s">
        <v>38</v>
      </c>
      <c r="V897" s="136">
        <v>0.3</v>
      </c>
      <c r="W897" s="136">
        <f>V897*K897</f>
        <v>13.5</v>
      </c>
      <c r="X897" s="136">
        <v>4.5750000000000001E-3</v>
      </c>
      <c r="Y897" s="136">
        <f>X897*K897</f>
        <v>0.205875</v>
      </c>
      <c r="Z897" s="136">
        <v>0</v>
      </c>
      <c r="AA897" s="137">
        <f>Z897*K897</f>
        <v>0</v>
      </c>
      <c r="AR897" s="21" t="s">
        <v>234</v>
      </c>
      <c r="AT897" s="21" t="s">
        <v>145</v>
      </c>
      <c r="AU897" s="21" t="s">
        <v>95</v>
      </c>
      <c r="AY897" s="21" t="s">
        <v>144</v>
      </c>
      <c r="BE897" s="138">
        <f>IF(U897="základní",N897,0)</f>
        <v>0</v>
      </c>
      <c r="BF897" s="138">
        <f>IF(U897="snížená",N897,0)</f>
        <v>0</v>
      </c>
      <c r="BG897" s="138">
        <f>IF(U897="zákl. přenesená",N897,0)</f>
        <v>0</v>
      </c>
      <c r="BH897" s="138">
        <f>IF(U897="sníž. přenesená",N897,0)</f>
        <v>0</v>
      </c>
      <c r="BI897" s="138">
        <f>IF(U897="nulová",N897,0)</f>
        <v>0</v>
      </c>
      <c r="BJ897" s="21" t="s">
        <v>81</v>
      </c>
      <c r="BK897" s="138">
        <f>ROUND(L897*K897,2)</f>
        <v>0</v>
      </c>
      <c r="BL897" s="21" t="s">
        <v>234</v>
      </c>
      <c r="BM897" s="21" t="s">
        <v>1709</v>
      </c>
    </row>
    <row r="898" spans="2:65" s="10" customFormat="1" ht="16.5" customHeight="1">
      <c r="B898" s="139"/>
      <c r="E898" s="140" t="s">
        <v>5</v>
      </c>
      <c r="F898" s="225" t="s">
        <v>347</v>
      </c>
      <c r="G898" s="226"/>
      <c r="H898" s="226"/>
      <c r="I898" s="226"/>
      <c r="K898" s="140" t="s">
        <v>5</v>
      </c>
      <c r="R898" s="141"/>
      <c r="T898" s="142"/>
      <c r="AA898" s="143"/>
      <c r="AT898" s="140" t="s">
        <v>152</v>
      </c>
      <c r="AU898" s="140" t="s">
        <v>95</v>
      </c>
      <c r="AV898" s="10" t="s">
        <v>81</v>
      </c>
      <c r="AW898" s="10" t="s">
        <v>31</v>
      </c>
      <c r="AX898" s="10" t="s">
        <v>73</v>
      </c>
      <c r="AY898" s="140" t="s">
        <v>144</v>
      </c>
    </row>
    <row r="899" spans="2:65" s="11" customFormat="1" ht="16.5" customHeight="1">
      <c r="B899" s="144"/>
      <c r="E899" s="145" t="s">
        <v>5</v>
      </c>
      <c r="F899" s="223" t="s">
        <v>1710</v>
      </c>
      <c r="G899" s="224"/>
      <c r="H899" s="224"/>
      <c r="I899" s="224"/>
      <c r="K899" s="146">
        <v>25.8</v>
      </c>
      <c r="R899" s="147"/>
      <c r="T899" s="148"/>
      <c r="AA899" s="149"/>
      <c r="AT899" s="145" t="s">
        <v>152</v>
      </c>
      <c r="AU899" s="145" t="s">
        <v>95</v>
      </c>
      <c r="AV899" s="11" t="s">
        <v>95</v>
      </c>
      <c r="AW899" s="11" t="s">
        <v>31</v>
      </c>
      <c r="AX899" s="11" t="s">
        <v>73</v>
      </c>
      <c r="AY899" s="145" t="s">
        <v>144</v>
      </c>
    </row>
    <row r="900" spans="2:65" s="11" customFormat="1" ht="16.5" customHeight="1">
      <c r="B900" s="144"/>
      <c r="E900" s="145" t="s">
        <v>5</v>
      </c>
      <c r="F900" s="223" t="s">
        <v>1711</v>
      </c>
      <c r="G900" s="224"/>
      <c r="H900" s="224"/>
      <c r="I900" s="224"/>
      <c r="K900" s="146">
        <v>19.2</v>
      </c>
      <c r="R900" s="147"/>
      <c r="T900" s="148"/>
      <c r="AA900" s="149"/>
      <c r="AT900" s="145" t="s">
        <v>152</v>
      </c>
      <c r="AU900" s="145" t="s">
        <v>95</v>
      </c>
      <c r="AV900" s="11" t="s">
        <v>95</v>
      </c>
      <c r="AW900" s="11" t="s">
        <v>31</v>
      </c>
      <c r="AX900" s="11" t="s">
        <v>73</v>
      </c>
      <c r="AY900" s="145" t="s">
        <v>144</v>
      </c>
    </row>
    <row r="901" spans="2:65" s="12" customFormat="1" ht="16.5" customHeight="1">
      <c r="B901" s="150"/>
      <c r="E901" s="151" t="s">
        <v>5</v>
      </c>
      <c r="F901" s="227" t="s">
        <v>155</v>
      </c>
      <c r="G901" s="228"/>
      <c r="H901" s="228"/>
      <c r="I901" s="228"/>
      <c r="K901" s="152">
        <v>45</v>
      </c>
      <c r="R901" s="153"/>
      <c r="T901" s="154"/>
      <c r="AA901" s="155"/>
      <c r="AT901" s="151" t="s">
        <v>152</v>
      </c>
      <c r="AU901" s="151" t="s">
        <v>95</v>
      </c>
      <c r="AV901" s="12" t="s">
        <v>149</v>
      </c>
      <c r="AW901" s="12" t="s">
        <v>31</v>
      </c>
      <c r="AX901" s="12" t="s">
        <v>81</v>
      </c>
      <c r="AY901" s="151" t="s">
        <v>144</v>
      </c>
    </row>
    <row r="902" spans="2:65" s="1" customFormat="1" ht="38.25" customHeight="1">
      <c r="B902" s="129"/>
      <c r="C902" s="130">
        <v>162</v>
      </c>
      <c r="D902" s="130" t="s">
        <v>145</v>
      </c>
      <c r="E902" s="131" t="s">
        <v>1712</v>
      </c>
      <c r="F902" s="222" t="s">
        <v>1713</v>
      </c>
      <c r="G902" s="222"/>
      <c r="H902" s="222"/>
      <c r="I902" s="222"/>
      <c r="J902" s="132" t="s">
        <v>190</v>
      </c>
      <c r="K902" s="133">
        <v>46.198999999999998</v>
      </c>
      <c r="L902" s="217">
        <v>0</v>
      </c>
      <c r="M902" s="217"/>
      <c r="N902" s="217">
        <f>ROUND(L902*K902,2)</f>
        <v>0</v>
      </c>
      <c r="O902" s="217"/>
      <c r="P902" s="217"/>
      <c r="Q902" s="217"/>
      <c r="R902" s="134"/>
      <c r="T902" s="135" t="s">
        <v>5</v>
      </c>
      <c r="U902" s="40" t="s">
        <v>38</v>
      </c>
      <c r="V902" s="136">
        <v>0.35</v>
      </c>
      <c r="W902" s="136">
        <f>V902*K902</f>
        <v>16.169649999999997</v>
      </c>
      <c r="X902" s="136">
        <v>4.5750000000000001E-3</v>
      </c>
      <c r="Y902" s="136">
        <f>X902*K902</f>
        <v>0.21136042499999999</v>
      </c>
      <c r="Z902" s="136">
        <v>0</v>
      </c>
      <c r="AA902" s="137">
        <f>Z902*K902</f>
        <v>0</v>
      </c>
      <c r="AR902" s="21" t="s">
        <v>234</v>
      </c>
      <c r="AT902" s="21" t="s">
        <v>145</v>
      </c>
      <c r="AU902" s="21" t="s">
        <v>95</v>
      </c>
      <c r="AY902" s="21" t="s">
        <v>144</v>
      </c>
      <c r="BE902" s="138">
        <f>IF(U902="základní",N902,0)</f>
        <v>0</v>
      </c>
      <c r="BF902" s="138">
        <f>IF(U902="snížená",N902,0)</f>
        <v>0</v>
      </c>
      <c r="BG902" s="138">
        <f>IF(U902="zákl. přenesená",N902,0)</f>
        <v>0</v>
      </c>
      <c r="BH902" s="138">
        <f>IF(U902="sníž. přenesená",N902,0)</f>
        <v>0</v>
      </c>
      <c r="BI902" s="138">
        <f>IF(U902="nulová",N902,0)</f>
        <v>0</v>
      </c>
      <c r="BJ902" s="21" t="s">
        <v>81</v>
      </c>
      <c r="BK902" s="138">
        <f>ROUND(L902*K902,2)</f>
        <v>0</v>
      </c>
      <c r="BL902" s="21" t="s">
        <v>234</v>
      </c>
      <c r="BM902" s="21" t="s">
        <v>1714</v>
      </c>
    </row>
    <row r="903" spans="2:65" s="11" customFormat="1" ht="16.5" customHeight="1">
      <c r="B903" s="144"/>
      <c r="E903" s="145" t="s">
        <v>5</v>
      </c>
      <c r="F903" s="220" t="s">
        <v>1715</v>
      </c>
      <c r="G903" s="221"/>
      <c r="H903" s="221"/>
      <c r="I903" s="221"/>
      <c r="K903" s="146">
        <v>4.2869999999999999</v>
      </c>
      <c r="R903" s="147"/>
      <c r="T903" s="148"/>
      <c r="AA903" s="149"/>
      <c r="AT903" s="145" t="s">
        <v>152</v>
      </c>
      <c r="AU903" s="145" t="s">
        <v>95</v>
      </c>
      <c r="AV903" s="11" t="s">
        <v>95</v>
      </c>
      <c r="AW903" s="11" t="s">
        <v>31</v>
      </c>
      <c r="AX903" s="11" t="s">
        <v>73</v>
      </c>
      <c r="AY903" s="145" t="s">
        <v>144</v>
      </c>
    </row>
    <row r="904" spans="2:65" s="11" customFormat="1" ht="16.5" customHeight="1">
      <c r="B904" s="144"/>
      <c r="E904" s="145" t="s">
        <v>5</v>
      </c>
      <c r="F904" s="223" t="s">
        <v>1716</v>
      </c>
      <c r="G904" s="224"/>
      <c r="H904" s="224"/>
      <c r="I904" s="224"/>
      <c r="K904" s="146">
        <v>2.5499999999999998</v>
      </c>
      <c r="R904" s="147"/>
      <c r="T904" s="148"/>
      <c r="AA904" s="149"/>
      <c r="AT904" s="145" t="s">
        <v>152</v>
      </c>
      <c r="AU904" s="145" t="s">
        <v>95</v>
      </c>
      <c r="AV904" s="11" t="s">
        <v>95</v>
      </c>
      <c r="AW904" s="11" t="s">
        <v>31</v>
      </c>
      <c r="AX904" s="11" t="s">
        <v>73</v>
      </c>
      <c r="AY904" s="145" t="s">
        <v>144</v>
      </c>
    </row>
    <row r="905" spans="2:65" s="11" customFormat="1" ht="16.5" customHeight="1">
      <c r="B905" s="144"/>
      <c r="E905" s="145" t="s">
        <v>5</v>
      </c>
      <c r="F905" s="223" t="s">
        <v>1717</v>
      </c>
      <c r="G905" s="224"/>
      <c r="H905" s="224"/>
      <c r="I905" s="224"/>
      <c r="K905" s="146">
        <v>1.35</v>
      </c>
      <c r="R905" s="147"/>
      <c r="T905" s="148"/>
      <c r="AA905" s="149"/>
      <c r="AT905" s="145" t="s">
        <v>152</v>
      </c>
      <c r="AU905" s="145" t="s">
        <v>95</v>
      </c>
      <c r="AV905" s="11" t="s">
        <v>95</v>
      </c>
      <c r="AW905" s="11" t="s">
        <v>31</v>
      </c>
      <c r="AX905" s="11" t="s">
        <v>73</v>
      </c>
      <c r="AY905" s="145" t="s">
        <v>144</v>
      </c>
    </row>
    <row r="906" spans="2:65" s="11" customFormat="1" ht="16.5" customHeight="1">
      <c r="B906" s="144"/>
      <c r="E906" s="145" t="s">
        <v>5</v>
      </c>
      <c r="F906" s="223" t="s">
        <v>1718</v>
      </c>
      <c r="G906" s="224"/>
      <c r="H906" s="224"/>
      <c r="I906" s="224"/>
      <c r="K906" s="146">
        <v>5.91</v>
      </c>
      <c r="R906" s="147"/>
      <c r="T906" s="148"/>
      <c r="AA906" s="149"/>
      <c r="AT906" s="145" t="s">
        <v>152</v>
      </c>
      <c r="AU906" s="145" t="s">
        <v>95</v>
      </c>
      <c r="AV906" s="11" t="s">
        <v>95</v>
      </c>
      <c r="AW906" s="11" t="s">
        <v>31</v>
      </c>
      <c r="AX906" s="11" t="s">
        <v>73</v>
      </c>
      <c r="AY906" s="145" t="s">
        <v>144</v>
      </c>
    </row>
    <row r="907" spans="2:65" s="11" customFormat="1" ht="16.5" customHeight="1">
      <c r="B907" s="144"/>
      <c r="E907" s="145" t="s">
        <v>5</v>
      </c>
      <c r="F907" s="223" t="s">
        <v>1719</v>
      </c>
      <c r="G907" s="224"/>
      <c r="H907" s="224"/>
      <c r="I907" s="224"/>
      <c r="K907" s="146">
        <v>1.7549999999999999</v>
      </c>
      <c r="R907" s="147"/>
      <c r="T907" s="148"/>
      <c r="AA907" s="149"/>
      <c r="AT907" s="145" t="s">
        <v>152</v>
      </c>
      <c r="AU907" s="145" t="s">
        <v>95</v>
      </c>
      <c r="AV907" s="11" t="s">
        <v>95</v>
      </c>
      <c r="AW907" s="11" t="s">
        <v>31</v>
      </c>
      <c r="AX907" s="11" t="s">
        <v>73</v>
      </c>
      <c r="AY907" s="145" t="s">
        <v>144</v>
      </c>
    </row>
    <row r="908" spans="2:65" s="11" customFormat="1" ht="25.5" customHeight="1">
      <c r="B908" s="144"/>
      <c r="E908" s="145" t="s">
        <v>5</v>
      </c>
      <c r="F908" s="223" t="s">
        <v>1720</v>
      </c>
      <c r="G908" s="224"/>
      <c r="H908" s="224"/>
      <c r="I908" s="224"/>
      <c r="K908" s="146">
        <v>9.1449999999999996</v>
      </c>
      <c r="R908" s="147"/>
      <c r="T908" s="148"/>
      <c r="AA908" s="149"/>
      <c r="AT908" s="145" t="s">
        <v>152</v>
      </c>
      <c r="AU908" s="145" t="s">
        <v>95</v>
      </c>
      <c r="AV908" s="11" t="s">
        <v>95</v>
      </c>
      <c r="AW908" s="11" t="s">
        <v>31</v>
      </c>
      <c r="AX908" s="11" t="s">
        <v>73</v>
      </c>
      <c r="AY908" s="145" t="s">
        <v>144</v>
      </c>
    </row>
    <row r="909" spans="2:65" s="11" customFormat="1" ht="16.5" customHeight="1">
      <c r="B909" s="144"/>
      <c r="E909" s="145" t="s">
        <v>5</v>
      </c>
      <c r="F909" s="223" t="s">
        <v>1721</v>
      </c>
      <c r="G909" s="224"/>
      <c r="H909" s="224"/>
      <c r="I909" s="224"/>
      <c r="K909" s="146">
        <v>1.41</v>
      </c>
      <c r="R909" s="147"/>
      <c r="T909" s="148"/>
      <c r="AA909" s="149"/>
      <c r="AT909" s="145" t="s">
        <v>152</v>
      </c>
      <c r="AU909" s="145" t="s">
        <v>95</v>
      </c>
      <c r="AV909" s="11" t="s">
        <v>95</v>
      </c>
      <c r="AW909" s="11" t="s">
        <v>31</v>
      </c>
      <c r="AX909" s="11" t="s">
        <v>73</v>
      </c>
      <c r="AY909" s="145" t="s">
        <v>144</v>
      </c>
    </row>
    <row r="910" spans="2:65" s="11" customFormat="1" ht="16.5" customHeight="1">
      <c r="B910" s="144"/>
      <c r="E910" s="145" t="s">
        <v>5</v>
      </c>
      <c r="F910" s="223" t="s">
        <v>1722</v>
      </c>
      <c r="G910" s="224"/>
      <c r="H910" s="224"/>
      <c r="I910" s="224"/>
      <c r="K910" s="146">
        <v>6.2050000000000001</v>
      </c>
      <c r="R910" s="147"/>
      <c r="T910" s="148"/>
      <c r="AA910" s="149"/>
      <c r="AT910" s="145" t="s">
        <v>152</v>
      </c>
      <c r="AU910" s="145" t="s">
        <v>95</v>
      </c>
      <c r="AV910" s="11" t="s">
        <v>95</v>
      </c>
      <c r="AW910" s="11" t="s">
        <v>31</v>
      </c>
      <c r="AX910" s="11" t="s">
        <v>73</v>
      </c>
      <c r="AY910" s="145" t="s">
        <v>144</v>
      </c>
    </row>
    <row r="911" spans="2:65" s="11" customFormat="1" ht="16.5" customHeight="1">
      <c r="B911" s="144"/>
      <c r="E911" s="145" t="s">
        <v>5</v>
      </c>
      <c r="F911" s="223" t="s">
        <v>1723</v>
      </c>
      <c r="G911" s="224"/>
      <c r="H911" s="224"/>
      <c r="I911" s="224"/>
      <c r="K911" s="146">
        <v>6.8310000000000004</v>
      </c>
      <c r="R911" s="147"/>
      <c r="T911" s="148"/>
      <c r="AA911" s="149"/>
      <c r="AT911" s="145" t="s">
        <v>152</v>
      </c>
      <c r="AU911" s="145" t="s">
        <v>95</v>
      </c>
      <c r="AV911" s="11" t="s">
        <v>95</v>
      </c>
      <c r="AW911" s="11" t="s">
        <v>31</v>
      </c>
      <c r="AX911" s="11" t="s">
        <v>73</v>
      </c>
      <c r="AY911" s="145" t="s">
        <v>144</v>
      </c>
    </row>
    <row r="912" spans="2:65" s="11" customFormat="1" ht="16.5" customHeight="1">
      <c r="B912" s="144"/>
      <c r="E912" s="145" t="s">
        <v>5</v>
      </c>
      <c r="F912" s="223" t="s">
        <v>1724</v>
      </c>
      <c r="G912" s="224"/>
      <c r="H912" s="224"/>
      <c r="I912" s="224"/>
      <c r="K912" s="146">
        <v>6.7560000000000002</v>
      </c>
      <c r="R912" s="147"/>
      <c r="T912" s="148"/>
      <c r="AA912" s="149"/>
      <c r="AT912" s="145" t="s">
        <v>152</v>
      </c>
      <c r="AU912" s="145" t="s">
        <v>95</v>
      </c>
      <c r="AV912" s="11" t="s">
        <v>95</v>
      </c>
      <c r="AW912" s="11" t="s">
        <v>31</v>
      </c>
      <c r="AX912" s="11" t="s">
        <v>73</v>
      </c>
      <c r="AY912" s="145" t="s">
        <v>144</v>
      </c>
    </row>
    <row r="913" spans="2:65" s="12" customFormat="1" ht="16.5" customHeight="1">
      <c r="B913" s="150"/>
      <c r="E913" s="151" t="s">
        <v>5</v>
      </c>
      <c r="F913" s="227" t="s">
        <v>155</v>
      </c>
      <c r="G913" s="228"/>
      <c r="H913" s="228"/>
      <c r="I913" s="228"/>
      <c r="K913" s="152">
        <v>46.198999999999998</v>
      </c>
      <c r="R913" s="153"/>
      <c r="T913" s="154"/>
      <c r="AA913" s="155"/>
      <c r="AT913" s="151" t="s">
        <v>152</v>
      </c>
      <c r="AU913" s="151" t="s">
        <v>95</v>
      </c>
      <c r="AV913" s="12" t="s">
        <v>149</v>
      </c>
      <c r="AW913" s="12" t="s">
        <v>31</v>
      </c>
      <c r="AX913" s="12" t="s">
        <v>81</v>
      </c>
      <c r="AY913" s="151" t="s">
        <v>144</v>
      </c>
    </row>
    <row r="914" spans="2:65" s="1" customFormat="1" ht="38.25" customHeight="1">
      <c r="B914" s="129"/>
      <c r="C914" s="130">
        <v>163</v>
      </c>
      <c r="D914" s="130" t="s">
        <v>145</v>
      </c>
      <c r="E914" s="131" t="s">
        <v>1725</v>
      </c>
      <c r="F914" s="222" t="s">
        <v>1726</v>
      </c>
      <c r="G914" s="222"/>
      <c r="H914" s="222"/>
      <c r="I914" s="222"/>
      <c r="J914" s="132" t="s">
        <v>514</v>
      </c>
      <c r="K914" s="133">
        <v>2010.181</v>
      </c>
      <c r="L914" s="217">
        <v>0</v>
      </c>
      <c r="M914" s="217"/>
      <c r="N914" s="217">
        <f>ROUND(L914*K914,2)</f>
        <v>0</v>
      </c>
      <c r="O914" s="217"/>
      <c r="P914" s="217"/>
      <c r="Q914" s="217"/>
      <c r="R914" s="134"/>
      <c r="T914" s="135" t="s">
        <v>5</v>
      </c>
      <c r="U914" s="40" t="s">
        <v>38</v>
      </c>
      <c r="V914" s="136">
        <v>0</v>
      </c>
      <c r="W914" s="136">
        <f>V914*K914</f>
        <v>0</v>
      </c>
      <c r="X914" s="136">
        <v>0</v>
      </c>
      <c r="Y914" s="136">
        <f>X914*K914</f>
        <v>0</v>
      </c>
      <c r="Z914" s="136">
        <v>0</v>
      </c>
      <c r="AA914" s="137">
        <f>Z914*K914</f>
        <v>0</v>
      </c>
      <c r="AR914" s="21" t="s">
        <v>234</v>
      </c>
      <c r="AT914" s="21" t="s">
        <v>145</v>
      </c>
      <c r="AU914" s="21" t="s">
        <v>95</v>
      </c>
      <c r="AY914" s="21" t="s">
        <v>144</v>
      </c>
      <c r="BE914" s="138">
        <f>IF(U914="základní",N914,0)</f>
        <v>0</v>
      </c>
      <c r="BF914" s="138">
        <f>IF(U914="snížená",N914,0)</f>
        <v>0</v>
      </c>
      <c r="BG914" s="138">
        <f>IF(U914="zákl. přenesená",N914,0)</f>
        <v>0</v>
      </c>
      <c r="BH914" s="138">
        <f>IF(U914="sníž. přenesená",N914,0)</f>
        <v>0</v>
      </c>
      <c r="BI914" s="138">
        <f>IF(U914="nulová",N914,0)</f>
        <v>0</v>
      </c>
      <c r="BJ914" s="21" t="s">
        <v>81</v>
      </c>
      <c r="BK914" s="138">
        <f>ROUND(L914*K914,2)</f>
        <v>0</v>
      </c>
      <c r="BL914" s="21" t="s">
        <v>234</v>
      </c>
      <c r="BM914" s="21" t="s">
        <v>1727</v>
      </c>
    </row>
    <row r="915" spans="2:65" s="9" customFormat="1" ht="29.85" customHeight="1">
      <c r="B915" s="119"/>
      <c r="D915" s="128" t="s">
        <v>115</v>
      </c>
      <c r="E915" s="128"/>
      <c r="F915" s="128"/>
      <c r="G915" s="128"/>
      <c r="H915" s="128"/>
      <c r="I915" s="128"/>
      <c r="J915" s="128"/>
      <c r="K915" s="128"/>
      <c r="L915" s="128"/>
      <c r="M915" s="128"/>
      <c r="N915" s="218">
        <f>BK915</f>
        <v>0</v>
      </c>
      <c r="O915" s="219"/>
      <c r="P915" s="219"/>
      <c r="Q915" s="219"/>
      <c r="R915" s="121"/>
      <c r="T915" s="122"/>
      <c r="W915" s="123">
        <f>SUM(W916:W920)</f>
        <v>7.6452959999999992</v>
      </c>
      <c r="Y915" s="123">
        <f>SUM(Y916:Y920)</f>
        <v>0</v>
      </c>
      <c r="AA915" s="124">
        <f>SUM(AA916:AA920)</f>
        <v>1.3412799999999998</v>
      </c>
      <c r="AR915" s="125" t="s">
        <v>95</v>
      </c>
      <c r="AT915" s="126" t="s">
        <v>72</v>
      </c>
      <c r="AU915" s="126" t="s">
        <v>81</v>
      </c>
      <c r="AY915" s="125" t="s">
        <v>144</v>
      </c>
      <c r="BK915" s="127">
        <f>SUM(BK916:BK920)</f>
        <v>0</v>
      </c>
    </row>
    <row r="916" spans="2:65" s="1" customFormat="1" ht="25.5" customHeight="1">
      <c r="B916" s="129"/>
      <c r="C916" s="130">
        <v>164</v>
      </c>
      <c r="D916" s="130" t="s">
        <v>145</v>
      </c>
      <c r="E916" s="131" t="s">
        <v>503</v>
      </c>
      <c r="F916" s="222" t="s">
        <v>504</v>
      </c>
      <c r="G916" s="222"/>
      <c r="H916" s="222"/>
      <c r="I916" s="222"/>
      <c r="J916" s="132" t="s">
        <v>190</v>
      </c>
      <c r="K916" s="133">
        <v>134.12799999999999</v>
      </c>
      <c r="L916" s="217">
        <v>0</v>
      </c>
      <c r="M916" s="217"/>
      <c r="N916" s="217">
        <f>ROUND(L916*K916,2)</f>
        <v>0</v>
      </c>
      <c r="O916" s="217"/>
      <c r="P916" s="217"/>
      <c r="Q916" s="217"/>
      <c r="R916" s="134"/>
      <c r="T916" s="135" t="s">
        <v>5</v>
      </c>
      <c r="U916" s="40" t="s">
        <v>38</v>
      </c>
      <c r="V916" s="136">
        <v>5.7000000000000002E-2</v>
      </c>
      <c r="W916" s="136">
        <f>V916*K916</f>
        <v>7.6452959999999992</v>
      </c>
      <c r="X916" s="136">
        <v>0</v>
      </c>
      <c r="Y916" s="136">
        <f>X916*K916</f>
        <v>0</v>
      </c>
      <c r="Z916" s="136">
        <v>0.01</v>
      </c>
      <c r="AA916" s="137">
        <f>Z916*K916</f>
        <v>1.3412799999999998</v>
      </c>
      <c r="AR916" s="21" t="s">
        <v>234</v>
      </c>
      <c r="AT916" s="21" t="s">
        <v>145</v>
      </c>
      <c r="AU916" s="21" t="s">
        <v>95</v>
      </c>
      <c r="AY916" s="21" t="s">
        <v>144</v>
      </c>
      <c r="BE916" s="138">
        <f>IF(U916="základní",N916,0)</f>
        <v>0</v>
      </c>
      <c r="BF916" s="138">
        <f>IF(U916="snížená",N916,0)</f>
        <v>0</v>
      </c>
      <c r="BG916" s="138">
        <f>IF(U916="zákl. přenesená",N916,0)</f>
        <v>0</v>
      </c>
      <c r="BH916" s="138">
        <f>IF(U916="sníž. přenesená",N916,0)</f>
        <v>0</v>
      </c>
      <c r="BI916" s="138">
        <f>IF(U916="nulová",N916,0)</f>
        <v>0</v>
      </c>
      <c r="BJ916" s="21" t="s">
        <v>81</v>
      </c>
      <c r="BK916" s="138">
        <f>ROUND(L916*K916,2)</f>
        <v>0</v>
      </c>
      <c r="BL916" s="21" t="s">
        <v>234</v>
      </c>
      <c r="BM916" s="21" t="s">
        <v>1728</v>
      </c>
    </row>
    <row r="917" spans="2:65" s="10" customFormat="1" ht="16.5" customHeight="1">
      <c r="B917" s="139"/>
      <c r="E917" s="140" t="s">
        <v>5</v>
      </c>
      <c r="F917" s="225" t="s">
        <v>1729</v>
      </c>
      <c r="G917" s="226"/>
      <c r="H917" s="226"/>
      <c r="I917" s="226"/>
      <c r="K917" s="140" t="s">
        <v>5</v>
      </c>
      <c r="R917" s="141"/>
      <c r="T917" s="142"/>
      <c r="AA917" s="143"/>
      <c r="AT917" s="140" t="s">
        <v>152</v>
      </c>
      <c r="AU917" s="140" t="s">
        <v>95</v>
      </c>
      <c r="AV917" s="10" t="s">
        <v>81</v>
      </c>
      <c r="AW917" s="10" t="s">
        <v>31</v>
      </c>
      <c r="AX917" s="10" t="s">
        <v>73</v>
      </c>
      <c r="AY917" s="140" t="s">
        <v>144</v>
      </c>
    </row>
    <row r="918" spans="2:65" s="11" customFormat="1" ht="16.5" customHeight="1">
      <c r="B918" s="144"/>
      <c r="E918" s="145" t="s">
        <v>5</v>
      </c>
      <c r="F918" s="223" t="s">
        <v>1730</v>
      </c>
      <c r="G918" s="224"/>
      <c r="H918" s="224"/>
      <c r="I918" s="224"/>
      <c r="K918" s="146">
        <v>134.12799999999999</v>
      </c>
      <c r="R918" s="147"/>
      <c r="T918" s="148"/>
      <c r="AA918" s="149"/>
      <c r="AT918" s="145" t="s">
        <v>152</v>
      </c>
      <c r="AU918" s="145" t="s">
        <v>95</v>
      </c>
      <c r="AV918" s="11" t="s">
        <v>95</v>
      </c>
      <c r="AW918" s="11" t="s">
        <v>31</v>
      </c>
      <c r="AX918" s="11" t="s">
        <v>81</v>
      </c>
      <c r="AY918" s="145" t="s">
        <v>144</v>
      </c>
    </row>
    <row r="919" spans="2:65" s="1" customFormat="1" ht="25.5" customHeight="1">
      <c r="B919" s="129"/>
      <c r="C919" s="130">
        <v>165</v>
      </c>
      <c r="D919" s="130" t="s">
        <v>145</v>
      </c>
      <c r="E919" s="131" t="s">
        <v>508</v>
      </c>
      <c r="F919" s="222" t="s">
        <v>509</v>
      </c>
      <c r="G919" s="222"/>
      <c r="H919" s="222"/>
      <c r="I919" s="222"/>
      <c r="J919" s="132" t="s">
        <v>190</v>
      </c>
      <c r="K919" s="133">
        <v>420</v>
      </c>
      <c r="L919" s="217">
        <v>0</v>
      </c>
      <c r="M919" s="217"/>
      <c r="N919" s="217">
        <f>ROUND(L919*K919,2)</f>
        <v>0</v>
      </c>
      <c r="O919" s="217"/>
      <c r="P919" s="217"/>
      <c r="Q919" s="217"/>
      <c r="R919" s="134"/>
      <c r="T919" s="135" t="s">
        <v>5</v>
      </c>
      <c r="U919" s="40" t="s">
        <v>38</v>
      </c>
      <c r="V919" s="136">
        <v>0</v>
      </c>
      <c r="W919" s="136">
        <f>V919*K919</f>
        <v>0</v>
      </c>
      <c r="X919" s="136">
        <v>0</v>
      </c>
      <c r="Y919" s="136">
        <f>X919*K919</f>
        <v>0</v>
      </c>
      <c r="Z919" s="136">
        <v>0</v>
      </c>
      <c r="AA919" s="137">
        <f>Z919*K919</f>
        <v>0</v>
      </c>
      <c r="AR919" s="21" t="s">
        <v>234</v>
      </c>
      <c r="AT919" s="21" t="s">
        <v>145</v>
      </c>
      <c r="AU919" s="21" t="s">
        <v>95</v>
      </c>
      <c r="AY919" s="21" t="s">
        <v>144</v>
      </c>
      <c r="BE919" s="138">
        <f>IF(U919="základní",N919,0)</f>
        <v>0</v>
      </c>
      <c r="BF919" s="138">
        <f>IF(U919="snížená",N919,0)</f>
        <v>0</v>
      </c>
      <c r="BG919" s="138">
        <f>IF(U919="zákl. přenesená",N919,0)</f>
        <v>0</v>
      </c>
      <c r="BH919" s="138">
        <f>IF(U919="sníž. přenesená",N919,0)</f>
        <v>0</v>
      </c>
      <c r="BI919" s="138">
        <f>IF(U919="nulová",N919,0)</f>
        <v>0</v>
      </c>
      <c r="BJ919" s="21" t="s">
        <v>81</v>
      </c>
      <c r="BK919" s="138">
        <f>ROUND(L919*K919,2)</f>
        <v>0</v>
      </c>
      <c r="BL919" s="21" t="s">
        <v>234</v>
      </c>
      <c r="BM919" s="21" t="s">
        <v>1731</v>
      </c>
    </row>
    <row r="920" spans="2:65" s="1" customFormat="1" ht="25.5" customHeight="1">
      <c r="B920" s="129"/>
      <c r="C920" s="130">
        <v>166</v>
      </c>
      <c r="D920" s="130" t="s">
        <v>145</v>
      </c>
      <c r="E920" s="131" t="s">
        <v>512</v>
      </c>
      <c r="F920" s="222" t="s">
        <v>513</v>
      </c>
      <c r="G920" s="222"/>
      <c r="H920" s="222"/>
      <c r="I920" s="222"/>
      <c r="J920" s="132" t="s">
        <v>514</v>
      </c>
      <c r="K920" s="133">
        <v>108.773</v>
      </c>
      <c r="L920" s="217">
        <v>0</v>
      </c>
      <c r="M920" s="217"/>
      <c r="N920" s="217">
        <f>ROUND(L920*K920,2)</f>
        <v>0</v>
      </c>
      <c r="O920" s="217"/>
      <c r="P920" s="217"/>
      <c r="Q920" s="217"/>
      <c r="R920" s="134"/>
      <c r="T920" s="135" t="s">
        <v>5</v>
      </c>
      <c r="U920" s="40" t="s">
        <v>38</v>
      </c>
      <c r="V920" s="136">
        <v>0</v>
      </c>
      <c r="W920" s="136">
        <f>V920*K920</f>
        <v>0</v>
      </c>
      <c r="X920" s="136">
        <v>0</v>
      </c>
      <c r="Y920" s="136">
        <f>X920*K920</f>
        <v>0</v>
      </c>
      <c r="Z920" s="136">
        <v>0</v>
      </c>
      <c r="AA920" s="137">
        <f>Z920*K920</f>
        <v>0</v>
      </c>
      <c r="AR920" s="21" t="s">
        <v>234</v>
      </c>
      <c r="AT920" s="21" t="s">
        <v>145</v>
      </c>
      <c r="AU920" s="21" t="s">
        <v>95</v>
      </c>
      <c r="AY920" s="21" t="s">
        <v>144</v>
      </c>
      <c r="BE920" s="138">
        <f>IF(U920="základní",N920,0)</f>
        <v>0</v>
      </c>
      <c r="BF920" s="138">
        <f>IF(U920="snížená",N920,0)</f>
        <v>0</v>
      </c>
      <c r="BG920" s="138">
        <f>IF(U920="zákl. přenesená",N920,0)</f>
        <v>0</v>
      </c>
      <c r="BH920" s="138">
        <f>IF(U920="sníž. přenesená",N920,0)</f>
        <v>0</v>
      </c>
      <c r="BI920" s="138">
        <f>IF(U920="nulová",N920,0)</f>
        <v>0</v>
      </c>
      <c r="BJ920" s="21" t="s">
        <v>81</v>
      </c>
      <c r="BK920" s="138">
        <f>ROUND(L920*K920,2)</f>
        <v>0</v>
      </c>
      <c r="BL920" s="21" t="s">
        <v>234</v>
      </c>
      <c r="BM920" s="21" t="s">
        <v>1732</v>
      </c>
    </row>
    <row r="921" spans="2:65" s="9" customFormat="1" ht="29.85" customHeight="1">
      <c r="B921" s="119"/>
      <c r="D921" s="128" t="s">
        <v>116</v>
      </c>
      <c r="E921" s="128"/>
      <c r="F921" s="128"/>
      <c r="G921" s="128"/>
      <c r="H921" s="128"/>
      <c r="I921" s="128"/>
      <c r="J921" s="128"/>
      <c r="K921" s="128"/>
      <c r="L921" s="128"/>
      <c r="M921" s="128"/>
      <c r="N921" s="218">
        <f>BK921</f>
        <v>0</v>
      </c>
      <c r="O921" s="219"/>
      <c r="P921" s="219"/>
      <c r="Q921" s="219"/>
      <c r="R921" s="121"/>
      <c r="T921" s="122"/>
      <c r="W921" s="123">
        <f>SUM(W922:W936)</f>
        <v>19.660499999999999</v>
      </c>
      <c r="Y921" s="123">
        <f>SUM(Y922:Y936)</f>
        <v>0.3818763</v>
      </c>
      <c r="AA921" s="124">
        <f>SUM(AA922:AA936)</f>
        <v>0</v>
      </c>
      <c r="AR921" s="125" t="s">
        <v>95</v>
      </c>
      <c r="AT921" s="126" t="s">
        <v>72</v>
      </c>
      <c r="AU921" s="126" t="s">
        <v>81</v>
      </c>
      <c r="AY921" s="125" t="s">
        <v>144</v>
      </c>
      <c r="BK921" s="127">
        <f>SUM(BK922:BK936)</f>
        <v>0</v>
      </c>
    </row>
    <row r="922" spans="2:65" s="1" customFormat="1" ht="38.25" customHeight="1">
      <c r="B922" s="129"/>
      <c r="C922" s="130">
        <v>167</v>
      </c>
      <c r="D922" s="130" t="s">
        <v>145</v>
      </c>
      <c r="E922" s="131" t="s">
        <v>540</v>
      </c>
      <c r="F922" s="222" t="s">
        <v>541</v>
      </c>
      <c r="G922" s="222"/>
      <c r="H922" s="222"/>
      <c r="I922" s="222"/>
      <c r="J922" s="132" t="s">
        <v>190</v>
      </c>
      <c r="K922" s="133">
        <v>231.3</v>
      </c>
      <c r="L922" s="217">
        <v>0</v>
      </c>
      <c r="M922" s="217"/>
      <c r="N922" s="217">
        <f>ROUND(L922*K922,2)</f>
        <v>0</v>
      </c>
      <c r="O922" s="217"/>
      <c r="P922" s="217"/>
      <c r="Q922" s="217"/>
      <c r="R922" s="134"/>
      <c r="T922" s="135" t="s">
        <v>5</v>
      </c>
      <c r="U922" s="40" t="s">
        <v>38</v>
      </c>
      <c r="V922" s="136">
        <v>0.06</v>
      </c>
      <c r="W922" s="136">
        <f>V922*K922</f>
        <v>13.878</v>
      </c>
      <c r="X922" s="136">
        <v>0</v>
      </c>
      <c r="Y922" s="136">
        <f>X922*K922</f>
        <v>0</v>
      </c>
      <c r="Z922" s="136">
        <v>0</v>
      </c>
      <c r="AA922" s="137">
        <f>Z922*K922</f>
        <v>0</v>
      </c>
      <c r="AR922" s="21" t="s">
        <v>234</v>
      </c>
      <c r="AT922" s="21" t="s">
        <v>145</v>
      </c>
      <c r="AU922" s="21" t="s">
        <v>95</v>
      </c>
      <c r="AY922" s="21" t="s">
        <v>144</v>
      </c>
      <c r="BE922" s="138">
        <f>IF(U922="základní",N922,0)</f>
        <v>0</v>
      </c>
      <c r="BF922" s="138">
        <f>IF(U922="snížená",N922,0)</f>
        <v>0</v>
      </c>
      <c r="BG922" s="138">
        <f>IF(U922="zákl. přenesená",N922,0)</f>
        <v>0</v>
      </c>
      <c r="BH922" s="138">
        <f>IF(U922="sníž. přenesená",N922,0)</f>
        <v>0</v>
      </c>
      <c r="BI922" s="138">
        <f>IF(U922="nulová",N922,0)</f>
        <v>0</v>
      </c>
      <c r="BJ922" s="21" t="s">
        <v>81</v>
      </c>
      <c r="BK922" s="138">
        <f>ROUND(L922*K922,2)</f>
        <v>0</v>
      </c>
      <c r="BL922" s="21" t="s">
        <v>234</v>
      </c>
      <c r="BM922" s="21" t="s">
        <v>1733</v>
      </c>
    </row>
    <row r="923" spans="2:65" s="10" customFormat="1" ht="16.5" customHeight="1">
      <c r="B923" s="139"/>
      <c r="E923" s="140" t="s">
        <v>5</v>
      </c>
      <c r="F923" s="225" t="s">
        <v>347</v>
      </c>
      <c r="G923" s="226"/>
      <c r="H923" s="226"/>
      <c r="I923" s="226"/>
      <c r="K923" s="140" t="s">
        <v>5</v>
      </c>
      <c r="R923" s="141"/>
      <c r="T923" s="142"/>
      <c r="AA923" s="143"/>
      <c r="AT923" s="140" t="s">
        <v>152</v>
      </c>
      <c r="AU923" s="140" t="s">
        <v>95</v>
      </c>
      <c r="AV923" s="10" t="s">
        <v>81</v>
      </c>
      <c r="AW923" s="10" t="s">
        <v>31</v>
      </c>
      <c r="AX923" s="10" t="s">
        <v>73</v>
      </c>
      <c r="AY923" s="140" t="s">
        <v>144</v>
      </c>
    </row>
    <row r="924" spans="2:65" s="11" customFormat="1" ht="25.5" customHeight="1">
      <c r="B924" s="144"/>
      <c r="E924" s="145" t="s">
        <v>5</v>
      </c>
      <c r="F924" s="223" t="s">
        <v>1734</v>
      </c>
      <c r="G924" s="224"/>
      <c r="H924" s="224"/>
      <c r="I924" s="224"/>
      <c r="K924" s="146">
        <v>231.3</v>
      </c>
      <c r="R924" s="147"/>
      <c r="T924" s="148"/>
      <c r="AA924" s="149"/>
      <c r="AT924" s="145" t="s">
        <v>152</v>
      </c>
      <c r="AU924" s="145" t="s">
        <v>95</v>
      </c>
      <c r="AV924" s="11" t="s">
        <v>95</v>
      </c>
      <c r="AW924" s="11" t="s">
        <v>31</v>
      </c>
      <c r="AX924" s="11" t="s">
        <v>73</v>
      </c>
      <c r="AY924" s="145" t="s">
        <v>144</v>
      </c>
    </row>
    <row r="925" spans="2:65" s="12" customFormat="1" ht="16.5" customHeight="1">
      <c r="B925" s="150"/>
      <c r="E925" s="151" t="s">
        <v>5</v>
      </c>
      <c r="F925" s="227" t="s">
        <v>155</v>
      </c>
      <c r="G925" s="228"/>
      <c r="H925" s="228"/>
      <c r="I925" s="228"/>
      <c r="K925" s="152">
        <v>231.3</v>
      </c>
      <c r="R925" s="153"/>
      <c r="T925" s="154"/>
      <c r="AA925" s="155"/>
      <c r="AT925" s="151" t="s">
        <v>152</v>
      </c>
      <c r="AU925" s="151" t="s">
        <v>95</v>
      </c>
      <c r="AV925" s="12" t="s">
        <v>149</v>
      </c>
      <c r="AW925" s="12" t="s">
        <v>31</v>
      </c>
      <c r="AX925" s="12" t="s">
        <v>81</v>
      </c>
      <c r="AY925" s="151" t="s">
        <v>144</v>
      </c>
    </row>
    <row r="926" spans="2:65" s="1" customFormat="1" ht="25.5" customHeight="1">
      <c r="B926" s="129"/>
      <c r="C926" s="162">
        <v>168</v>
      </c>
      <c r="D926" s="162" t="s">
        <v>261</v>
      </c>
      <c r="E926" s="163" t="s">
        <v>1735</v>
      </c>
      <c r="F926" s="231" t="s">
        <v>1736</v>
      </c>
      <c r="G926" s="231"/>
      <c r="H926" s="231"/>
      <c r="I926" s="231"/>
      <c r="J926" s="164" t="s">
        <v>190</v>
      </c>
      <c r="K926" s="165">
        <v>235.92599999999999</v>
      </c>
      <c r="L926" s="232">
        <v>0</v>
      </c>
      <c r="M926" s="232"/>
      <c r="N926" s="232">
        <f>ROUND(L926*K926,2)</f>
        <v>0</v>
      </c>
      <c r="O926" s="217"/>
      <c r="P926" s="217"/>
      <c r="Q926" s="217"/>
      <c r="R926" s="134"/>
      <c r="T926" s="135" t="s">
        <v>5</v>
      </c>
      <c r="U926" s="40" t="s">
        <v>38</v>
      </c>
      <c r="V926" s="136">
        <v>0</v>
      </c>
      <c r="W926" s="136">
        <f>V926*K926</f>
        <v>0</v>
      </c>
      <c r="X926" s="136">
        <v>1.5E-3</v>
      </c>
      <c r="Y926" s="136">
        <f>X926*K926</f>
        <v>0.35388900000000001</v>
      </c>
      <c r="Z926" s="136">
        <v>0</v>
      </c>
      <c r="AA926" s="137">
        <f>Z926*K926</f>
        <v>0</v>
      </c>
      <c r="AR926" s="21" t="s">
        <v>355</v>
      </c>
      <c r="AT926" s="21" t="s">
        <v>261</v>
      </c>
      <c r="AU926" s="21" t="s">
        <v>95</v>
      </c>
      <c r="AY926" s="21" t="s">
        <v>144</v>
      </c>
      <c r="BE926" s="138">
        <f>IF(U926="základní",N926,0)</f>
        <v>0</v>
      </c>
      <c r="BF926" s="138">
        <f>IF(U926="snížená",N926,0)</f>
        <v>0</v>
      </c>
      <c r="BG926" s="138">
        <f>IF(U926="zákl. přenesená",N926,0)</f>
        <v>0</v>
      </c>
      <c r="BH926" s="138">
        <f>IF(U926="sníž. přenesená",N926,0)</f>
        <v>0</v>
      </c>
      <c r="BI926" s="138">
        <f>IF(U926="nulová",N926,0)</f>
        <v>0</v>
      </c>
      <c r="BJ926" s="21" t="s">
        <v>81</v>
      </c>
      <c r="BK926" s="138">
        <f>ROUND(L926*K926,2)</f>
        <v>0</v>
      </c>
      <c r="BL926" s="21" t="s">
        <v>234</v>
      </c>
      <c r="BM926" s="21" t="s">
        <v>1737</v>
      </c>
    </row>
    <row r="927" spans="2:65" s="10" customFormat="1" ht="16.5" customHeight="1">
      <c r="B927" s="139"/>
      <c r="E927" s="140" t="s">
        <v>5</v>
      </c>
      <c r="F927" s="225" t="s">
        <v>347</v>
      </c>
      <c r="G927" s="226"/>
      <c r="H927" s="226"/>
      <c r="I927" s="226"/>
      <c r="K927" s="140" t="s">
        <v>5</v>
      </c>
      <c r="R927" s="141"/>
      <c r="T927" s="142"/>
      <c r="AA927" s="143"/>
      <c r="AT927" s="140" t="s">
        <v>152</v>
      </c>
      <c r="AU927" s="140" t="s">
        <v>95</v>
      </c>
      <c r="AV927" s="10" t="s">
        <v>81</v>
      </c>
      <c r="AW927" s="10" t="s">
        <v>31</v>
      </c>
      <c r="AX927" s="10" t="s">
        <v>73</v>
      </c>
      <c r="AY927" s="140" t="s">
        <v>144</v>
      </c>
    </row>
    <row r="928" spans="2:65" s="11" customFormat="1" ht="25.5" customHeight="1">
      <c r="B928" s="144"/>
      <c r="E928" s="145" t="s">
        <v>5</v>
      </c>
      <c r="F928" s="223" t="s">
        <v>1734</v>
      </c>
      <c r="G928" s="224"/>
      <c r="H928" s="224"/>
      <c r="I928" s="224"/>
      <c r="K928" s="146">
        <v>231.3</v>
      </c>
      <c r="R928" s="147"/>
      <c r="T928" s="148"/>
      <c r="AA928" s="149"/>
      <c r="AT928" s="145" t="s">
        <v>152</v>
      </c>
      <c r="AU928" s="145" t="s">
        <v>95</v>
      </c>
      <c r="AV928" s="11" t="s">
        <v>95</v>
      </c>
      <c r="AW928" s="11" t="s">
        <v>31</v>
      </c>
      <c r="AX928" s="11" t="s">
        <v>73</v>
      </c>
      <c r="AY928" s="145" t="s">
        <v>144</v>
      </c>
    </row>
    <row r="929" spans="2:65" s="11" customFormat="1" ht="25.5" customHeight="1">
      <c r="B929" s="144"/>
      <c r="E929" s="145" t="s">
        <v>5</v>
      </c>
      <c r="F929" s="223" t="s">
        <v>1738</v>
      </c>
      <c r="G929" s="224"/>
      <c r="H929" s="224"/>
      <c r="I929" s="224"/>
      <c r="K929" s="146">
        <v>235.92599999999999</v>
      </c>
      <c r="R929" s="147"/>
      <c r="T929" s="148"/>
      <c r="AA929" s="149"/>
      <c r="AT929" s="145" t="s">
        <v>152</v>
      </c>
      <c r="AU929" s="145" t="s">
        <v>95</v>
      </c>
      <c r="AV929" s="11" t="s">
        <v>95</v>
      </c>
      <c r="AW929" s="11" t="s">
        <v>31</v>
      </c>
      <c r="AX929" s="11" t="s">
        <v>81</v>
      </c>
      <c r="AY929" s="145" t="s">
        <v>144</v>
      </c>
    </row>
    <row r="930" spans="2:65" s="1" customFormat="1" ht="38.25" customHeight="1">
      <c r="B930" s="129"/>
      <c r="C930" s="130">
        <v>169</v>
      </c>
      <c r="D930" s="130" t="s">
        <v>145</v>
      </c>
      <c r="E930" s="131" t="s">
        <v>583</v>
      </c>
      <c r="F930" s="222" t="s">
        <v>584</v>
      </c>
      <c r="G930" s="222"/>
      <c r="H930" s="222"/>
      <c r="I930" s="222"/>
      <c r="J930" s="132" t="s">
        <v>190</v>
      </c>
      <c r="K930" s="133">
        <v>231.3</v>
      </c>
      <c r="L930" s="217">
        <v>0</v>
      </c>
      <c r="M930" s="217"/>
      <c r="N930" s="217">
        <f>ROUND(L930*K930,2)</f>
        <v>0</v>
      </c>
      <c r="O930" s="217"/>
      <c r="P930" s="217"/>
      <c r="Q930" s="217"/>
      <c r="R930" s="134"/>
      <c r="T930" s="135" t="s">
        <v>5</v>
      </c>
      <c r="U930" s="40" t="s">
        <v>38</v>
      </c>
      <c r="V930" s="136">
        <v>2.5000000000000001E-2</v>
      </c>
      <c r="W930" s="136">
        <f>V930*K930</f>
        <v>5.7825000000000006</v>
      </c>
      <c r="X930" s="136">
        <v>0</v>
      </c>
      <c r="Y930" s="136">
        <f>X930*K930</f>
        <v>0</v>
      </c>
      <c r="Z930" s="136">
        <v>0</v>
      </c>
      <c r="AA930" s="137">
        <f>Z930*K930</f>
        <v>0</v>
      </c>
      <c r="AR930" s="21" t="s">
        <v>234</v>
      </c>
      <c r="AT930" s="21" t="s">
        <v>145</v>
      </c>
      <c r="AU930" s="21" t="s">
        <v>95</v>
      </c>
      <c r="AY930" s="21" t="s">
        <v>144</v>
      </c>
      <c r="BE930" s="138">
        <f>IF(U930="základní",N930,0)</f>
        <v>0</v>
      </c>
      <c r="BF930" s="138">
        <f>IF(U930="snížená",N930,0)</f>
        <v>0</v>
      </c>
      <c r="BG930" s="138">
        <f>IF(U930="zákl. přenesená",N930,0)</f>
        <v>0</v>
      </c>
      <c r="BH930" s="138">
        <f>IF(U930="sníž. přenesená",N930,0)</f>
        <v>0</v>
      </c>
      <c r="BI930" s="138">
        <f>IF(U930="nulová",N930,0)</f>
        <v>0</v>
      </c>
      <c r="BJ930" s="21" t="s">
        <v>81</v>
      </c>
      <c r="BK930" s="138">
        <f>ROUND(L930*K930,2)</f>
        <v>0</v>
      </c>
      <c r="BL930" s="21" t="s">
        <v>234</v>
      </c>
      <c r="BM930" s="21" t="s">
        <v>1739</v>
      </c>
    </row>
    <row r="931" spans="2:65" s="10" customFormat="1" ht="16.5" customHeight="1">
      <c r="B931" s="139"/>
      <c r="E931" s="140" t="s">
        <v>5</v>
      </c>
      <c r="F931" s="225" t="s">
        <v>347</v>
      </c>
      <c r="G931" s="226"/>
      <c r="H931" s="226"/>
      <c r="I931" s="226"/>
      <c r="K931" s="140" t="s">
        <v>5</v>
      </c>
      <c r="R931" s="141"/>
      <c r="T931" s="142"/>
      <c r="AA931" s="143"/>
      <c r="AT931" s="140" t="s">
        <v>152</v>
      </c>
      <c r="AU931" s="140" t="s">
        <v>95</v>
      </c>
      <c r="AV931" s="10" t="s">
        <v>81</v>
      </c>
      <c r="AW931" s="10" t="s">
        <v>31</v>
      </c>
      <c r="AX931" s="10" t="s">
        <v>73</v>
      </c>
      <c r="AY931" s="140" t="s">
        <v>144</v>
      </c>
    </row>
    <row r="932" spans="2:65" s="11" customFormat="1" ht="25.5" customHeight="1">
      <c r="B932" s="144"/>
      <c r="E932" s="145" t="s">
        <v>5</v>
      </c>
      <c r="F932" s="223" t="s">
        <v>1734</v>
      </c>
      <c r="G932" s="224"/>
      <c r="H932" s="224"/>
      <c r="I932" s="224"/>
      <c r="K932" s="146">
        <v>231.3</v>
      </c>
      <c r="R932" s="147"/>
      <c r="T932" s="148"/>
      <c r="AA932" s="149"/>
      <c r="AT932" s="145" t="s">
        <v>152</v>
      </c>
      <c r="AU932" s="145" t="s">
        <v>95</v>
      </c>
      <c r="AV932" s="11" t="s">
        <v>95</v>
      </c>
      <c r="AW932" s="11" t="s">
        <v>31</v>
      </c>
      <c r="AX932" s="11" t="s">
        <v>73</v>
      </c>
      <c r="AY932" s="145" t="s">
        <v>144</v>
      </c>
    </row>
    <row r="933" spans="2:65" s="12" customFormat="1" ht="16.5" customHeight="1">
      <c r="B933" s="150"/>
      <c r="E933" s="151" t="s">
        <v>5</v>
      </c>
      <c r="F933" s="227" t="s">
        <v>155</v>
      </c>
      <c r="G933" s="228"/>
      <c r="H933" s="228"/>
      <c r="I933" s="228"/>
      <c r="K933" s="152">
        <v>231.3</v>
      </c>
      <c r="R933" s="153"/>
      <c r="T933" s="154"/>
      <c r="AA933" s="155"/>
      <c r="AT933" s="151" t="s">
        <v>152</v>
      </c>
      <c r="AU933" s="151" t="s">
        <v>95</v>
      </c>
      <c r="AV933" s="12" t="s">
        <v>149</v>
      </c>
      <c r="AW933" s="12" t="s">
        <v>31</v>
      </c>
      <c r="AX933" s="12" t="s">
        <v>81</v>
      </c>
      <c r="AY933" s="151" t="s">
        <v>144</v>
      </c>
    </row>
    <row r="934" spans="2:65" s="1" customFormat="1" ht="16.5" customHeight="1">
      <c r="B934" s="129"/>
      <c r="C934" s="162">
        <v>170</v>
      </c>
      <c r="D934" s="162" t="s">
        <v>261</v>
      </c>
      <c r="E934" s="163" t="s">
        <v>587</v>
      </c>
      <c r="F934" s="231" t="s">
        <v>588</v>
      </c>
      <c r="G934" s="231"/>
      <c r="H934" s="231"/>
      <c r="I934" s="231"/>
      <c r="J934" s="164" t="s">
        <v>190</v>
      </c>
      <c r="K934" s="165">
        <v>254.43</v>
      </c>
      <c r="L934" s="232">
        <v>0</v>
      </c>
      <c r="M934" s="232"/>
      <c r="N934" s="232">
        <f>ROUND(L934*K934,2)</f>
        <v>0</v>
      </c>
      <c r="O934" s="217"/>
      <c r="P934" s="217"/>
      <c r="Q934" s="217"/>
      <c r="R934" s="134"/>
      <c r="T934" s="135" t="s">
        <v>5</v>
      </c>
      <c r="U934" s="40" t="s">
        <v>38</v>
      </c>
      <c r="V934" s="136">
        <v>0</v>
      </c>
      <c r="W934" s="136">
        <f>V934*K934</f>
        <v>0</v>
      </c>
      <c r="X934" s="136">
        <v>1.1E-4</v>
      </c>
      <c r="Y934" s="136">
        <f>X934*K934</f>
        <v>2.7987300000000003E-2</v>
      </c>
      <c r="Z934" s="136">
        <v>0</v>
      </c>
      <c r="AA934" s="137">
        <f>Z934*K934</f>
        <v>0</v>
      </c>
      <c r="AR934" s="21" t="s">
        <v>355</v>
      </c>
      <c r="AT934" s="21" t="s">
        <v>261</v>
      </c>
      <c r="AU934" s="21" t="s">
        <v>95</v>
      </c>
      <c r="AY934" s="21" t="s">
        <v>144</v>
      </c>
      <c r="BE934" s="138">
        <f>IF(U934="základní",N934,0)</f>
        <v>0</v>
      </c>
      <c r="BF934" s="138">
        <f>IF(U934="snížená",N934,0)</f>
        <v>0</v>
      </c>
      <c r="BG934" s="138">
        <f>IF(U934="zákl. přenesená",N934,0)</f>
        <v>0</v>
      </c>
      <c r="BH934" s="138">
        <f>IF(U934="sníž. přenesená",N934,0)</f>
        <v>0</v>
      </c>
      <c r="BI934" s="138">
        <f>IF(U934="nulová",N934,0)</f>
        <v>0</v>
      </c>
      <c r="BJ934" s="21" t="s">
        <v>81</v>
      </c>
      <c r="BK934" s="138">
        <f>ROUND(L934*K934,2)</f>
        <v>0</v>
      </c>
      <c r="BL934" s="21" t="s">
        <v>234</v>
      </c>
      <c r="BM934" s="21" t="s">
        <v>1740</v>
      </c>
    </row>
    <row r="935" spans="2:65" s="11" customFormat="1" ht="25.5" customHeight="1">
      <c r="B935" s="144"/>
      <c r="E935" s="145" t="s">
        <v>5</v>
      </c>
      <c r="F935" s="220" t="s">
        <v>1741</v>
      </c>
      <c r="G935" s="221"/>
      <c r="H935" s="221"/>
      <c r="I935" s="221"/>
      <c r="K935" s="146">
        <v>254.43</v>
      </c>
      <c r="R935" s="147"/>
      <c r="T935" s="148"/>
      <c r="AA935" s="149"/>
      <c r="AT935" s="145" t="s">
        <v>152</v>
      </c>
      <c r="AU935" s="145" t="s">
        <v>95</v>
      </c>
      <c r="AV935" s="11" t="s">
        <v>95</v>
      </c>
      <c r="AW935" s="11" t="s">
        <v>31</v>
      </c>
      <c r="AX935" s="11" t="s">
        <v>81</v>
      </c>
      <c r="AY935" s="145" t="s">
        <v>144</v>
      </c>
    </row>
    <row r="936" spans="2:65" s="1" customFormat="1" ht="25.5" customHeight="1">
      <c r="B936" s="129"/>
      <c r="C936" s="130">
        <v>171</v>
      </c>
      <c r="D936" s="130" t="s">
        <v>145</v>
      </c>
      <c r="E936" s="131" t="s">
        <v>602</v>
      </c>
      <c r="F936" s="222" t="s">
        <v>603</v>
      </c>
      <c r="G936" s="222"/>
      <c r="H936" s="222"/>
      <c r="I936" s="222"/>
      <c r="J936" s="132" t="s">
        <v>514</v>
      </c>
      <c r="K936" s="133">
        <v>638.41099999999994</v>
      </c>
      <c r="L936" s="217">
        <v>0</v>
      </c>
      <c r="M936" s="217"/>
      <c r="N936" s="217">
        <f>ROUND(L936*K936,2)</f>
        <v>0</v>
      </c>
      <c r="O936" s="217"/>
      <c r="P936" s="217"/>
      <c r="Q936" s="217"/>
      <c r="R936" s="134"/>
      <c r="T936" s="135" t="s">
        <v>5</v>
      </c>
      <c r="U936" s="40" t="s">
        <v>38</v>
      </c>
      <c r="V936" s="136">
        <v>0</v>
      </c>
      <c r="W936" s="136">
        <f>V936*K936</f>
        <v>0</v>
      </c>
      <c r="X936" s="136">
        <v>0</v>
      </c>
      <c r="Y936" s="136">
        <f>X936*K936</f>
        <v>0</v>
      </c>
      <c r="Z936" s="136">
        <v>0</v>
      </c>
      <c r="AA936" s="137">
        <f>Z936*K936</f>
        <v>0</v>
      </c>
      <c r="AR936" s="21" t="s">
        <v>234</v>
      </c>
      <c r="AT936" s="21" t="s">
        <v>145</v>
      </c>
      <c r="AU936" s="21" t="s">
        <v>95</v>
      </c>
      <c r="AY936" s="21" t="s">
        <v>144</v>
      </c>
      <c r="BE936" s="138">
        <f>IF(U936="základní",N936,0)</f>
        <v>0</v>
      </c>
      <c r="BF936" s="138">
        <f>IF(U936="snížená",N936,0)</f>
        <v>0</v>
      </c>
      <c r="BG936" s="138">
        <f>IF(U936="zákl. přenesená",N936,0)</f>
        <v>0</v>
      </c>
      <c r="BH936" s="138">
        <f>IF(U936="sníž. přenesená",N936,0)</f>
        <v>0</v>
      </c>
      <c r="BI936" s="138">
        <f>IF(U936="nulová",N936,0)</f>
        <v>0</v>
      </c>
      <c r="BJ936" s="21" t="s">
        <v>81</v>
      </c>
      <c r="BK936" s="138">
        <f>ROUND(L936*K936,2)</f>
        <v>0</v>
      </c>
      <c r="BL936" s="21" t="s">
        <v>234</v>
      </c>
      <c r="BM936" s="21" t="s">
        <v>1742</v>
      </c>
    </row>
    <row r="937" spans="2:65" s="9" customFormat="1" ht="29.85" customHeight="1">
      <c r="B937" s="119"/>
      <c r="D937" s="128" t="s">
        <v>117</v>
      </c>
      <c r="E937" s="128"/>
      <c r="F937" s="128"/>
      <c r="G937" s="128"/>
      <c r="H937" s="128"/>
      <c r="I937" s="128"/>
      <c r="J937" s="128"/>
      <c r="K937" s="128"/>
      <c r="L937" s="128"/>
      <c r="M937" s="128"/>
      <c r="N937" s="218">
        <f>BK937</f>
        <v>0</v>
      </c>
      <c r="O937" s="219"/>
      <c r="P937" s="219"/>
      <c r="Q937" s="219"/>
      <c r="R937" s="121"/>
      <c r="T937" s="122"/>
      <c r="W937" s="123">
        <f>SUM(W938:W938)</f>
        <v>0</v>
      </c>
      <c r="Y937" s="123">
        <f>SUM(Y938:Y938)</f>
        <v>0</v>
      </c>
      <c r="AA937" s="124">
        <f>SUM(AA938:AA938)</f>
        <v>0</v>
      </c>
      <c r="AR937" s="125" t="s">
        <v>95</v>
      </c>
      <c r="AT937" s="126" t="s">
        <v>72</v>
      </c>
      <c r="AU937" s="126" t="s">
        <v>81</v>
      </c>
      <c r="AY937" s="125" t="s">
        <v>144</v>
      </c>
      <c r="BK937" s="127">
        <f>SUM(BK938:BK938)</f>
        <v>0</v>
      </c>
    </row>
    <row r="938" spans="2:65" s="1" customFormat="1" ht="16.5" customHeight="1">
      <c r="B938" s="129"/>
      <c r="C938" s="130">
        <v>172</v>
      </c>
      <c r="D938" s="130" t="s">
        <v>145</v>
      </c>
      <c r="E938" s="131" t="s">
        <v>1743</v>
      </c>
      <c r="F938" s="222" t="s">
        <v>1744</v>
      </c>
      <c r="G938" s="222"/>
      <c r="H938" s="222"/>
      <c r="I938" s="222"/>
      <c r="J938" s="132" t="s">
        <v>850</v>
      </c>
      <c r="K938" s="133">
        <v>1</v>
      </c>
      <c r="L938" s="217">
        <v>0</v>
      </c>
      <c r="M938" s="217"/>
      <c r="N938" s="217">
        <f>ROUND(L938*K938,2)</f>
        <v>0</v>
      </c>
      <c r="O938" s="217"/>
      <c r="P938" s="217"/>
      <c r="Q938" s="217"/>
      <c r="R938" s="134"/>
      <c r="T938" s="135" t="s">
        <v>5</v>
      </c>
      <c r="U938" s="40" t="s">
        <v>38</v>
      </c>
      <c r="V938" s="136">
        <v>0</v>
      </c>
      <c r="W938" s="136">
        <f>V938*K938</f>
        <v>0</v>
      </c>
      <c r="X938" s="136">
        <v>0</v>
      </c>
      <c r="Y938" s="136">
        <f>X938*K938</f>
        <v>0</v>
      </c>
      <c r="Z938" s="136">
        <v>0</v>
      </c>
      <c r="AA938" s="137">
        <f>Z938*K938</f>
        <v>0</v>
      </c>
      <c r="AR938" s="21" t="s">
        <v>234</v>
      </c>
      <c r="AT938" s="21" t="s">
        <v>145</v>
      </c>
      <c r="AU938" s="21" t="s">
        <v>95</v>
      </c>
      <c r="AY938" s="21" t="s">
        <v>144</v>
      </c>
      <c r="BE938" s="138">
        <f>IF(U938="základní",N938,0)</f>
        <v>0</v>
      </c>
      <c r="BF938" s="138">
        <f>IF(U938="snížená",N938,0)</f>
        <v>0</v>
      </c>
      <c r="BG938" s="138">
        <f>IF(U938="zákl. přenesená",N938,0)</f>
        <v>0</v>
      </c>
      <c r="BH938" s="138">
        <f>IF(U938="sníž. přenesená",N938,0)</f>
        <v>0</v>
      </c>
      <c r="BI938" s="138">
        <f>IF(U938="nulová",N938,0)</f>
        <v>0</v>
      </c>
      <c r="BJ938" s="21" t="s">
        <v>81</v>
      </c>
      <c r="BK938" s="138">
        <f>ROUND(L938*K938,2)</f>
        <v>0</v>
      </c>
      <c r="BL938" s="21" t="s">
        <v>234</v>
      </c>
      <c r="BM938" s="21" t="s">
        <v>1745</v>
      </c>
    </row>
    <row r="939" spans="2:65" s="9" customFormat="1" ht="29.85" customHeight="1">
      <c r="B939" s="119"/>
      <c r="D939" s="128" t="s">
        <v>883</v>
      </c>
      <c r="E939" s="128"/>
      <c r="F939" s="128"/>
      <c r="G939" s="128"/>
      <c r="H939" s="128"/>
      <c r="I939" s="128"/>
      <c r="J939" s="128"/>
      <c r="K939" s="128"/>
      <c r="L939" s="128"/>
      <c r="M939" s="128"/>
      <c r="N939" s="218">
        <f>BK939</f>
        <v>0</v>
      </c>
      <c r="O939" s="219"/>
      <c r="P939" s="219"/>
      <c r="Q939" s="219"/>
      <c r="R939" s="121"/>
      <c r="T939" s="122"/>
      <c r="W939" s="123">
        <f>SUM(W940:W940)</f>
        <v>0</v>
      </c>
      <c r="Y939" s="123">
        <f>SUM(Y940:Y940)</f>
        <v>0</v>
      </c>
      <c r="AA939" s="124">
        <f>SUM(AA940:AA940)</f>
        <v>0</v>
      </c>
      <c r="AR939" s="125" t="s">
        <v>95</v>
      </c>
      <c r="AT939" s="126" t="s">
        <v>72</v>
      </c>
      <c r="AU939" s="126" t="s">
        <v>81</v>
      </c>
      <c r="AY939" s="125" t="s">
        <v>144</v>
      </c>
      <c r="BK939" s="127">
        <f>SUM(BK940:BK940)</f>
        <v>0</v>
      </c>
    </row>
    <row r="940" spans="2:65" s="1" customFormat="1" ht="16.5" customHeight="1">
      <c r="B940" s="129"/>
      <c r="C940" s="130">
        <v>173</v>
      </c>
      <c r="D940" s="130" t="s">
        <v>145</v>
      </c>
      <c r="E940" s="131" t="s">
        <v>1746</v>
      </c>
      <c r="F940" s="222" t="s">
        <v>1747</v>
      </c>
      <c r="G940" s="222"/>
      <c r="H940" s="222"/>
      <c r="I940" s="222"/>
      <c r="J940" s="132" t="s">
        <v>850</v>
      </c>
      <c r="K940" s="133">
        <v>1</v>
      </c>
      <c r="L940" s="217">
        <v>0</v>
      </c>
      <c r="M940" s="217"/>
      <c r="N940" s="217">
        <f>ROUND(L940*K940,2)</f>
        <v>0</v>
      </c>
      <c r="O940" s="217"/>
      <c r="P940" s="217"/>
      <c r="Q940" s="217"/>
      <c r="R940" s="134"/>
      <c r="T940" s="135" t="s">
        <v>5</v>
      </c>
      <c r="U940" s="40" t="s">
        <v>38</v>
      </c>
      <c r="V940" s="136">
        <v>0</v>
      </c>
      <c r="W940" s="136">
        <f>V940*K940</f>
        <v>0</v>
      </c>
      <c r="X940" s="136">
        <v>0</v>
      </c>
      <c r="Y940" s="136">
        <f>X940*K940</f>
        <v>0</v>
      </c>
      <c r="Z940" s="136">
        <v>0</v>
      </c>
      <c r="AA940" s="137">
        <f>Z940*K940</f>
        <v>0</v>
      </c>
      <c r="AR940" s="21" t="s">
        <v>234</v>
      </c>
      <c r="AT940" s="21" t="s">
        <v>145</v>
      </c>
      <c r="AU940" s="21" t="s">
        <v>95</v>
      </c>
      <c r="AY940" s="21" t="s">
        <v>144</v>
      </c>
      <c r="BE940" s="138">
        <f>IF(U940="základní",N940,0)</f>
        <v>0</v>
      </c>
      <c r="BF940" s="138">
        <f>IF(U940="snížená",N940,0)</f>
        <v>0</v>
      </c>
      <c r="BG940" s="138">
        <f>IF(U940="zákl. přenesená",N940,0)</f>
        <v>0</v>
      </c>
      <c r="BH940" s="138">
        <f>IF(U940="sníž. přenesená",N940,0)</f>
        <v>0</v>
      </c>
      <c r="BI940" s="138">
        <f>IF(U940="nulová",N940,0)</f>
        <v>0</v>
      </c>
      <c r="BJ940" s="21" t="s">
        <v>81</v>
      </c>
      <c r="BK940" s="138">
        <f>ROUND(L940*K940,2)</f>
        <v>0</v>
      </c>
      <c r="BL940" s="21" t="s">
        <v>234</v>
      </c>
      <c r="BM940" s="21" t="s">
        <v>1748</v>
      </c>
    </row>
    <row r="941" spans="2:65" s="9" customFormat="1" ht="29.85" customHeight="1">
      <c r="B941" s="119"/>
      <c r="D941" s="128" t="s">
        <v>884</v>
      </c>
      <c r="E941" s="128"/>
      <c r="F941" s="128"/>
      <c r="G941" s="128"/>
      <c r="H941" s="128"/>
      <c r="I941" s="128"/>
      <c r="J941" s="128"/>
      <c r="K941" s="128"/>
      <c r="L941" s="128"/>
      <c r="M941" s="128"/>
      <c r="N941" s="218">
        <f>BK941</f>
        <v>0</v>
      </c>
      <c r="O941" s="219"/>
      <c r="P941" s="219"/>
      <c r="Q941" s="219"/>
      <c r="R941" s="121"/>
      <c r="T941" s="122"/>
      <c r="W941" s="123">
        <f>SUM(W942:W943)</f>
        <v>0</v>
      </c>
      <c r="Y941" s="123">
        <f>SUM(Y942:Y943)</f>
        <v>0</v>
      </c>
      <c r="AA941" s="124">
        <f>SUM(AA942:AA943)</f>
        <v>0</v>
      </c>
      <c r="AR941" s="125" t="s">
        <v>95</v>
      </c>
      <c r="AT941" s="126" t="s">
        <v>72</v>
      </c>
      <c r="AU941" s="126" t="s">
        <v>81</v>
      </c>
      <c r="AY941" s="125" t="s">
        <v>144</v>
      </c>
      <c r="BK941" s="127">
        <f>SUM(BK942:BK943)</f>
        <v>0</v>
      </c>
    </row>
    <row r="942" spans="2:65" s="1" customFormat="1" ht="25.5" customHeight="1">
      <c r="B942" s="129"/>
      <c r="C942" s="130">
        <v>174</v>
      </c>
      <c r="D942" s="130" t="s">
        <v>145</v>
      </c>
      <c r="E942" s="131" t="s">
        <v>1749</v>
      </c>
      <c r="F942" s="222" t="s">
        <v>1750</v>
      </c>
      <c r="G942" s="222"/>
      <c r="H942" s="222"/>
      <c r="I942" s="222"/>
      <c r="J942" s="132" t="s">
        <v>850</v>
      </c>
      <c r="K942" s="133">
        <v>1</v>
      </c>
      <c r="L942" s="217">
        <v>0</v>
      </c>
      <c r="M942" s="217"/>
      <c r="N942" s="217">
        <f>ROUND(L942*K942,2)</f>
        <v>0</v>
      </c>
      <c r="O942" s="217"/>
      <c r="P942" s="217"/>
      <c r="Q942" s="217"/>
      <c r="R942" s="134"/>
      <c r="T942" s="135" t="s">
        <v>5</v>
      </c>
      <c r="U942" s="40" t="s">
        <v>38</v>
      </c>
      <c r="V942" s="136">
        <v>0</v>
      </c>
      <c r="W942" s="136">
        <f>V942*K942</f>
        <v>0</v>
      </c>
      <c r="X942" s="136">
        <v>0</v>
      </c>
      <c r="Y942" s="136">
        <f>X942*K942</f>
        <v>0</v>
      </c>
      <c r="Z942" s="136">
        <v>0</v>
      </c>
      <c r="AA942" s="137">
        <f>Z942*K942</f>
        <v>0</v>
      </c>
      <c r="AR942" s="21" t="s">
        <v>234</v>
      </c>
      <c r="AT942" s="21" t="s">
        <v>145</v>
      </c>
      <c r="AU942" s="21" t="s">
        <v>95</v>
      </c>
      <c r="AY942" s="21" t="s">
        <v>144</v>
      </c>
      <c r="BE942" s="138">
        <f>IF(U942="základní",N942,0)</f>
        <v>0</v>
      </c>
      <c r="BF942" s="138">
        <f>IF(U942="snížená",N942,0)</f>
        <v>0</v>
      </c>
      <c r="BG942" s="138">
        <f>IF(U942="zákl. přenesená",N942,0)</f>
        <v>0</v>
      </c>
      <c r="BH942" s="138">
        <f>IF(U942="sníž. přenesená",N942,0)</f>
        <v>0</v>
      </c>
      <c r="BI942" s="138">
        <f>IF(U942="nulová",N942,0)</f>
        <v>0</v>
      </c>
      <c r="BJ942" s="21" t="s">
        <v>81</v>
      </c>
      <c r="BK942" s="138">
        <f>ROUND(L942*K942,2)</f>
        <v>0</v>
      </c>
      <c r="BL942" s="21" t="s">
        <v>234</v>
      </c>
      <c r="BM942" s="21" t="s">
        <v>1751</v>
      </c>
    </row>
    <row r="943" spans="2:65" s="1" customFormat="1" ht="16.5" customHeight="1">
      <c r="B943" s="129"/>
      <c r="C943" s="130">
        <v>175</v>
      </c>
      <c r="D943" s="130" t="s">
        <v>145</v>
      </c>
      <c r="E943" s="131" t="s">
        <v>1752</v>
      </c>
      <c r="F943" s="222" t="s">
        <v>1753</v>
      </c>
      <c r="G943" s="222"/>
      <c r="H943" s="222"/>
      <c r="I943" s="222"/>
      <c r="J943" s="132" t="s">
        <v>514</v>
      </c>
      <c r="K943" s="133">
        <v>6905.2969999999996</v>
      </c>
      <c r="L943" s="217">
        <v>0</v>
      </c>
      <c r="M943" s="217"/>
      <c r="N943" s="217">
        <f>ROUND(L943*K943,2)</f>
        <v>0</v>
      </c>
      <c r="O943" s="217"/>
      <c r="P943" s="217"/>
      <c r="Q943" s="217"/>
      <c r="R943" s="134"/>
      <c r="T943" s="135" t="s">
        <v>5</v>
      </c>
      <c r="U943" s="40" t="s">
        <v>38</v>
      </c>
      <c r="V943" s="136">
        <v>0</v>
      </c>
      <c r="W943" s="136">
        <f>V943*K943</f>
        <v>0</v>
      </c>
      <c r="X943" s="136">
        <v>0</v>
      </c>
      <c r="Y943" s="136">
        <f>X943*K943</f>
        <v>0</v>
      </c>
      <c r="Z943" s="136">
        <v>0</v>
      </c>
      <c r="AA943" s="137">
        <f>Z943*K943</f>
        <v>0</v>
      </c>
      <c r="AR943" s="21" t="s">
        <v>234</v>
      </c>
      <c r="AT943" s="21" t="s">
        <v>145</v>
      </c>
      <c r="AU943" s="21" t="s">
        <v>95</v>
      </c>
      <c r="AY943" s="21" t="s">
        <v>144</v>
      </c>
      <c r="BE943" s="138">
        <f>IF(U943="základní",N943,0)</f>
        <v>0</v>
      </c>
      <c r="BF943" s="138">
        <f>IF(U943="snížená",N943,0)</f>
        <v>0</v>
      </c>
      <c r="BG943" s="138">
        <f>IF(U943="zákl. přenesená",N943,0)</f>
        <v>0</v>
      </c>
      <c r="BH943" s="138">
        <f>IF(U943="sníž. přenesená",N943,0)</f>
        <v>0</v>
      </c>
      <c r="BI943" s="138">
        <f>IF(U943="nulová",N943,0)</f>
        <v>0</v>
      </c>
      <c r="BJ943" s="21" t="s">
        <v>81</v>
      </c>
      <c r="BK943" s="138">
        <f>ROUND(L943*K943,2)</f>
        <v>0</v>
      </c>
      <c r="BL943" s="21" t="s">
        <v>234</v>
      </c>
      <c r="BM943" s="21" t="s">
        <v>1754</v>
      </c>
    </row>
    <row r="944" spans="2:65" s="9" customFormat="1" ht="29.85" customHeight="1">
      <c r="B944" s="119"/>
      <c r="D944" s="128" t="s">
        <v>885</v>
      </c>
      <c r="E944" s="128"/>
      <c r="F944" s="128"/>
      <c r="G944" s="128"/>
      <c r="H944" s="128"/>
      <c r="I944" s="128"/>
      <c r="J944" s="128"/>
      <c r="K944" s="128"/>
      <c r="L944" s="128"/>
      <c r="M944" s="128"/>
      <c r="N944" s="218">
        <f>BK944</f>
        <v>0</v>
      </c>
      <c r="O944" s="219"/>
      <c r="P944" s="219"/>
      <c r="Q944" s="219"/>
      <c r="R944" s="121"/>
      <c r="T944" s="122"/>
      <c r="W944" s="123">
        <f>SUM(W945:W946)</f>
        <v>0</v>
      </c>
      <c r="Y944" s="123">
        <f>SUM(Y945:Y946)</f>
        <v>0</v>
      </c>
      <c r="AA944" s="124">
        <f>SUM(AA945:AA946)</f>
        <v>0</v>
      </c>
      <c r="AR944" s="125" t="s">
        <v>95</v>
      </c>
      <c r="AT944" s="126" t="s">
        <v>72</v>
      </c>
      <c r="AU944" s="126" t="s">
        <v>81</v>
      </c>
      <c r="AY944" s="125" t="s">
        <v>144</v>
      </c>
      <c r="BK944" s="127">
        <f>SUM(BK945:BK946)</f>
        <v>0</v>
      </c>
    </row>
    <row r="945" spans="2:65" s="1" customFormat="1" ht="16.5" customHeight="1">
      <c r="B945" s="129"/>
      <c r="C945" s="130">
        <v>176</v>
      </c>
      <c r="D945" s="130" t="s">
        <v>145</v>
      </c>
      <c r="E945" s="131" t="s">
        <v>1755</v>
      </c>
      <c r="F945" s="222" t="s">
        <v>1756</v>
      </c>
      <c r="G945" s="222"/>
      <c r="H945" s="222"/>
      <c r="I945" s="222"/>
      <c r="J945" s="132" t="s">
        <v>850</v>
      </c>
      <c r="K945" s="133">
        <v>1</v>
      </c>
      <c r="L945" s="217">
        <v>0</v>
      </c>
      <c r="M945" s="217"/>
      <c r="N945" s="217">
        <f>ROUND(L945*K945,2)</f>
        <v>0</v>
      </c>
      <c r="O945" s="217"/>
      <c r="P945" s="217"/>
      <c r="Q945" s="217"/>
      <c r="R945" s="134"/>
      <c r="T945" s="135" t="s">
        <v>5</v>
      </c>
      <c r="U945" s="40" t="s">
        <v>38</v>
      </c>
      <c r="V945" s="136">
        <v>0</v>
      </c>
      <c r="W945" s="136">
        <f>V945*K945</f>
        <v>0</v>
      </c>
      <c r="X945" s="136">
        <v>0</v>
      </c>
      <c r="Y945" s="136">
        <f>X945*K945</f>
        <v>0</v>
      </c>
      <c r="Z945" s="136">
        <v>0</v>
      </c>
      <c r="AA945" s="137">
        <f>Z945*K945</f>
        <v>0</v>
      </c>
      <c r="AR945" s="21" t="s">
        <v>234</v>
      </c>
      <c r="AT945" s="21" t="s">
        <v>145</v>
      </c>
      <c r="AU945" s="21" t="s">
        <v>95</v>
      </c>
      <c r="AY945" s="21" t="s">
        <v>144</v>
      </c>
      <c r="BE945" s="138">
        <f>IF(U945="základní",N945,0)</f>
        <v>0</v>
      </c>
      <c r="BF945" s="138">
        <f>IF(U945="snížená",N945,0)</f>
        <v>0</v>
      </c>
      <c r="BG945" s="138">
        <f>IF(U945="zákl. přenesená",N945,0)</f>
        <v>0</v>
      </c>
      <c r="BH945" s="138">
        <f>IF(U945="sníž. přenesená",N945,0)</f>
        <v>0</v>
      </c>
      <c r="BI945" s="138">
        <f>IF(U945="nulová",N945,0)</f>
        <v>0</v>
      </c>
      <c r="BJ945" s="21" t="s">
        <v>81</v>
      </c>
      <c r="BK945" s="138">
        <f>ROUND(L945*K945,2)</f>
        <v>0</v>
      </c>
      <c r="BL945" s="21" t="s">
        <v>234</v>
      </c>
      <c r="BM945" s="21" t="s">
        <v>1757</v>
      </c>
    </row>
    <row r="946" spans="2:65" s="1" customFormat="1" ht="16.5" customHeight="1">
      <c r="B946" s="129"/>
      <c r="C946" s="130">
        <v>177</v>
      </c>
      <c r="D946" s="130" t="s">
        <v>145</v>
      </c>
      <c r="E946" s="131" t="s">
        <v>1758</v>
      </c>
      <c r="F946" s="222" t="s">
        <v>2251</v>
      </c>
      <c r="G946" s="222"/>
      <c r="H946" s="222"/>
      <c r="I946" s="222"/>
      <c r="J946" s="132" t="s">
        <v>514</v>
      </c>
      <c r="K946" s="133">
        <v>4000</v>
      </c>
      <c r="L946" s="217">
        <v>0</v>
      </c>
      <c r="M946" s="217"/>
      <c r="N946" s="217">
        <f>ROUND(L946*K946,2)</f>
        <v>0</v>
      </c>
      <c r="O946" s="217"/>
      <c r="P946" s="217"/>
      <c r="Q946" s="217"/>
      <c r="R946" s="134"/>
      <c r="T946" s="135" t="s">
        <v>5</v>
      </c>
      <c r="U946" s="40" t="s">
        <v>38</v>
      </c>
      <c r="V946" s="136">
        <v>0</v>
      </c>
      <c r="W946" s="136">
        <f>V946*K946</f>
        <v>0</v>
      </c>
      <c r="X946" s="136">
        <v>0</v>
      </c>
      <c r="Y946" s="136">
        <f>X946*K946</f>
        <v>0</v>
      </c>
      <c r="Z946" s="136">
        <v>0</v>
      </c>
      <c r="AA946" s="137">
        <f>Z946*K946</f>
        <v>0</v>
      </c>
      <c r="AR946" s="21" t="s">
        <v>234</v>
      </c>
      <c r="AT946" s="21" t="s">
        <v>145</v>
      </c>
      <c r="AU946" s="21" t="s">
        <v>95</v>
      </c>
      <c r="AY946" s="21" t="s">
        <v>144</v>
      </c>
      <c r="BE946" s="138">
        <f>IF(U946="základní",N946,0)</f>
        <v>0</v>
      </c>
      <c r="BF946" s="138">
        <f>IF(U946="snížená",N946,0)</f>
        <v>0</v>
      </c>
      <c r="BG946" s="138">
        <f>IF(U946="zákl. přenesená",N946,0)</f>
        <v>0</v>
      </c>
      <c r="BH946" s="138">
        <f>IF(U946="sníž. přenesená",N946,0)</f>
        <v>0</v>
      </c>
      <c r="BI946" s="138">
        <f>IF(U946="nulová",N946,0)</f>
        <v>0</v>
      </c>
      <c r="BJ946" s="21" t="s">
        <v>81</v>
      </c>
      <c r="BK946" s="138">
        <f>ROUND(L946*K946,2)</f>
        <v>0</v>
      </c>
      <c r="BL946" s="21" t="s">
        <v>234</v>
      </c>
      <c r="BM946" s="21" t="s">
        <v>1759</v>
      </c>
    </row>
    <row r="947" spans="2:65" s="9" customFormat="1" ht="29.85" customHeight="1">
      <c r="B947" s="119"/>
      <c r="D947" s="128" t="s">
        <v>118</v>
      </c>
      <c r="E947" s="128"/>
      <c r="F947" s="128"/>
      <c r="G947" s="128"/>
      <c r="H947" s="128"/>
      <c r="I947" s="128"/>
      <c r="J947" s="128"/>
      <c r="K947" s="128"/>
      <c r="L947" s="128"/>
      <c r="M947" s="128"/>
      <c r="N947" s="218">
        <f>BK947</f>
        <v>0</v>
      </c>
      <c r="O947" s="219"/>
      <c r="P947" s="219"/>
      <c r="Q947" s="219"/>
      <c r="R947" s="121"/>
      <c r="T947" s="122"/>
      <c r="W947" s="123">
        <f>SUM(W948:W1078)</f>
        <v>1071.3487189999998</v>
      </c>
      <c r="Y947" s="123">
        <f>SUM(Y948:Y1078)</f>
        <v>27.073757287290007</v>
      </c>
      <c r="AA947" s="124">
        <f>SUM(AA948:AA1078)</f>
        <v>15.474024999999999</v>
      </c>
      <c r="AR947" s="125" t="s">
        <v>95</v>
      </c>
      <c r="AT947" s="126" t="s">
        <v>72</v>
      </c>
      <c r="AU947" s="126" t="s">
        <v>81</v>
      </c>
      <c r="AY947" s="125" t="s">
        <v>144</v>
      </c>
      <c r="BK947" s="127">
        <f>SUM(BK948:BK1078)</f>
        <v>0</v>
      </c>
    </row>
    <row r="948" spans="2:65" s="1" customFormat="1" ht="25.5" customHeight="1">
      <c r="B948" s="129"/>
      <c r="C948" s="130">
        <v>178</v>
      </c>
      <c r="D948" s="130" t="s">
        <v>145</v>
      </c>
      <c r="E948" s="131" t="s">
        <v>1760</v>
      </c>
      <c r="F948" s="222" t="s">
        <v>1761</v>
      </c>
      <c r="G948" s="222"/>
      <c r="H948" s="222"/>
      <c r="I948" s="222"/>
      <c r="J948" s="132" t="s">
        <v>148</v>
      </c>
      <c r="K948" s="133">
        <v>82.594999999999999</v>
      </c>
      <c r="L948" s="217">
        <v>0</v>
      </c>
      <c r="M948" s="217"/>
      <c r="N948" s="217">
        <f>ROUND(L948*K948,2)</f>
        <v>0</v>
      </c>
      <c r="O948" s="217"/>
      <c r="P948" s="217"/>
      <c r="Q948" s="217"/>
      <c r="R948" s="134"/>
      <c r="T948" s="135" t="s">
        <v>5</v>
      </c>
      <c r="U948" s="40" t="s">
        <v>38</v>
      </c>
      <c r="V948" s="136">
        <v>3.4</v>
      </c>
      <c r="W948" s="136">
        <f>V948*K948</f>
        <v>280.82299999999998</v>
      </c>
      <c r="X948" s="136">
        <v>0</v>
      </c>
      <c r="Y948" s="136">
        <f>X948*K948</f>
        <v>0</v>
      </c>
      <c r="Z948" s="136">
        <v>0</v>
      </c>
      <c r="AA948" s="137">
        <f>Z948*K948</f>
        <v>0</v>
      </c>
      <c r="AR948" s="21" t="s">
        <v>234</v>
      </c>
      <c r="AT948" s="21" t="s">
        <v>145</v>
      </c>
      <c r="AU948" s="21" t="s">
        <v>95</v>
      </c>
      <c r="AY948" s="21" t="s">
        <v>144</v>
      </c>
      <c r="BE948" s="138">
        <f>IF(U948="základní",N948,0)</f>
        <v>0</v>
      </c>
      <c r="BF948" s="138">
        <f>IF(U948="snížená",N948,0)</f>
        <v>0</v>
      </c>
      <c r="BG948" s="138">
        <f>IF(U948="zákl. přenesená",N948,0)</f>
        <v>0</v>
      </c>
      <c r="BH948" s="138">
        <f>IF(U948="sníž. přenesená",N948,0)</f>
        <v>0</v>
      </c>
      <c r="BI948" s="138">
        <f>IF(U948="nulová",N948,0)</f>
        <v>0</v>
      </c>
      <c r="BJ948" s="21" t="s">
        <v>81</v>
      </c>
      <c r="BK948" s="138">
        <f>ROUND(L948*K948,2)</f>
        <v>0</v>
      </c>
      <c r="BL948" s="21" t="s">
        <v>234</v>
      </c>
      <c r="BM948" s="21" t="s">
        <v>1762</v>
      </c>
    </row>
    <row r="949" spans="2:65" s="10" customFormat="1" ht="16.5" customHeight="1">
      <c r="B949" s="139"/>
      <c r="E949" s="140" t="s">
        <v>5</v>
      </c>
      <c r="F949" s="225" t="s">
        <v>1763</v>
      </c>
      <c r="G949" s="226"/>
      <c r="H949" s="226"/>
      <c r="I949" s="226"/>
      <c r="K949" s="140" t="s">
        <v>5</v>
      </c>
      <c r="R949" s="141"/>
      <c r="T949" s="142"/>
      <c r="AA949" s="143"/>
      <c r="AT949" s="140" t="s">
        <v>152</v>
      </c>
      <c r="AU949" s="140" t="s">
        <v>95</v>
      </c>
      <c r="AV949" s="10" t="s">
        <v>81</v>
      </c>
      <c r="AW949" s="10" t="s">
        <v>31</v>
      </c>
      <c r="AX949" s="10" t="s">
        <v>73</v>
      </c>
      <c r="AY949" s="140" t="s">
        <v>144</v>
      </c>
    </row>
    <row r="950" spans="2:65" s="11" customFormat="1" ht="16.5" customHeight="1">
      <c r="B950" s="144"/>
      <c r="E950" s="145" t="s">
        <v>5</v>
      </c>
      <c r="F950" s="223" t="s">
        <v>1764</v>
      </c>
      <c r="G950" s="224"/>
      <c r="H950" s="224"/>
      <c r="I950" s="224"/>
      <c r="K950" s="146">
        <v>82.594999999999999</v>
      </c>
      <c r="R950" s="147"/>
      <c r="T950" s="148"/>
      <c r="AA950" s="149"/>
      <c r="AT950" s="145" t="s">
        <v>152</v>
      </c>
      <c r="AU950" s="145" t="s">
        <v>95</v>
      </c>
      <c r="AV950" s="11" t="s">
        <v>95</v>
      </c>
      <c r="AW950" s="11" t="s">
        <v>31</v>
      </c>
      <c r="AX950" s="11" t="s">
        <v>81</v>
      </c>
      <c r="AY950" s="145" t="s">
        <v>144</v>
      </c>
    </row>
    <row r="951" spans="2:65" s="1" customFormat="1" ht="25.5" customHeight="1">
      <c r="B951" s="129"/>
      <c r="C951" s="130">
        <v>179</v>
      </c>
      <c r="D951" s="130" t="s">
        <v>145</v>
      </c>
      <c r="E951" s="131" t="s">
        <v>1765</v>
      </c>
      <c r="F951" s="222" t="s">
        <v>1766</v>
      </c>
      <c r="G951" s="222"/>
      <c r="H951" s="222"/>
      <c r="I951" s="222"/>
      <c r="J951" s="132" t="s">
        <v>190</v>
      </c>
      <c r="K951" s="133">
        <v>48.207000000000001</v>
      </c>
      <c r="L951" s="217">
        <v>0</v>
      </c>
      <c r="M951" s="217"/>
      <c r="N951" s="217">
        <f>ROUND(L951*K951,2)</f>
        <v>0</v>
      </c>
      <c r="O951" s="217"/>
      <c r="P951" s="217"/>
      <c r="Q951" s="217"/>
      <c r="R951" s="134"/>
      <c r="T951" s="135" t="s">
        <v>5</v>
      </c>
      <c r="U951" s="40" t="s">
        <v>38</v>
      </c>
      <c r="V951" s="136">
        <v>0.15</v>
      </c>
      <c r="W951" s="136">
        <f>V951*K951</f>
        <v>7.2310499999999998</v>
      </c>
      <c r="X951" s="136">
        <v>0</v>
      </c>
      <c r="Y951" s="136">
        <f>X951*K951</f>
        <v>0</v>
      </c>
      <c r="Z951" s="136">
        <v>1.4E-2</v>
      </c>
      <c r="AA951" s="137">
        <f>Z951*K951</f>
        <v>0.674898</v>
      </c>
      <c r="AR951" s="21" t="s">
        <v>234</v>
      </c>
      <c r="AT951" s="21" t="s">
        <v>145</v>
      </c>
      <c r="AU951" s="21" t="s">
        <v>95</v>
      </c>
      <c r="AY951" s="21" t="s">
        <v>144</v>
      </c>
      <c r="BE951" s="138">
        <f>IF(U951="základní",N951,0)</f>
        <v>0</v>
      </c>
      <c r="BF951" s="138">
        <f>IF(U951="snížená",N951,0)</f>
        <v>0</v>
      </c>
      <c r="BG951" s="138">
        <f>IF(U951="zákl. přenesená",N951,0)</f>
        <v>0</v>
      </c>
      <c r="BH951" s="138">
        <f>IF(U951="sníž. přenesená",N951,0)</f>
        <v>0</v>
      </c>
      <c r="BI951" s="138">
        <f>IF(U951="nulová",N951,0)</f>
        <v>0</v>
      </c>
      <c r="BJ951" s="21" t="s">
        <v>81</v>
      </c>
      <c r="BK951" s="138">
        <f>ROUND(L951*K951,2)</f>
        <v>0</v>
      </c>
      <c r="BL951" s="21" t="s">
        <v>234</v>
      </c>
      <c r="BM951" s="21" t="s">
        <v>1767</v>
      </c>
    </row>
    <row r="952" spans="2:65" s="10" customFormat="1" ht="16.5" customHeight="1">
      <c r="B952" s="139"/>
      <c r="E952" s="140" t="s">
        <v>5</v>
      </c>
      <c r="F952" s="225" t="s">
        <v>662</v>
      </c>
      <c r="G952" s="226"/>
      <c r="H952" s="226"/>
      <c r="I952" s="226"/>
      <c r="K952" s="140" t="s">
        <v>5</v>
      </c>
      <c r="R952" s="141"/>
      <c r="T952" s="142"/>
      <c r="AA952" s="143"/>
      <c r="AT952" s="140" t="s">
        <v>152</v>
      </c>
      <c r="AU952" s="140" t="s">
        <v>95</v>
      </c>
      <c r="AV952" s="10" t="s">
        <v>81</v>
      </c>
      <c r="AW952" s="10" t="s">
        <v>31</v>
      </c>
      <c r="AX952" s="10" t="s">
        <v>73</v>
      </c>
      <c r="AY952" s="140" t="s">
        <v>144</v>
      </c>
    </row>
    <row r="953" spans="2:65" s="11" customFormat="1" ht="16.5" customHeight="1">
      <c r="B953" s="144"/>
      <c r="E953" s="145" t="s">
        <v>5</v>
      </c>
      <c r="F953" s="223" t="s">
        <v>1768</v>
      </c>
      <c r="G953" s="224"/>
      <c r="H953" s="224"/>
      <c r="I953" s="224"/>
      <c r="K953" s="146">
        <v>48.207000000000001</v>
      </c>
      <c r="R953" s="147"/>
      <c r="T953" s="148"/>
      <c r="AA953" s="149"/>
      <c r="AT953" s="145" t="s">
        <v>152</v>
      </c>
      <c r="AU953" s="145" t="s">
        <v>95</v>
      </c>
      <c r="AV953" s="11" t="s">
        <v>95</v>
      </c>
      <c r="AW953" s="11" t="s">
        <v>31</v>
      </c>
      <c r="AX953" s="11" t="s">
        <v>81</v>
      </c>
      <c r="AY953" s="145" t="s">
        <v>144</v>
      </c>
    </row>
    <row r="954" spans="2:65" s="1" customFormat="1" ht="16.5" customHeight="1">
      <c r="B954" s="129"/>
      <c r="C954" s="130">
        <v>180</v>
      </c>
      <c r="D954" s="130" t="s">
        <v>145</v>
      </c>
      <c r="E954" s="131" t="s">
        <v>1769</v>
      </c>
      <c r="F954" s="222" t="s">
        <v>1770</v>
      </c>
      <c r="G954" s="222"/>
      <c r="H954" s="222"/>
      <c r="I954" s="222"/>
      <c r="J954" s="132" t="s">
        <v>850</v>
      </c>
      <c r="K954" s="133">
        <v>1</v>
      </c>
      <c r="L954" s="217">
        <v>0</v>
      </c>
      <c r="M954" s="217"/>
      <c r="N954" s="217">
        <f>ROUND(L954*K954,2)</f>
        <v>0</v>
      </c>
      <c r="O954" s="217"/>
      <c r="P954" s="217"/>
      <c r="Q954" s="217"/>
      <c r="R954" s="134"/>
      <c r="T954" s="135" t="s">
        <v>5</v>
      </c>
      <c r="U954" s="40" t="s">
        <v>38</v>
      </c>
      <c r="V954" s="136">
        <v>0</v>
      </c>
      <c r="W954" s="136">
        <f>V954*K954</f>
        <v>0</v>
      </c>
      <c r="X954" s="136">
        <v>0</v>
      </c>
      <c r="Y954" s="136">
        <f>X954*K954</f>
        <v>0</v>
      </c>
      <c r="Z954" s="136">
        <v>0</v>
      </c>
      <c r="AA954" s="137">
        <f>Z954*K954</f>
        <v>0</v>
      </c>
      <c r="AR954" s="21" t="s">
        <v>234</v>
      </c>
      <c r="AT954" s="21" t="s">
        <v>145</v>
      </c>
      <c r="AU954" s="21" t="s">
        <v>95</v>
      </c>
      <c r="AY954" s="21" t="s">
        <v>144</v>
      </c>
      <c r="BE954" s="138">
        <f>IF(U954="základní",N954,0)</f>
        <v>0</v>
      </c>
      <c r="BF954" s="138">
        <f>IF(U954="snížená",N954,0)</f>
        <v>0</v>
      </c>
      <c r="BG954" s="138">
        <f>IF(U954="zákl. přenesená",N954,0)</f>
        <v>0</v>
      </c>
      <c r="BH954" s="138">
        <f>IF(U954="sníž. přenesená",N954,0)</f>
        <v>0</v>
      </c>
      <c r="BI954" s="138">
        <f>IF(U954="nulová",N954,0)</f>
        <v>0</v>
      </c>
      <c r="BJ954" s="21" t="s">
        <v>81</v>
      </c>
      <c r="BK954" s="138">
        <f>ROUND(L954*K954,2)</f>
        <v>0</v>
      </c>
      <c r="BL954" s="21" t="s">
        <v>234</v>
      </c>
      <c r="BM954" s="21" t="s">
        <v>1771</v>
      </c>
    </row>
    <row r="955" spans="2:65" s="1" customFormat="1" ht="38.25" customHeight="1">
      <c r="B955" s="129"/>
      <c r="C955" s="130">
        <v>181</v>
      </c>
      <c r="D955" s="130" t="s">
        <v>145</v>
      </c>
      <c r="E955" s="131" t="s">
        <v>1772</v>
      </c>
      <c r="F955" s="222" t="s">
        <v>1773</v>
      </c>
      <c r="G955" s="222"/>
      <c r="H955" s="222"/>
      <c r="I955" s="222"/>
      <c r="J955" s="132" t="s">
        <v>269</v>
      </c>
      <c r="K955" s="133">
        <v>610.04</v>
      </c>
      <c r="L955" s="217">
        <v>0</v>
      </c>
      <c r="M955" s="217"/>
      <c r="N955" s="217">
        <f>ROUND(L955*K955,2)</f>
        <v>0</v>
      </c>
      <c r="O955" s="217"/>
      <c r="P955" s="217"/>
      <c r="Q955" s="217"/>
      <c r="R955" s="134"/>
      <c r="T955" s="135" t="s">
        <v>5</v>
      </c>
      <c r="U955" s="40" t="s">
        <v>38</v>
      </c>
      <c r="V955" s="136">
        <v>0.5</v>
      </c>
      <c r="W955" s="136">
        <f>V955*K955</f>
        <v>305.02</v>
      </c>
      <c r="X955" s="136">
        <v>0</v>
      </c>
      <c r="Y955" s="136">
        <f>X955*K955</f>
        <v>0</v>
      </c>
      <c r="Z955" s="136">
        <v>0</v>
      </c>
      <c r="AA955" s="137">
        <f>Z955*K955</f>
        <v>0</v>
      </c>
      <c r="AR955" s="21" t="s">
        <v>234</v>
      </c>
      <c r="AT955" s="21" t="s">
        <v>145</v>
      </c>
      <c r="AU955" s="21" t="s">
        <v>95</v>
      </c>
      <c r="AY955" s="21" t="s">
        <v>144</v>
      </c>
      <c r="BE955" s="138">
        <f>IF(U955="základní",N955,0)</f>
        <v>0</v>
      </c>
      <c r="BF955" s="138">
        <f>IF(U955="snížená",N955,0)</f>
        <v>0</v>
      </c>
      <c r="BG955" s="138">
        <f>IF(U955="zákl. přenesená",N955,0)</f>
        <v>0</v>
      </c>
      <c r="BH955" s="138">
        <f>IF(U955="sníž. přenesená",N955,0)</f>
        <v>0</v>
      </c>
      <c r="BI955" s="138">
        <f>IF(U955="nulová",N955,0)</f>
        <v>0</v>
      </c>
      <c r="BJ955" s="21" t="s">
        <v>81</v>
      </c>
      <c r="BK955" s="138">
        <f>ROUND(L955*K955,2)</f>
        <v>0</v>
      </c>
      <c r="BL955" s="21" t="s">
        <v>234</v>
      </c>
      <c r="BM955" s="21" t="s">
        <v>1774</v>
      </c>
    </row>
    <row r="956" spans="2:65" s="10" customFormat="1" ht="16.5" customHeight="1">
      <c r="B956" s="139"/>
      <c r="E956" s="140" t="s">
        <v>5</v>
      </c>
      <c r="F956" s="225" t="s">
        <v>1775</v>
      </c>
      <c r="G956" s="226"/>
      <c r="H956" s="226"/>
      <c r="I956" s="226"/>
      <c r="K956" s="140" t="s">
        <v>5</v>
      </c>
      <c r="R956" s="141"/>
      <c r="T956" s="142"/>
      <c r="AA956" s="143"/>
      <c r="AT956" s="140" t="s">
        <v>152</v>
      </c>
      <c r="AU956" s="140" t="s">
        <v>95</v>
      </c>
      <c r="AV956" s="10" t="s">
        <v>81</v>
      </c>
      <c r="AW956" s="10" t="s">
        <v>31</v>
      </c>
      <c r="AX956" s="10" t="s">
        <v>73</v>
      </c>
      <c r="AY956" s="140" t="s">
        <v>144</v>
      </c>
    </row>
    <row r="957" spans="2:65" s="11" customFormat="1" ht="25.5" customHeight="1">
      <c r="B957" s="144"/>
      <c r="E957" s="145" t="s">
        <v>5</v>
      </c>
      <c r="F957" s="223" t="s">
        <v>1776</v>
      </c>
      <c r="G957" s="224"/>
      <c r="H957" s="224"/>
      <c r="I957" s="224"/>
      <c r="K957" s="146">
        <v>407.36</v>
      </c>
      <c r="R957" s="147"/>
      <c r="T957" s="148"/>
      <c r="AA957" s="149"/>
      <c r="AT957" s="145" t="s">
        <v>152</v>
      </c>
      <c r="AU957" s="145" t="s">
        <v>95</v>
      </c>
      <c r="AV957" s="11" t="s">
        <v>95</v>
      </c>
      <c r="AW957" s="11" t="s">
        <v>31</v>
      </c>
      <c r="AX957" s="11" t="s">
        <v>73</v>
      </c>
      <c r="AY957" s="145" t="s">
        <v>144</v>
      </c>
    </row>
    <row r="958" spans="2:65" s="11" customFormat="1" ht="16.5" customHeight="1">
      <c r="B958" s="144"/>
      <c r="E958" s="145" t="s">
        <v>5</v>
      </c>
      <c r="F958" s="223" t="s">
        <v>1777</v>
      </c>
      <c r="G958" s="224"/>
      <c r="H958" s="224"/>
      <c r="I958" s="224"/>
      <c r="K958" s="146">
        <v>202.68</v>
      </c>
      <c r="R958" s="147"/>
      <c r="T958" s="148"/>
      <c r="AA958" s="149"/>
      <c r="AT958" s="145" t="s">
        <v>152</v>
      </c>
      <c r="AU958" s="145" t="s">
        <v>95</v>
      </c>
      <c r="AV958" s="11" t="s">
        <v>95</v>
      </c>
      <c r="AW958" s="11" t="s">
        <v>31</v>
      </c>
      <c r="AX958" s="11" t="s">
        <v>73</v>
      </c>
      <c r="AY958" s="145" t="s">
        <v>144</v>
      </c>
    </row>
    <row r="959" spans="2:65" s="12" customFormat="1" ht="16.5" customHeight="1">
      <c r="B959" s="150"/>
      <c r="E959" s="151" t="s">
        <v>5</v>
      </c>
      <c r="F959" s="227" t="s">
        <v>155</v>
      </c>
      <c r="G959" s="228"/>
      <c r="H959" s="228"/>
      <c r="I959" s="228"/>
      <c r="K959" s="152">
        <v>610.04</v>
      </c>
      <c r="R959" s="153"/>
      <c r="T959" s="154"/>
      <c r="AA959" s="155"/>
      <c r="AT959" s="151" t="s">
        <v>152</v>
      </c>
      <c r="AU959" s="151" t="s">
        <v>95</v>
      </c>
      <c r="AV959" s="12" t="s">
        <v>149</v>
      </c>
      <c r="AW959" s="12" t="s">
        <v>31</v>
      </c>
      <c r="AX959" s="12" t="s">
        <v>81</v>
      </c>
      <c r="AY959" s="151" t="s">
        <v>144</v>
      </c>
    </row>
    <row r="960" spans="2:65" s="1" customFormat="1" ht="38.25" customHeight="1">
      <c r="B960" s="129"/>
      <c r="C960" s="130">
        <v>182</v>
      </c>
      <c r="D960" s="130" t="s">
        <v>145</v>
      </c>
      <c r="E960" s="131" t="s">
        <v>1778</v>
      </c>
      <c r="F960" s="222" t="s">
        <v>1779</v>
      </c>
      <c r="G960" s="222"/>
      <c r="H960" s="222"/>
      <c r="I960" s="222"/>
      <c r="J960" s="132" t="s">
        <v>269</v>
      </c>
      <c r="K960" s="133">
        <v>102.64</v>
      </c>
      <c r="L960" s="217">
        <v>0</v>
      </c>
      <c r="M960" s="217"/>
      <c r="N960" s="217">
        <f>ROUND(L960*K960,2)</f>
        <v>0</v>
      </c>
      <c r="O960" s="217"/>
      <c r="P960" s="217"/>
      <c r="Q960" s="217"/>
      <c r="R960" s="134"/>
      <c r="T960" s="135" t="s">
        <v>5</v>
      </c>
      <c r="U960" s="40" t="s">
        <v>38</v>
      </c>
      <c r="V960" s="136">
        <v>0.75800000000000001</v>
      </c>
      <c r="W960" s="136">
        <f>V960*K960</f>
        <v>77.801119999999997</v>
      </c>
      <c r="X960" s="136">
        <v>0</v>
      </c>
      <c r="Y960" s="136">
        <f>X960*K960</f>
        <v>0</v>
      </c>
      <c r="Z960" s="136">
        <v>0</v>
      </c>
      <c r="AA960" s="137">
        <f>Z960*K960</f>
        <v>0</v>
      </c>
      <c r="AR960" s="21" t="s">
        <v>234</v>
      </c>
      <c r="AT960" s="21" t="s">
        <v>145</v>
      </c>
      <c r="AU960" s="21" t="s">
        <v>95</v>
      </c>
      <c r="AY960" s="21" t="s">
        <v>144</v>
      </c>
      <c r="BE960" s="138">
        <f>IF(U960="základní",N960,0)</f>
        <v>0</v>
      </c>
      <c r="BF960" s="138">
        <f>IF(U960="snížená",N960,0)</f>
        <v>0</v>
      </c>
      <c r="BG960" s="138">
        <f>IF(U960="zákl. přenesená",N960,0)</f>
        <v>0</v>
      </c>
      <c r="BH960" s="138">
        <f>IF(U960="sníž. přenesená",N960,0)</f>
        <v>0</v>
      </c>
      <c r="BI960" s="138">
        <f>IF(U960="nulová",N960,0)</f>
        <v>0</v>
      </c>
      <c r="BJ960" s="21" t="s">
        <v>81</v>
      </c>
      <c r="BK960" s="138">
        <f>ROUND(L960*K960,2)</f>
        <v>0</v>
      </c>
      <c r="BL960" s="21" t="s">
        <v>234</v>
      </c>
      <c r="BM960" s="21" t="s">
        <v>1780</v>
      </c>
    </row>
    <row r="961" spans="2:65" s="10" customFormat="1" ht="16.5" customHeight="1">
      <c r="B961" s="139"/>
      <c r="E961" s="140" t="s">
        <v>5</v>
      </c>
      <c r="F961" s="225" t="s">
        <v>1775</v>
      </c>
      <c r="G961" s="226"/>
      <c r="H961" s="226"/>
      <c r="I961" s="226"/>
      <c r="K961" s="140" t="s">
        <v>5</v>
      </c>
      <c r="R961" s="141"/>
      <c r="T961" s="142"/>
      <c r="AA961" s="143"/>
      <c r="AT961" s="140" t="s">
        <v>152</v>
      </c>
      <c r="AU961" s="140" t="s">
        <v>95</v>
      </c>
      <c r="AV961" s="10" t="s">
        <v>81</v>
      </c>
      <c r="AW961" s="10" t="s">
        <v>31</v>
      </c>
      <c r="AX961" s="10" t="s">
        <v>73</v>
      </c>
      <c r="AY961" s="140" t="s">
        <v>144</v>
      </c>
    </row>
    <row r="962" spans="2:65" s="11" customFormat="1" ht="16.5" customHeight="1">
      <c r="B962" s="144"/>
      <c r="E962" s="145" t="s">
        <v>5</v>
      </c>
      <c r="F962" s="223" t="s">
        <v>1781</v>
      </c>
      <c r="G962" s="224"/>
      <c r="H962" s="224"/>
      <c r="I962" s="224"/>
      <c r="K962" s="146">
        <v>40.56</v>
      </c>
      <c r="R962" s="147"/>
      <c r="T962" s="148"/>
      <c r="AA962" s="149"/>
      <c r="AT962" s="145" t="s">
        <v>152</v>
      </c>
      <c r="AU962" s="145" t="s">
        <v>95</v>
      </c>
      <c r="AV962" s="11" t="s">
        <v>95</v>
      </c>
      <c r="AW962" s="11" t="s">
        <v>31</v>
      </c>
      <c r="AX962" s="11" t="s">
        <v>73</v>
      </c>
      <c r="AY962" s="145" t="s">
        <v>144</v>
      </c>
    </row>
    <row r="963" spans="2:65" s="11" customFormat="1" ht="16.5" customHeight="1">
      <c r="B963" s="144"/>
      <c r="E963" s="145" t="s">
        <v>5</v>
      </c>
      <c r="F963" s="223" t="s">
        <v>1782</v>
      </c>
      <c r="G963" s="224"/>
      <c r="H963" s="224"/>
      <c r="I963" s="224"/>
      <c r="K963" s="146">
        <v>21.78</v>
      </c>
      <c r="R963" s="147"/>
      <c r="T963" s="148"/>
      <c r="AA963" s="149"/>
      <c r="AT963" s="145" t="s">
        <v>152</v>
      </c>
      <c r="AU963" s="145" t="s">
        <v>95</v>
      </c>
      <c r="AV963" s="11" t="s">
        <v>95</v>
      </c>
      <c r="AW963" s="11" t="s">
        <v>31</v>
      </c>
      <c r="AX963" s="11" t="s">
        <v>73</v>
      </c>
      <c r="AY963" s="145" t="s">
        <v>144</v>
      </c>
    </row>
    <row r="964" spans="2:65" s="11" customFormat="1" ht="16.5" customHeight="1">
      <c r="B964" s="144"/>
      <c r="E964" s="145" t="s">
        <v>5</v>
      </c>
      <c r="F964" s="223" t="s">
        <v>1783</v>
      </c>
      <c r="G964" s="224"/>
      <c r="H964" s="224"/>
      <c r="I964" s="224"/>
      <c r="K964" s="146">
        <v>40.299999999999997</v>
      </c>
      <c r="R964" s="147"/>
      <c r="T964" s="148"/>
      <c r="AA964" s="149"/>
      <c r="AT964" s="145" t="s">
        <v>152</v>
      </c>
      <c r="AU964" s="145" t="s">
        <v>95</v>
      </c>
      <c r="AV964" s="11" t="s">
        <v>95</v>
      </c>
      <c r="AW964" s="11" t="s">
        <v>31</v>
      </c>
      <c r="AX964" s="11" t="s">
        <v>73</v>
      </c>
      <c r="AY964" s="145" t="s">
        <v>144</v>
      </c>
    </row>
    <row r="965" spans="2:65" s="12" customFormat="1" ht="16.5" customHeight="1">
      <c r="B965" s="150"/>
      <c r="E965" s="151" t="s">
        <v>5</v>
      </c>
      <c r="F965" s="227" t="s">
        <v>155</v>
      </c>
      <c r="G965" s="228"/>
      <c r="H965" s="228"/>
      <c r="I965" s="228"/>
      <c r="K965" s="152">
        <v>102.64</v>
      </c>
      <c r="R965" s="153"/>
      <c r="T965" s="154"/>
      <c r="AA965" s="155"/>
      <c r="AT965" s="151" t="s">
        <v>152</v>
      </c>
      <c r="AU965" s="151" t="s">
        <v>95</v>
      </c>
      <c r="AV965" s="12" t="s">
        <v>149</v>
      </c>
      <c r="AW965" s="12" t="s">
        <v>31</v>
      </c>
      <c r="AX965" s="12" t="s">
        <v>81</v>
      </c>
      <c r="AY965" s="151" t="s">
        <v>144</v>
      </c>
    </row>
    <row r="966" spans="2:65" s="1" customFormat="1" ht="25.5" customHeight="1">
      <c r="B966" s="129"/>
      <c r="C966" s="162">
        <v>183</v>
      </c>
      <c r="D966" s="162" t="s">
        <v>261</v>
      </c>
      <c r="E966" s="163" t="s">
        <v>1784</v>
      </c>
      <c r="F966" s="231" t="s">
        <v>1785</v>
      </c>
      <c r="G966" s="231"/>
      <c r="H966" s="231"/>
      <c r="I966" s="231"/>
      <c r="J966" s="164" t="s">
        <v>148</v>
      </c>
      <c r="K966" s="165">
        <v>17.86</v>
      </c>
      <c r="L966" s="232">
        <v>0</v>
      </c>
      <c r="M966" s="232"/>
      <c r="N966" s="232">
        <f>ROUND(L966*K966,2)</f>
        <v>0</v>
      </c>
      <c r="O966" s="217"/>
      <c r="P966" s="217"/>
      <c r="Q966" s="217"/>
      <c r="R966" s="134"/>
      <c r="T966" s="135" t="s">
        <v>5</v>
      </c>
      <c r="U966" s="40" t="s">
        <v>38</v>
      </c>
      <c r="V966" s="136">
        <v>0</v>
      </c>
      <c r="W966" s="136">
        <f>V966*K966</f>
        <v>0</v>
      </c>
      <c r="X966" s="136">
        <v>0.55000000000000004</v>
      </c>
      <c r="Y966" s="136">
        <f>X966*K966</f>
        <v>9.8230000000000004</v>
      </c>
      <c r="Z966" s="136">
        <v>0</v>
      </c>
      <c r="AA966" s="137">
        <f>Z966*K966</f>
        <v>0</v>
      </c>
      <c r="AR966" s="21" t="s">
        <v>355</v>
      </c>
      <c r="AT966" s="21" t="s">
        <v>261</v>
      </c>
      <c r="AU966" s="21" t="s">
        <v>95</v>
      </c>
      <c r="AY966" s="21" t="s">
        <v>144</v>
      </c>
      <c r="BE966" s="138">
        <f>IF(U966="základní",N966,0)</f>
        <v>0</v>
      </c>
      <c r="BF966" s="138">
        <f>IF(U966="snížená",N966,0)</f>
        <v>0</v>
      </c>
      <c r="BG966" s="138">
        <f>IF(U966="zákl. přenesená",N966,0)</f>
        <v>0</v>
      </c>
      <c r="BH966" s="138">
        <f>IF(U966="sníž. přenesená",N966,0)</f>
        <v>0</v>
      </c>
      <c r="BI966" s="138">
        <f>IF(U966="nulová",N966,0)</f>
        <v>0</v>
      </c>
      <c r="BJ966" s="21" t="s">
        <v>81</v>
      </c>
      <c r="BK966" s="138">
        <f>ROUND(L966*K966,2)</f>
        <v>0</v>
      </c>
      <c r="BL966" s="21" t="s">
        <v>234</v>
      </c>
      <c r="BM966" s="21" t="s">
        <v>1786</v>
      </c>
    </row>
    <row r="967" spans="2:65" s="10" customFormat="1" ht="16.5" customHeight="1">
      <c r="B967" s="139"/>
      <c r="E967" s="140" t="s">
        <v>5</v>
      </c>
      <c r="F967" s="225" t="s">
        <v>1775</v>
      </c>
      <c r="G967" s="226"/>
      <c r="H967" s="226"/>
      <c r="I967" s="226"/>
      <c r="K967" s="140" t="s">
        <v>5</v>
      </c>
      <c r="R967" s="141"/>
      <c r="T967" s="142"/>
      <c r="AA967" s="143"/>
      <c r="AT967" s="140" t="s">
        <v>152</v>
      </c>
      <c r="AU967" s="140" t="s">
        <v>95</v>
      </c>
      <c r="AV967" s="10" t="s">
        <v>81</v>
      </c>
      <c r="AW967" s="10" t="s">
        <v>31</v>
      </c>
      <c r="AX967" s="10" t="s">
        <v>73</v>
      </c>
      <c r="AY967" s="140" t="s">
        <v>144</v>
      </c>
    </row>
    <row r="968" spans="2:65" s="11" customFormat="1" ht="38.25" customHeight="1">
      <c r="B968" s="144"/>
      <c r="E968" s="145" t="s">
        <v>5</v>
      </c>
      <c r="F968" s="223" t="s">
        <v>1787</v>
      </c>
      <c r="G968" s="224"/>
      <c r="H968" s="224"/>
      <c r="I968" s="224"/>
      <c r="K968" s="146">
        <v>9.8580000000000005</v>
      </c>
      <c r="R968" s="147"/>
      <c r="T968" s="148"/>
      <c r="AA968" s="149"/>
      <c r="AT968" s="145" t="s">
        <v>152</v>
      </c>
      <c r="AU968" s="145" t="s">
        <v>95</v>
      </c>
      <c r="AV968" s="11" t="s">
        <v>95</v>
      </c>
      <c r="AW968" s="11" t="s">
        <v>31</v>
      </c>
      <c r="AX968" s="11" t="s">
        <v>73</v>
      </c>
      <c r="AY968" s="145" t="s">
        <v>144</v>
      </c>
    </row>
    <row r="969" spans="2:65" s="11" customFormat="1" ht="25.5" customHeight="1">
      <c r="B969" s="144"/>
      <c r="E969" s="145" t="s">
        <v>5</v>
      </c>
      <c r="F969" s="223" t="s">
        <v>1788</v>
      </c>
      <c r="G969" s="224"/>
      <c r="H969" s="224"/>
      <c r="I969" s="224"/>
      <c r="K969" s="146">
        <v>4.4589999999999996</v>
      </c>
      <c r="R969" s="147"/>
      <c r="T969" s="148"/>
      <c r="AA969" s="149"/>
      <c r="AT969" s="145" t="s">
        <v>152</v>
      </c>
      <c r="AU969" s="145" t="s">
        <v>95</v>
      </c>
      <c r="AV969" s="11" t="s">
        <v>95</v>
      </c>
      <c r="AW969" s="11" t="s">
        <v>31</v>
      </c>
      <c r="AX969" s="11" t="s">
        <v>73</v>
      </c>
      <c r="AY969" s="145" t="s">
        <v>144</v>
      </c>
    </row>
    <row r="970" spans="2:65" s="11" customFormat="1" ht="16.5" customHeight="1">
      <c r="B970" s="144"/>
      <c r="E970" s="145" t="s">
        <v>5</v>
      </c>
      <c r="F970" s="223" t="s">
        <v>1789</v>
      </c>
      <c r="G970" s="224"/>
      <c r="H970" s="224"/>
      <c r="I970" s="224"/>
      <c r="K970" s="146">
        <v>1.4990000000000001</v>
      </c>
      <c r="R970" s="147"/>
      <c r="T970" s="148"/>
      <c r="AA970" s="149"/>
      <c r="AT970" s="145" t="s">
        <v>152</v>
      </c>
      <c r="AU970" s="145" t="s">
        <v>95</v>
      </c>
      <c r="AV970" s="11" t="s">
        <v>95</v>
      </c>
      <c r="AW970" s="11" t="s">
        <v>31</v>
      </c>
      <c r="AX970" s="11" t="s">
        <v>73</v>
      </c>
      <c r="AY970" s="145" t="s">
        <v>144</v>
      </c>
    </row>
    <row r="971" spans="2:65" s="11" customFormat="1" ht="16.5" customHeight="1">
      <c r="B971" s="144"/>
      <c r="E971" s="145" t="s">
        <v>5</v>
      </c>
      <c r="F971" s="223" t="s">
        <v>1790</v>
      </c>
      <c r="G971" s="224"/>
      <c r="H971" s="224"/>
      <c r="I971" s="224"/>
      <c r="K971" s="146">
        <v>0.76700000000000002</v>
      </c>
      <c r="R971" s="147"/>
      <c r="T971" s="148"/>
      <c r="AA971" s="149"/>
      <c r="AT971" s="145" t="s">
        <v>152</v>
      </c>
      <c r="AU971" s="145" t="s">
        <v>95</v>
      </c>
      <c r="AV971" s="11" t="s">
        <v>95</v>
      </c>
      <c r="AW971" s="11" t="s">
        <v>31</v>
      </c>
      <c r="AX971" s="11" t="s">
        <v>73</v>
      </c>
      <c r="AY971" s="145" t="s">
        <v>144</v>
      </c>
    </row>
    <row r="972" spans="2:65" s="11" customFormat="1" ht="25.5" customHeight="1">
      <c r="B972" s="144"/>
      <c r="E972" s="145" t="s">
        <v>5</v>
      </c>
      <c r="F972" s="223" t="s">
        <v>1791</v>
      </c>
      <c r="G972" s="224"/>
      <c r="H972" s="224"/>
      <c r="I972" s="224"/>
      <c r="K972" s="146">
        <v>1.2769999999999999</v>
      </c>
      <c r="R972" s="147"/>
      <c r="T972" s="148"/>
      <c r="AA972" s="149"/>
      <c r="AT972" s="145" t="s">
        <v>152</v>
      </c>
      <c r="AU972" s="145" t="s">
        <v>95</v>
      </c>
      <c r="AV972" s="11" t="s">
        <v>95</v>
      </c>
      <c r="AW972" s="11" t="s">
        <v>31</v>
      </c>
      <c r="AX972" s="11" t="s">
        <v>73</v>
      </c>
      <c r="AY972" s="145" t="s">
        <v>144</v>
      </c>
    </row>
    <row r="973" spans="2:65" s="12" customFormat="1" ht="16.5" customHeight="1">
      <c r="B973" s="150"/>
      <c r="E973" s="151" t="s">
        <v>5</v>
      </c>
      <c r="F973" s="227" t="s">
        <v>155</v>
      </c>
      <c r="G973" s="228"/>
      <c r="H973" s="228"/>
      <c r="I973" s="228"/>
      <c r="K973" s="152">
        <v>17.86</v>
      </c>
      <c r="R973" s="153"/>
      <c r="T973" s="154"/>
      <c r="AA973" s="155"/>
      <c r="AT973" s="151" t="s">
        <v>152</v>
      </c>
      <c r="AU973" s="151" t="s">
        <v>95</v>
      </c>
      <c r="AV973" s="12" t="s">
        <v>149</v>
      </c>
      <c r="AW973" s="12" t="s">
        <v>31</v>
      </c>
      <c r="AX973" s="12" t="s">
        <v>81</v>
      </c>
      <c r="AY973" s="151" t="s">
        <v>144</v>
      </c>
    </row>
    <row r="974" spans="2:65" s="1" customFormat="1" ht="38.25" customHeight="1">
      <c r="B974" s="129"/>
      <c r="C974" s="130">
        <v>184</v>
      </c>
      <c r="D974" s="130" t="s">
        <v>145</v>
      </c>
      <c r="E974" s="131" t="s">
        <v>1792</v>
      </c>
      <c r="F974" s="222" t="s">
        <v>1793</v>
      </c>
      <c r="G974" s="222"/>
      <c r="H974" s="222"/>
      <c r="I974" s="222"/>
      <c r="J974" s="132" t="s">
        <v>190</v>
      </c>
      <c r="K974" s="133">
        <v>401.858</v>
      </c>
      <c r="L974" s="217">
        <v>0</v>
      </c>
      <c r="M974" s="217"/>
      <c r="N974" s="217">
        <f>ROUND(L974*K974,2)</f>
        <v>0</v>
      </c>
      <c r="O974" s="217"/>
      <c r="P974" s="217"/>
      <c r="Q974" s="217"/>
      <c r="R974" s="134"/>
      <c r="T974" s="135" t="s">
        <v>5</v>
      </c>
      <c r="U974" s="40" t="s">
        <v>38</v>
      </c>
      <c r="V974" s="136">
        <v>0.35399999999999998</v>
      </c>
      <c r="W974" s="136">
        <f>V974*K974</f>
        <v>142.257732</v>
      </c>
      <c r="X974" s="136">
        <v>1.4383E-2</v>
      </c>
      <c r="Y974" s="136">
        <f>X974*K974</f>
        <v>5.7799236140000003</v>
      </c>
      <c r="Z974" s="136">
        <v>0</v>
      </c>
      <c r="AA974" s="137">
        <f>Z974*K974</f>
        <v>0</v>
      </c>
      <c r="AR974" s="21" t="s">
        <v>234</v>
      </c>
      <c r="AT974" s="21" t="s">
        <v>145</v>
      </c>
      <c r="AU974" s="21" t="s">
        <v>95</v>
      </c>
      <c r="AY974" s="21" t="s">
        <v>144</v>
      </c>
      <c r="BE974" s="138">
        <f>IF(U974="základní",N974,0)</f>
        <v>0</v>
      </c>
      <c r="BF974" s="138">
        <f>IF(U974="snížená",N974,0)</f>
        <v>0</v>
      </c>
      <c r="BG974" s="138">
        <f>IF(U974="zákl. přenesená",N974,0)</f>
        <v>0</v>
      </c>
      <c r="BH974" s="138">
        <f>IF(U974="sníž. přenesená",N974,0)</f>
        <v>0</v>
      </c>
      <c r="BI974" s="138">
        <f>IF(U974="nulová",N974,0)</f>
        <v>0</v>
      </c>
      <c r="BJ974" s="21" t="s">
        <v>81</v>
      </c>
      <c r="BK974" s="138">
        <f>ROUND(L974*K974,2)</f>
        <v>0</v>
      </c>
      <c r="BL974" s="21" t="s">
        <v>234</v>
      </c>
      <c r="BM974" s="21" t="s">
        <v>1794</v>
      </c>
    </row>
    <row r="975" spans="2:65" s="10" customFormat="1" ht="16.5" customHeight="1">
      <c r="B975" s="139"/>
      <c r="E975" s="140" t="s">
        <v>5</v>
      </c>
      <c r="F975" s="225" t="s">
        <v>1795</v>
      </c>
      <c r="G975" s="226"/>
      <c r="H975" s="226"/>
      <c r="I975" s="226"/>
      <c r="K975" s="140" t="s">
        <v>5</v>
      </c>
      <c r="R975" s="141"/>
      <c r="T975" s="142"/>
      <c r="AA975" s="143"/>
      <c r="AT975" s="140" t="s">
        <v>152</v>
      </c>
      <c r="AU975" s="140" t="s">
        <v>95</v>
      </c>
      <c r="AV975" s="10" t="s">
        <v>81</v>
      </c>
      <c r="AW975" s="10" t="s">
        <v>31</v>
      </c>
      <c r="AX975" s="10" t="s">
        <v>73</v>
      </c>
      <c r="AY975" s="140" t="s">
        <v>144</v>
      </c>
    </row>
    <row r="976" spans="2:65" s="11" customFormat="1" ht="16.5" customHeight="1">
      <c r="B976" s="144"/>
      <c r="E976" s="145" t="s">
        <v>5</v>
      </c>
      <c r="F976" s="223" t="s">
        <v>1796</v>
      </c>
      <c r="G976" s="224"/>
      <c r="H976" s="224"/>
      <c r="I976" s="224"/>
      <c r="K976" s="146">
        <v>119.411</v>
      </c>
      <c r="R976" s="147"/>
      <c r="T976" s="148"/>
      <c r="AA976" s="149"/>
      <c r="AT976" s="145" t="s">
        <v>152</v>
      </c>
      <c r="AU976" s="145" t="s">
        <v>95</v>
      </c>
      <c r="AV976" s="11" t="s">
        <v>95</v>
      </c>
      <c r="AW976" s="11" t="s">
        <v>31</v>
      </c>
      <c r="AX976" s="11" t="s">
        <v>73</v>
      </c>
      <c r="AY976" s="145" t="s">
        <v>144</v>
      </c>
    </row>
    <row r="977" spans="2:65" s="11" customFormat="1" ht="16.5" customHeight="1">
      <c r="B977" s="144"/>
      <c r="E977" s="145" t="s">
        <v>5</v>
      </c>
      <c r="F977" s="223" t="s">
        <v>1797</v>
      </c>
      <c r="G977" s="224"/>
      <c r="H977" s="224"/>
      <c r="I977" s="224"/>
      <c r="K977" s="146">
        <v>65.930999999999997</v>
      </c>
      <c r="R977" s="147"/>
      <c r="T977" s="148"/>
      <c r="AA977" s="149"/>
      <c r="AT977" s="145" t="s">
        <v>152</v>
      </c>
      <c r="AU977" s="145" t="s">
        <v>95</v>
      </c>
      <c r="AV977" s="11" t="s">
        <v>95</v>
      </c>
      <c r="AW977" s="11" t="s">
        <v>31</v>
      </c>
      <c r="AX977" s="11" t="s">
        <v>73</v>
      </c>
      <c r="AY977" s="145" t="s">
        <v>144</v>
      </c>
    </row>
    <row r="978" spans="2:65" s="11" customFormat="1" ht="16.5" customHeight="1">
      <c r="B978" s="144"/>
      <c r="E978" s="145" t="s">
        <v>5</v>
      </c>
      <c r="F978" s="223" t="s">
        <v>1798</v>
      </c>
      <c r="G978" s="224"/>
      <c r="H978" s="224"/>
      <c r="I978" s="224"/>
      <c r="K978" s="146">
        <v>15.84</v>
      </c>
      <c r="R978" s="147"/>
      <c r="T978" s="148"/>
      <c r="AA978" s="149"/>
      <c r="AT978" s="145" t="s">
        <v>152</v>
      </c>
      <c r="AU978" s="145" t="s">
        <v>95</v>
      </c>
      <c r="AV978" s="11" t="s">
        <v>95</v>
      </c>
      <c r="AW978" s="11" t="s">
        <v>31</v>
      </c>
      <c r="AX978" s="11" t="s">
        <v>73</v>
      </c>
      <c r="AY978" s="145" t="s">
        <v>144</v>
      </c>
    </row>
    <row r="979" spans="2:65" s="11" customFormat="1" ht="16.5" customHeight="1">
      <c r="B979" s="144"/>
      <c r="E979" s="145" t="s">
        <v>5</v>
      </c>
      <c r="F979" s="223" t="s">
        <v>1799</v>
      </c>
      <c r="G979" s="224"/>
      <c r="H979" s="224"/>
      <c r="I979" s="224"/>
      <c r="K979" s="146">
        <v>113.252</v>
      </c>
      <c r="R979" s="147"/>
      <c r="T979" s="148"/>
      <c r="AA979" s="149"/>
      <c r="AT979" s="145" t="s">
        <v>152</v>
      </c>
      <c r="AU979" s="145" t="s">
        <v>95</v>
      </c>
      <c r="AV979" s="11" t="s">
        <v>95</v>
      </c>
      <c r="AW979" s="11" t="s">
        <v>31</v>
      </c>
      <c r="AX979" s="11" t="s">
        <v>73</v>
      </c>
      <c r="AY979" s="145" t="s">
        <v>144</v>
      </c>
    </row>
    <row r="980" spans="2:65" s="11" customFormat="1" ht="16.5" customHeight="1">
      <c r="B980" s="144"/>
      <c r="E980" s="145" t="s">
        <v>5</v>
      </c>
      <c r="F980" s="223" t="s">
        <v>1800</v>
      </c>
      <c r="G980" s="224"/>
      <c r="H980" s="224"/>
      <c r="I980" s="224"/>
      <c r="K980" s="146">
        <v>58.978999999999999</v>
      </c>
      <c r="R980" s="147"/>
      <c r="T980" s="148"/>
      <c r="AA980" s="149"/>
      <c r="AT980" s="145" t="s">
        <v>152</v>
      </c>
      <c r="AU980" s="145" t="s">
        <v>95</v>
      </c>
      <c r="AV980" s="11" t="s">
        <v>95</v>
      </c>
      <c r="AW980" s="11" t="s">
        <v>31</v>
      </c>
      <c r="AX980" s="11" t="s">
        <v>73</v>
      </c>
      <c r="AY980" s="145" t="s">
        <v>144</v>
      </c>
    </row>
    <row r="981" spans="2:65" s="11" customFormat="1" ht="16.5" customHeight="1">
      <c r="B981" s="144"/>
      <c r="E981" s="145" t="s">
        <v>5</v>
      </c>
      <c r="F981" s="223" t="s">
        <v>1801</v>
      </c>
      <c r="G981" s="224"/>
      <c r="H981" s="224"/>
      <c r="I981" s="224"/>
      <c r="K981" s="146">
        <v>28.445</v>
      </c>
      <c r="R981" s="147"/>
      <c r="T981" s="148"/>
      <c r="AA981" s="149"/>
      <c r="AT981" s="145" t="s">
        <v>152</v>
      </c>
      <c r="AU981" s="145" t="s">
        <v>95</v>
      </c>
      <c r="AV981" s="11" t="s">
        <v>95</v>
      </c>
      <c r="AW981" s="11" t="s">
        <v>31</v>
      </c>
      <c r="AX981" s="11" t="s">
        <v>73</v>
      </c>
      <c r="AY981" s="145" t="s">
        <v>144</v>
      </c>
    </row>
    <row r="982" spans="2:65" s="12" customFormat="1" ht="16.5" customHeight="1">
      <c r="B982" s="150"/>
      <c r="E982" s="151" t="s">
        <v>5</v>
      </c>
      <c r="F982" s="227" t="s">
        <v>155</v>
      </c>
      <c r="G982" s="228"/>
      <c r="H982" s="228"/>
      <c r="I982" s="228"/>
      <c r="K982" s="152">
        <v>401.858</v>
      </c>
      <c r="R982" s="153"/>
      <c r="T982" s="154"/>
      <c r="AA982" s="155"/>
      <c r="AT982" s="151" t="s">
        <v>152</v>
      </c>
      <c r="AU982" s="151" t="s">
        <v>95</v>
      </c>
      <c r="AV982" s="12" t="s">
        <v>149</v>
      </c>
      <c r="AW982" s="12" t="s">
        <v>31</v>
      </c>
      <c r="AX982" s="12" t="s">
        <v>81</v>
      </c>
      <c r="AY982" s="151" t="s">
        <v>144</v>
      </c>
    </row>
    <row r="983" spans="2:65" s="1" customFormat="1" ht="16.5" customHeight="1">
      <c r="B983" s="129"/>
      <c r="C983" s="130">
        <v>185</v>
      </c>
      <c r="D983" s="130" t="s">
        <v>145</v>
      </c>
      <c r="E983" s="131" t="s">
        <v>620</v>
      </c>
      <c r="F983" s="222" t="s">
        <v>621</v>
      </c>
      <c r="G983" s="222"/>
      <c r="H983" s="222"/>
      <c r="I983" s="222"/>
      <c r="J983" s="132" t="s">
        <v>190</v>
      </c>
      <c r="K983" s="133">
        <v>609.23299999999995</v>
      </c>
      <c r="L983" s="217">
        <v>0</v>
      </c>
      <c r="M983" s="217"/>
      <c r="N983" s="217">
        <f>ROUND(L983*K983,2)</f>
        <v>0</v>
      </c>
      <c r="O983" s="217"/>
      <c r="P983" s="217"/>
      <c r="Q983" s="217"/>
      <c r="R983" s="134"/>
      <c r="T983" s="135" t="s">
        <v>5</v>
      </c>
      <c r="U983" s="40" t="s">
        <v>38</v>
      </c>
      <c r="V983" s="136">
        <v>0.09</v>
      </c>
      <c r="W983" s="136">
        <f>V983*K983</f>
        <v>54.830969999999994</v>
      </c>
      <c r="X983" s="136">
        <v>0</v>
      </c>
      <c r="Y983" s="136">
        <f>X983*K983</f>
        <v>0</v>
      </c>
      <c r="Z983" s="136">
        <v>1.4999999999999999E-2</v>
      </c>
      <c r="AA983" s="137">
        <f>Z983*K983</f>
        <v>9.1384949999999989</v>
      </c>
      <c r="AR983" s="21" t="s">
        <v>234</v>
      </c>
      <c r="AT983" s="21" t="s">
        <v>145</v>
      </c>
      <c r="AU983" s="21" t="s">
        <v>95</v>
      </c>
      <c r="AY983" s="21" t="s">
        <v>144</v>
      </c>
      <c r="BE983" s="138">
        <f>IF(U983="základní",N983,0)</f>
        <v>0</v>
      </c>
      <c r="BF983" s="138">
        <f>IF(U983="snížená",N983,0)</f>
        <v>0</v>
      </c>
      <c r="BG983" s="138">
        <f>IF(U983="zákl. přenesená",N983,0)</f>
        <v>0</v>
      </c>
      <c r="BH983" s="138">
        <f>IF(U983="sníž. přenesená",N983,0)</f>
        <v>0</v>
      </c>
      <c r="BI983" s="138">
        <f>IF(U983="nulová",N983,0)</f>
        <v>0</v>
      </c>
      <c r="BJ983" s="21" t="s">
        <v>81</v>
      </c>
      <c r="BK983" s="138">
        <f>ROUND(L983*K983,2)</f>
        <v>0</v>
      </c>
      <c r="BL983" s="21" t="s">
        <v>234</v>
      </c>
      <c r="BM983" s="21" t="s">
        <v>1802</v>
      </c>
    </row>
    <row r="984" spans="2:65" s="10" customFormat="1" ht="16.5" customHeight="1">
      <c r="B984" s="139"/>
      <c r="E984" s="140" t="s">
        <v>5</v>
      </c>
      <c r="F984" s="225" t="s">
        <v>623</v>
      </c>
      <c r="G984" s="226"/>
      <c r="H984" s="226"/>
      <c r="I984" s="226"/>
      <c r="K984" s="140" t="s">
        <v>5</v>
      </c>
      <c r="R984" s="141"/>
      <c r="T984" s="142"/>
      <c r="AA984" s="143"/>
      <c r="AT984" s="140" t="s">
        <v>152</v>
      </c>
      <c r="AU984" s="140" t="s">
        <v>95</v>
      </c>
      <c r="AV984" s="10" t="s">
        <v>81</v>
      </c>
      <c r="AW984" s="10" t="s">
        <v>31</v>
      </c>
      <c r="AX984" s="10" t="s">
        <v>73</v>
      </c>
      <c r="AY984" s="140" t="s">
        <v>144</v>
      </c>
    </row>
    <row r="985" spans="2:65" s="11" customFormat="1" ht="16.5" customHeight="1">
      <c r="B985" s="144"/>
      <c r="E985" s="145" t="s">
        <v>5</v>
      </c>
      <c r="F985" s="223" t="s">
        <v>1803</v>
      </c>
      <c r="G985" s="224"/>
      <c r="H985" s="224"/>
      <c r="I985" s="224"/>
      <c r="K985" s="146">
        <v>148.91999999999999</v>
      </c>
      <c r="R985" s="147"/>
      <c r="T985" s="148"/>
      <c r="AA985" s="149"/>
      <c r="AT985" s="145" t="s">
        <v>152</v>
      </c>
      <c r="AU985" s="145" t="s">
        <v>95</v>
      </c>
      <c r="AV985" s="11" t="s">
        <v>95</v>
      </c>
      <c r="AW985" s="11" t="s">
        <v>31</v>
      </c>
      <c r="AX985" s="11" t="s">
        <v>73</v>
      </c>
      <c r="AY985" s="145" t="s">
        <v>144</v>
      </c>
    </row>
    <row r="986" spans="2:65" s="11" customFormat="1" ht="16.5" customHeight="1">
      <c r="B986" s="144"/>
      <c r="E986" s="145" t="s">
        <v>5</v>
      </c>
      <c r="F986" s="223" t="s">
        <v>1804</v>
      </c>
      <c r="G986" s="224"/>
      <c r="H986" s="224"/>
      <c r="I986" s="224"/>
      <c r="K986" s="146">
        <v>4</v>
      </c>
      <c r="R986" s="147"/>
      <c r="T986" s="148"/>
      <c r="AA986" s="149"/>
      <c r="AT986" s="145" t="s">
        <v>152</v>
      </c>
      <c r="AU986" s="145" t="s">
        <v>95</v>
      </c>
      <c r="AV986" s="11" t="s">
        <v>95</v>
      </c>
      <c r="AW986" s="11" t="s">
        <v>31</v>
      </c>
      <c r="AX986" s="11" t="s">
        <v>73</v>
      </c>
      <c r="AY986" s="145" t="s">
        <v>144</v>
      </c>
    </row>
    <row r="987" spans="2:65" s="11" customFormat="1" ht="16.5" customHeight="1">
      <c r="B987" s="144"/>
      <c r="E987" s="145" t="s">
        <v>5</v>
      </c>
      <c r="F987" s="223" t="s">
        <v>1805</v>
      </c>
      <c r="G987" s="224"/>
      <c r="H987" s="224"/>
      <c r="I987" s="224"/>
      <c r="K987" s="146">
        <v>456.31299999999999</v>
      </c>
      <c r="R987" s="147"/>
      <c r="T987" s="148"/>
      <c r="AA987" s="149"/>
      <c r="AT987" s="145" t="s">
        <v>152</v>
      </c>
      <c r="AU987" s="145" t="s">
        <v>95</v>
      </c>
      <c r="AV987" s="11" t="s">
        <v>95</v>
      </c>
      <c r="AW987" s="11" t="s">
        <v>31</v>
      </c>
      <c r="AX987" s="11" t="s">
        <v>73</v>
      </c>
      <c r="AY987" s="145" t="s">
        <v>144</v>
      </c>
    </row>
    <row r="988" spans="2:65" s="12" customFormat="1" ht="16.5" customHeight="1">
      <c r="B988" s="150"/>
      <c r="E988" s="151" t="s">
        <v>5</v>
      </c>
      <c r="F988" s="227" t="s">
        <v>155</v>
      </c>
      <c r="G988" s="228"/>
      <c r="H988" s="228"/>
      <c r="I988" s="228"/>
      <c r="K988" s="152">
        <v>609.23299999999995</v>
      </c>
      <c r="R988" s="153"/>
      <c r="T988" s="154"/>
      <c r="AA988" s="155"/>
      <c r="AT988" s="151" t="s">
        <v>152</v>
      </c>
      <c r="AU988" s="151" t="s">
        <v>95</v>
      </c>
      <c r="AV988" s="12" t="s">
        <v>149</v>
      </c>
      <c r="AW988" s="12" t="s">
        <v>31</v>
      </c>
      <c r="AX988" s="12" t="s">
        <v>81</v>
      </c>
      <c r="AY988" s="151" t="s">
        <v>144</v>
      </c>
    </row>
    <row r="989" spans="2:65" s="1" customFormat="1" ht="38.25" customHeight="1">
      <c r="B989" s="129"/>
      <c r="C989" s="130">
        <v>186</v>
      </c>
      <c r="D989" s="130" t="s">
        <v>145</v>
      </c>
      <c r="E989" s="131" t="s">
        <v>1806</v>
      </c>
      <c r="F989" s="222" t="s">
        <v>1807</v>
      </c>
      <c r="G989" s="222"/>
      <c r="H989" s="222"/>
      <c r="I989" s="222"/>
      <c r="J989" s="132" t="s">
        <v>190</v>
      </c>
      <c r="K989" s="133">
        <v>401.858</v>
      </c>
      <c r="L989" s="217">
        <v>0</v>
      </c>
      <c r="M989" s="217"/>
      <c r="N989" s="217">
        <f>ROUND(L989*K989,2)</f>
        <v>0</v>
      </c>
      <c r="O989" s="217"/>
      <c r="P989" s="217"/>
      <c r="Q989" s="217"/>
      <c r="R989" s="134"/>
      <c r="T989" s="135" t="s">
        <v>5</v>
      </c>
      <c r="U989" s="40" t="s">
        <v>38</v>
      </c>
      <c r="V989" s="136">
        <v>8.5000000000000006E-2</v>
      </c>
      <c r="W989" s="136">
        <f>V989*K989</f>
        <v>34.15793</v>
      </c>
      <c r="X989" s="136">
        <v>0</v>
      </c>
      <c r="Y989" s="136">
        <f>X989*K989</f>
        <v>0</v>
      </c>
      <c r="Z989" s="136">
        <v>0</v>
      </c>
      <c r="AA989" s="137">
        <f>Z989*K989</f>
        <v>0</v>
      </c>
      <c r="AR989" s="21" t="s">
        <v>234</v>
      </c>
      <c r="AT989" s="21" t="s">
        <v>145</v>
      </c>
      <c r="AU989" s="21" t="s">
        <v>95</v>
      </c>
      <c r="AY989" s="21" t="s">
        <v>144</v>
      </c>
      <c r="BE989" s="138">
        <f>IF(U989="základní",N989,0)</f>
        <v>0</v>
      </c>
      <c r="BF989" s="138">
        <f>IF(U989="snížená",N989,0)</f>
        <v>0</v>
      </c>
      <c r="BG989" s="138">
        <f>IF(U989="zákl. přenesená",N989,0)</f>
        <v>0</v>
      </c>
      <c r="BH989" s="138">
        <f>IF(U989="sníž. přenesená",N989,0)</f>
        <v>0</v>
      </c>
      <c r="BI989" s="138">
        <f>IF(U989="nulová",N989,0)</f>
        <v>0</v>
      </c>
      <c r="BJ989" s="21" t="s">
        <v>81</v>
      </c>
      <c r="BK989" s="138">
        <f>ROUND(L989*K989,2)</f>
        <v>0</v>
      </c>
      <c r="BL989" s="21" t="s">
        <v>234</v>
      </c>
      <c r="BM989" s="21" t="s">
        <v>1808</v>
      </c>
    </row>
    <row r="990" spans="2:65" s="10" customFormat="1" ht="16.5" customHeight="1">
      <c r="B990" s="139"/>
      <c r="E990" s="140" t="s">
        <v>5</v>
      </c>
      <c r="F990" s="225" t="s">
        <v>1701</v>
      </c>
      <c r="G990" s="226"/>
      <c r="H990" s="226"/>
      <c r="I990" s="226"/>
      <c r="K990" s="140" t="s">
        <v>5</v>
      </c>
      <c r="R990" s="141"/>
      <c r="T990" s="142"/>
      <c r="AA990" s="143"/>
      <c r="AT990" s="140" t="s">
        <v>152</v>
      </c>
      <c r="AU990" s="140" t="s">
        <v>95</v>
      </c>
      <c r="AV990" s="10" t="s">
        <v>81</v>
      </c>
      <c r="AW990" s="10" t="s">
        <v>31</v>
      </c>
      <c r="AX990" s="10" t="s">
        <v>73</v>
      </c>
      <c r="AY990" s="140" t="s">
        <v>144</v>
      </c>
    </row>
    <row r="991" spans="2:65" s="10" customFormat="1" ht="16.5" customHeight="1">
      <c r="B991" s="139"/>
      <c r="E991" s="140" t="s">
        <v>5</v>
      </c>
      <c r="F991" s="229" t="s">
        <v>1809</v>
      </c>
      <c r="G991" s="230"/>
      <c r="H991" s="230"/>
      <c r="I991" s="230"/>
      <c r="K991" s="140" t="s">
        <v>5</v>
      </c>
      <c r="R991" s="141"/>
      <c r="T991" s="142"/>
      <c r="AA991" s="143"/>
      <c r="AT991" s="140" t="s">
        <v>152</v>
      </c>
      <c r="AU991" s="140" t="s">
        <v>95</v>
      </c>
      <c r="AV991" s="10" t="s">
        <v>81</v>
      </c>
      <c r="AW991" s="10" t="s">
        <v>31</v>
      </c>
      <c r="AX991" s="10" t="s">
        <v>73</v>
      </c>
      <c r="AY991" s="140" t="s">
        <v>144</v>
      </c>
    </row>
    <row r="992" spans="2:65" s="11" customFormat="1" ht="16.5" customHeight="1">
      <c r="B992" s="144"/>
      <c r="E992" s="145" t="s">
        <v>5</v>
      </c>
      <c r="F992" s="223" t="s">
        <v>1810</v>
      </c>
      <c r="G992" s="224"/>
      <c r="H992" s="224"/>
      <c r="I992" s="224"/>
      <c r="K992" s="146">
        <v>401.858</v>
      </c>
      <c r="R992" s="147"/>
      <c r="T992" s="148"/>
      <c r="AA992" s="149"/>
      <c r="AT992" s="145" t="s">
        <v>152</v>
      </c>
      <c r="AU992" s="145" t="s">
        <v>95</v>
      </c>
      <c r="AV992" s="11" t="s">
        <v>95</v>
      </c>
      <c r="AW992" s="11" t="s">
        <v>31</v>
      </c>
      <c r="AX992" s="11" t="s">
        <v>81</v>
      </c>
      <c r="AY992" s="145" t="s">
        <v>144</v>
      </c>
    </row>
    <row r="993" spans="2:65" s="1" customFormat="1" ht="25.5" customHeight="1">
      <c r="B993" s="129"/>
      <c r="C993" s="130">
        <v>187</v>
      </c>
      <c r="D993" s="130" t="s">
        <v>145</v>
      </c>
      <c r="E993" s="131" t="s">
        <v>1811</v>
      </c>
      <c r="F993" s="222" t="s">
        <v>1812</v>
      </c>
      <c r="G993" s="222"/>
      <c r="H993" s="222"/>
      <c r="I993" s="222"/>
      <c r="J993" s="132" t="s">
        <v>269</v>
      </c>
      <c r="K993" s="133">
        <v>539.52</v>
      </c>
      <c r="L993" s="217">
        <v>0</v>
      </c>
      <c r="M993" s="217"/>
      <c r="N993" s="217">
        <f>ROUND(L993*K993,2)</f>
        <v>0</v>
      </c>
      <c r="O993" s="217"/>
      <c r="P993" s="217"/>
      <c r="Q993" s="217"/>
      <c r="R993" s="134"/>
      <c r="T993" s="135" t="s">
        <v>5</v>
      </c>
      <c r="U993" s="40" t="s">
        <v>38</v>
      </c>
      <c r="V993" s="136">
        <v>0.03</v>
      </c>
      <c r="W993" s="136">
        <f>V993*K993</f>
        <v>16.185599999999997</v>
      </c>
      <c r="X993" s="136">
        <v>0</v>
      </c>
      <c r="Y993" s="136">
        <f>X993*K993</f>
        <v>0</v>
      </c>
      <c r="Z993" s="136">
        <v>0</v>
      </c>
      <c r="AA993" s="137">
        <f>Z993*K993</f>
        <v>0</v>
      </c>
      <c r="AR993" s="21" t="s">
        <v>234</v>
      </c>
      <c r="AT993" s="21" t="s">
        <v>145</v>
      </c>
      <c r="AU993" s="21" t="s">
        <v>95</v>
      </c>
      <c r="AY993" s="21" t="s">
        <v>144</v>
      </c>
      <c r="BE993" s="138">
        <f>IF(U993="základní",N993,0)</f>
        <v>0</v>
      </c>
      <c r="BF993" s="138">
        <f>IF(U993="snížená",N993,0)</f>
        <v>0</v>
      </c>
      <c r="BG993" s="138">
        <f>IF(U993="zákl. přenesená",N993,0)</f>
        <v>0</v>
      </c>
      <c r="BH993" s="138">
        <f>IF(U993="sníž. přenesená",N993,0)</f>
        <v>0</v>
      </c>
      <c r="BI993" s="138">
        <f>IF(U993="nulová",N993,0)</f>
        <v>0</v>
      </c>
      <c r="BJ993" s="21" t="s">
        <v>81</v>
      </c>
      <c r="BK993" s="138">
        <f>ROUND(L993*K993,2)</f>
        <v>0</v>
      </c>
      <c r="BL993" s="21" t="s">
        <v>234</v>
      </c>
      <c r="BM993" s="21" t="s">
        <v>1813</v>
      </c>
    </row>
    <row r="994" spans="2:65" s="10" customFormat="1" ht="16.5" customHeight="1">
      <c r="B994" s="139"/>
      <c r="E994" s="140" t="s">
        <v>5</v>
      </c>
      <c r="F994" s="225" t="s">
        <v>1701</v>
      </c>
      <c r="G994" s="226"/>
      <c r="H994" s="226"/>
      <c r="I994" s="226"/>
      <c r="K994" s="140" t="s">
        <v>5</v>
      </c>
      <c r="R994" s="141"/>
      <c r="T994" s="142"/>
      <c r="AA994" s="143"/>
      <c r="AT994" s="140" t="s">
        <v>152</v>
      </c>
      <c r="AU994" s="140" t="s">
        <v>95</v>
      </c>
      <c r="AV994" s="10" t="s">
        <v>81</v>
      </c>
      <c r="AW994" s="10" t="s">
        <v>31</v>
      </c>
      <c r="AX994" s="10" t="s">
        <v>73</v>
      </c>
      <c r="AY994" s="140" t="s">
        <v>144</v>
      </c>
    </row>
    <row r="995" spans="2:65" s="10" customFormat="1" ht="16.5" customHeight="1">
      <c r="B995" s="139"/>
      <c r="E995" s="140" t="s">
        <v>5</v>
      </c>
      <c r="F995" s="229" t="s">
        <v>1814</v>
      </c>
      <c r="G995" s="230"/>
      <c r="H995" s="230"/>
      <c r="I995" s="230"/>
      <c r="K995" s="140" t="s">
        <v>5</v>
      </c>
      <c r="R995" s="141"/>
      <c r="T995" s="142"/>
      <c r="AA995" s="143"/>
      <c r="AT995" s="140" t="s">
        <v>152</v>
      </c>
      <c r="AU995" s="140" t="s">
        <v>95</v>
      </c>
      <c r="AV995" s="10" t="s">
        <v>81</v>
      </c>
      <c r="AW995" s="10" t="s">
        <v>31</v>
      </c>
      <c r="AX995" s="10" t="s">
        <v>73</v>
      </c>
      <c r="AY995" s="140" t="s">
        <v>144</v>
      </c>
    </row>
    <row r="996" spans="2:65" s="11" customFormat="1" ht="16.5" customHeight="1">
      <c r="B996" s="144"/>
      <c r="E996" s="145" t="s">
        <v>5</v>
      </c>
      <c r="F996" s="223" t="s">
        <v>1796</v>
      </c>
      <c r="G996" s="224"/>
      <c r="H996" s="224"/>
      <c r="I996" s="224"/>
      <c r="K996" s="146">
        <v>119.411</v>
      </c>
      <c r="R996" s="147"/>
      <c r="T996" s="148"/>
      <c r="AA996" s="149"/>
      <c r="AT996" s="145" t="s">
        <v>152</v>
      </c>
      <c r="AU996" s="145" t="s">
        <v>95</v>
      </c>
      <c r="AV996" s="11" t="s">
        <v>95</v>
      </c>
      <c r="AW996" s="11" t="s">
        <v>31</v>
      </c>
      <c r="AX996" s="11" t="s">
        <v>73</v>
      </c>
      <c r="AY996" s="145" t="s">
        <v>144</v>
      </c>
    </row>
    <row r="997" spans="2:65" s="11" customFormat="1" ht="16.5" customHeight="1">
      <c r="B997" s="144"/>
      <c r="E997" s="145" t="s">
        <v>5</v>
      </c>
      <c r="F997" s="223" t="s">
        <v>1815</v>
      </c>
      <c r="G997" s="224"/>
      <c r="H997" s="224"/>
      <c r="I997" s="224"/>
      <c r="K997" s="146">
        <v>58.695</v>
      </c>
      <c r="R997" s="147"/>
      <c r="T997" s="148"/>
      <c r="AA997" s="149"/>
      <c r="AT997" s="145" t="s">
        <v>152</v>
      </c>
      <c r="AU997" s="145" t="s">
        <v>95</v>
      </c>
      <c r="AV997" s="11" t="s">
        <v>95</v>
      </c>
      <c r="AW997" s="11" t="s">
        <v>31</v>
      </c>
      <c r="AX997" s="11" t="s">
        <v>73</v>
      </c>
      <c r="AY997" s="145" t="s">
        <v>144</v>
      </c>
    </row>
    <row r="998" spans="2:65" s="11" customFormat="1" ht="16.5" customHeight="1">
      <c r="B998" s="144"/>
      <c r="E998" s="145" t="s">
        <v>5</v>
      </c>
      <c r="F998" s="223" t="s">
        <v>1816</v>
      </c>
      <c r="G998" s="224"/>
      <c r="H998" s="224"/>
      <c r="I998" s="224"/>
      <c r="K998" s="146">
        <v>15.343999999999999</v>
      </c>
      <c r="R998" s="147"/>
      <c r="T998" s="148"/>
      <c r="AA998" s="149"/>
      <c r="AT998" s="145" t="s">
        <v>152</v>
      </c>
      <c r="AU998" s="145" t="s">
        <v>95</v>
      </c>
      <c r="AV998" s="11" t="s">
        <v>95</v>
      </c>
      <c r="AW998" s="11" t="s">
        <v>31</v>
      </c>
      <c r="AX998" s="11" t="s">
        <v>73</v>
      </c>
      <c r="AY998" s="145" t="s">
        <v>144</v>
      </c>
    </row>
    <row r="999" spans="2:65" s="13" customFormat="1" ht="16.5" customHeight="1">
      <c r="B999" s="156"/>
      <c r="E999" s="157" t="s">
        <v>5</v>
      </c>
      <c r="F999" s="237" t="s">
        <v>253</v>
      </c>
      <c r="G999" s="238"/>
      <c r="H999" s="238"/>
      <c r="I999" s="238"/>
      <c r="K999" s="158">
        <v>193.45</v>
      </c>
      <c r="R999" s="159"/>
      <c r="T999" s="160"/>
      <c r="AA999" s="161"/>
      <c r="AT999" s="157" t="s">
        <v>152</v>
      </c>
      <c r="AU999" s="157" t="s">
        <v>95</v>
      </c>
      <c r="AV999" s="13" t="s">
        <v>159</v>
      </c>
      <c r="AW999" s="13" t="s">
        <v>31</v>
      </c>
      <c r="AX999" s="13" t="s">
        <v>73</v>
      </c>
      <c r="AY999" s="157" t="s">
        <v>144</v>
      </c>
    </row>
    <row r="1000" spans="2:65" s="10" customFormat="1" ht="16.5" customHeight="1">
      <c r="B1000" s="139"/>
      <c r="E1000" s="140" t="s">
        <v>5</v>
      </c>
      <c r="F1000" s="229" t="s">
        <v>1817</v>
      </c>
      <c r="G1000" s="230"/>
      <c r="H1000" s="230"/>
      <c r="I1000" s="230"/>
      <c r="K1000" s="140" t="s">
        <v>5</v>
      </c>
      <c r="R1000" s="141"/>
      <c r="T1000" s="142"/>
      <c r="AA1000" s="143"/>
      <c r="AT1000" s="140" t="s">
        <v>152</v>
      </c>
      <c r="AU1000" s="140" t="s">
        <v>95</v>
      </c>
      <c r="AV1000" s="10" t="s">
        <v>81</v>
      </c>
      <c r="AW1000" s="10" t="s">
        <v>31</v>
      </c>
      <c r="AX1000" s="10" t="s">
        <v>73</v>
      </c>
      <c r="AY1000" s="140" t="s">
        <v>144</v>
      </c>
    </row>
    <row r="1001" spans="2:65" s="11" customFormat="1" ht="16.5" customHeight="1">
      <c r="B1001" s="144"/>
      <c r="E1001" s="145" t="s">
        <v>5</v>
      </c>
      <c r="F1001" s="223" t="s">
        <v>1797</v>
      </c>
      <c r="G1001" s="224"/>
      <c r="H1001" s="224"/>
      <c r="I1001" s="224"/>
      <c r="K1001" s="146">
        <v>65.930999999999997</v>
      </c>
      <c r="R1001" s="147"/>
      <c r="T1001" s="148"/>
      <c r="AA1001" s="149"/>
      <c r="AT1001" s="145" t="s">
        <v>152</v>
      </c>
      <c r="AU1001" s="145" t="s">
        <v>95</v>
      </c>
      <c r="AV1001" s="11" t="s">
        <v>95</v>
      </c>
      <c r="AW1001" s="11" t="s">
        <v>31</v>
      </c>
      <c r="AX1001" s="11" t="s">
        <v>73</v>
      </c>
      <c r="AY1001" s="145" t="s">
        <v>144</v>
      </c>
    </row>
    <row r="1002" spans="2:65" s="11" customFormat="1" ht="16.5" customHeight="1">
      <c r="B1002" s="144"/>
      <c r="E1002" s="145" t="s">
        <v>5</v>
      </c>
      <c r="F1002" s="223" t="s">
        <v>1798</v>
      </c>
      <c r="G1002" s="224"/>
      <c r="H1002" s="224"/>
      <c r="I1002" s="224"/>
      <c r="K1002" s="146">
        <v>15.84</v>
      </c>
      <c r="R1002" s="147"/>
      <c r="T1002" s="148"/>
      <c r="AA1002" s="149"/>
      <c r="AT1002" s="145" t="s">
        <v>152</v>
      </c>
      <c r="AU1002" s="145" t="s">
        <v>95</v>
      </c>
      <c r="AV1002" s="11" t="s">
        <v>95</v>
      </c>
      <c r="AW1002" s="11" t="s">
        <v>31</v>
      </c>
      <c r="AX1002" s="11" t="s">
        <v>73</v>
      </c>
      <c r="AY1002" s="145" t="s">
        <v>144</v>
      </c>
    </row>
    <row r="1003" spans="2:65" s="11" customFormat="1" ht="16.5" customHeight="1">
      <c r="B1003" s="144"/>
      <c r="E1003" s="145" t="s">
        <v>5</v>
      </c>
      <c r="F1003" s="223" t="s">
        <v>1818</v>
      </c>
      <c r="G1003" s="224"/>
      <c r="H1003" s="224"/>
      <c r="I1003" s="224"/>
      <c r="K1003" s="146">
        <v>54.557000000000002</v>
      </c>
      <c r="R1003" s="147"/>
      <c r="T1003" s="148"/>
      <c r="AA1003" s="149"/>
      <c r="AT1003" s="145" t="s">
        <v>152</v>
      </c>
      <c r="AU1003" s="145" t="s">
        <v>95</v>
      </c>
      <c r="AV1003" s="11" t="s">
        <v>95</v>
      </c>
      <c r="AW1003" s="11" t="s">
        <v>31</v>
      </c>
      <c r="AX1003" s="11" t="s">
        <v>73</v>
      </c>
      <c r="AY1003" s="145" t="s">
        <v>144</v>
      </c>
    </row>
    <row r="1004" spans="2:65" s="11" customFormat="1" ht="16.5" customHeight="1">
      <c r="B1004" s="144"/>
      <c r="E1004" s="145" t="s">
        <v>5</v>
      </c>
      <c r="F1004" s="223" t="s">
        <v>1819</v>
      </c>
      <c r="G1004" s="224"/>
      <c r="H1004" s="224"/>
      <c r="I1004" s="224"/>
      <c r="K1004" s="146">
        <v>43.636000000000003</v>
      </c>
      <c r="R1004" s="147"/>
      <c r="T1004" s="148"/>
      <c r="AA1004" s="149"/>
      <c r="AT1004" s="145" t="s">
        <v>152</v>
      </c>
      <c r="AU1004" s="145" t="s">
        <v>95</v>
      </c>
      <c r="AV1004" s="11" t="s">
        <v>95</v>
      </c>
      <c r="AW1004" s="11" t="s">
        <v>31</v>
      </c>
      <c r="AX1004" s="11" t="s">
        <v>73</v>
      </c>
      <c r="AY1004" s="145" t="s">
        <v>144</v>
      </c>
    </row>
    <row r="1005" spans="2:65" s="11" customFormat="1" ht="16.5" customHeight="1">
      <c r="B1005" s="144"/>
      <c r="E1005" s="145" t="s">
        <v>5</v>
      </c>
      <c r="F1005" s="223" t="s">
        <v>1801</v>
      </c>
      <c r="G1005" s="224"/>
      <c r="H1005" s="224"/>
      <c r="I1005" s="224"/>
      <c r="K1005" s="146">
        <v>28.445</v>
      </c>
      <c r="R1005" s="147"/>
      <c r="T1005" s="148"/>
      <c r="AA1005" s="149"/>
      <c r="AT1005" s="145" t="s">
        <v>152</v>
      </c>
      <c r="AU1005" s="145" t="s">
        <v>95</v>
      </c>
      <c r="AV1005" s="11" t="s">
        <v>95</v>
      </c>
      <c r="AW1005" s="11" t="s">
        <v>31</v>
      </c>
      <c r="AX1005" s="11" t="s">
        <v>73</v>
      </c>
      <c r="AY1005" s="145" t="s">
        <v>144</v>
      </c>
    </row>
    <row r="1006" spans="2:65" s="13" customFormat="1" ht="16.5" customHeight="1">
      <c r="B1006" s="156"/>
      <c r="E1006" s="157" t="s">
        <v>5</v>
      </c>
      <c r="F1006" s="237" t="s">
        <v>253</v>
      </c>
      <c r="G1006" s="238"/>
      <c r="H1006" s="238"/>
      <c r="I1006" s="238"/>
      <c r="K1006" s="158">
        <v>208.40899999999999</v>
      </c>
      <c r="R1006" s="159"/>
      <c r="T1006" s="160"/>
      <c r="AA1006" s="161"/>
      <c r="AT1006" s="157" t="s">
        <v>152</v>
      </c>
      <c r="AU1006" s="157" t="s">
        <v>95</v>
      </c>
      <c r="AV1006" s="13" t="s">
        <v>159</v>
      </c>
      <c r="AW1006" s="13" t="s">
        <v>31</v>
      </c>
      <c r="AX1006" s="13" t="s">
        <v>73</v>
      </c>
      <c r="AY1006" s="157" t="s">
        <v>144</v>
      </c>
    </row>
    <row r="1007" spans="2:65" s="12" customFormat="1" ht="16.5" customHeight="1">
      <c r="B1007" s="150"/>
      <c r="E1007" s="151" t="s">
        <v>5</v>
      </c>
      <c r="F1007" s="227" t="s">
        <v>155</v>
      </c>
      <c r="G1007" s="228"/>
      <c r="H1007" s="228"/>
      <c r="I1007" s="228"/>
      <c r="K1007" s="152">
        <v>401.85899999999998</v>
      </c>
      <c r="R1007" s="153"/>
      <c r="T1007" s="154"/>
      <c r="AA1007" s="155"/>
      <c r="AT1007" s="151" t="s">
        <v>152</v>
      </c>
      <c r="AU1007" s="151" t="s">
        <v>95</v>
      </c>
      <c r="AV1007" s="12" t="s">
        <v>149</v>
      </c>
      <c r="AW1007" s="12" t="s">
        <v>31</v>
      </c>
      <c r="AX1007" s="12" t="s">
        <v>73</v>
      </c>
      <c r="AY1007" s="151" t="s">
        <v>144</v>
      </c>
    </row>
    <row r="1008" spans="2:65" s="11" customFormat="1" ht="16.5" customHeight="1">
      <c r="B1008" s="144"/>
      <c r="E1008" s="145" t="s">
        <v>5</v>
      </c>
      <c r="F1008" s="223" t="s">
        <v>1820</v>
      </c>
      <c r="G1008" s="224"/>
      <c r="H1008" s="224"/>
      <c r="I1008" s="224"/>
      <c r="K1008" s="146">
        <v>363.87</v>
      </c>
      <c r="R1008" s="147"/>
      <c r="T1008" s="148"/>
      <c r="AA1008" s="149"/>
      <c r="AT1008" s="145" t="s">
        <v>152</v>
      </c>
      <c r="AU1008" s="145" t="s">
        <v>95</v>
      </c>
      <c r="AV1008" s="11" t="s">
        <v>95</v>
      </c>
      <c r="AW1008" s="11" t="s">
        <v>31</v>
      </c>
      <c r="AX1008" s="11" t="s">
        <v>73</v>
      </c>
      <c r="AY1008" s="145" t="s">
        <v>144</v>
      </c>
    </row>
    <row r="1009" spans="2:65" s="11" customFormat="1" ht="16.5" customHeight="1">
      <c r="B1009" s="144"/>
      <c r="E1009" s="145" t="s">
        <v>5</v>
      </c>
      <c r="F1009" s="223" t="s">
        <v>1821</v>
      </c>
      <c r="G1009" s="224"/>
      <c r="H1009" s="224"/>
      <c r="I1009" s="224"/>
      <c r="K1009" s="146">
        <v>175.65</v>
      </c>
      <c r="R1009" s="147"/>
      <c r="T1009" s="148"/>
      <c r="AA1009" s="149"/>
      <c r="AT1009" s="145" t="s">
        <v>152</v>
      </c>
      <c r="AU1009" s="145" t="s">
        <v>95</v>
      </c>
      <c r="AV1009" s="11" t="s">
        <v>95</v>
      </c>
      <c r="AW1009" s="11" t="s">
        <v>31</v>
      </c>
      <c r="AX1009" s="11" t="s">
        <v>73</v>
      </c>
      <c r="AY1009" s="145" t="s">
        <v>144</v>
      </c>
    </row>
    <row r="1010" spans="2:65" s="12" customFormat="1" ht="16.5" customHeight="1">
      <c r="B1010" s="150"/>
      <c r="E1010" s="151" t="s">
        <v>5</v>
      </c>
      <c r="F1010" s="227" t="s">
        <v>155</v>
      </c>
      <c r="G1010" s="228"/>
      <c r="H1010" s="228"/>
      <c r="I1010" s="228"/>
      <c r="K1010" s="152">
        <v>539.52</v>
      </c>
      <c r="R1010" s="153"/>
      <c r="T1010" s="154"/>
      <c r="AA1010" s="155"/>
      <c r="AT1010" s="151" t="s">
        <v>152</v>
      </c>
      <c r="AU1010" s="151" t="s">
        <v>95</v>
      </c>
      <c r="AV1010" s="12" t="s">
        <v>149</v>
      </c>
      <c r="AW1010" s="12" t="s">
        <v>31</v>
      </c>
      <c r="AX1010" s="12" t="s">
        <v>81</v>
      </c>
      <c r="AY1010" s="151" t="s">
        <v>144</v>
      </c>
    </row>
    <row r="1011" spans="2:65" s="1" customFormat="1" ht="25.5" customHeight="1">
      <c r="B1011" s="129"/>
      <c r="C1011" s="162">
        <v>188</v>
      </c>
      <c r="D1011" s="162" t="s">
        <v>261</v>
      </c>
      <c r="E1011" s="163" t="s">
        <v>1822</v>
      </c>
      <c r="F1011" s="231" t="s">
        <v>1823</v>
      </c>
      <c r="G1011" s="231"/>
      <c r="H1011" s="231"/>
      <c r="I1011" s="231"/>
      <c r="J1011" s="164" t="s">
        <v>148</v>
      </c>
      <c r="K1011" s="165">
        <v>4.415</v>
      </c>
      <c r="L1011" s="232">
        <v>0</v>
      </c>
      <c r="M1011" s="232"/>
      <c r="N1011" s="232">
        <f>ROUND(L1011*K1011,2)</f>
        <v>0</v>
      </c>
      <c r="O1011" s="217"/>
      <c r="P1011" s="217"/>
      <c r="Q1011" s="217"/>
      <c r="R1011" s="134"/>
      <c r="T1011" s="135" t="s">
        <v>5</v>
      </c>
      <c r="U1011" s="40" t="s">
        <v>38</v>
      </c>
      <c r="V1011" s="136">
        <v>0</v>
      </c>
      <c r="W1011" s="136">
        <f>V1011*K1011</f>
        <v>0</v>
      </c>
      <c r="X1011" s="136">
        <v>0.55000000000000004</v>
      </c>
      <c r="Y1011" s="136">
        <f>X1011*K1011</f>
        <v>2.4282500000000002</v>
      </c>
      <c r="Z1011" s="136">
        <v>0</v>
      </c>
      <c r="AA1011" s="137">
        <f>Z1011*K1011</f>
        <v>0</v>
      </c>
      <c r="AR1011" s="21" t="s">
        <v>355</v>
      </c>
      <c r="AT1011" s="21" t="s">
        <v>261</v>
      </c>
      <c r="AU1011" s="21" t="s">
        <v>95</v>
      </c>
      <c r="AY1011" s="21" t="s">
        <v>144</v>
      </c>
      <c r="BE1011" s="138">
        <f>IF(U1011="základní",N1011,0)</f>
        <v>0</v>
      </c>
      <c r="BF1011" s="138">
        <f>IF(U1011="snížená",N1011,0)</f>
        <v>0</v>
      </c>
      <c r="BG1011" s="138">
        <f>IF(U1011="zákl. přenesená",N1011,0)</f>
        <v>0</v>
      </c>
      <c r="BH1011" s="138">
        <f>IF(U1011="sníž. přenesená",N1011,0)</f>
        <v>0</v>
      </c>
      <c r="BI1011" s="138">
        <f>IF(U1011="nulová",N1011,0)</f>
        <v>0</v>
      </c>
      <c r="BJ1011" s="21" t="s">
        <v>81</v>
      </c>
      <c r="BK1011" s="138">
        <f>ROUND(L1011*K1011,2)</f>
        <v>0</v>
      </c>
      <c r="BL1011" s="21" t="s">
        <v>234</v>
      </c>
      <c r="BM1011" s="21" t="s">
        <v>1824</v>
      </c>
    </row>
    <row r="1012" spans="2:65" s="11" customFormat="1" ht="16.5" customHeight="1">
      <c r="B1012" s="144"/>
      <c r="E1012" s="145" t="s">
        <v>5</v>
      </c>
      <c r="F1012" s="220" t="s">
        <v>1825</v>
      </c>
      <c r="G1012" s="221"/>
      <c r="H1012" s="221"/>
      <c r="I1012" s="221"/>
      <c r="K1012" s="146">
        <v>3.1829999999999998</v>
      </c>
      <c r="R1012" s="147"/>
      <c r="T1012" s="148"/>
      <c r="AA1012" s="149"/>
      <c r="AT1012" s="145" t="s">
        <v>152</v>
      </c>
      <c r="AU1012" s="145" t="s">
        <v>95</v>
      </c>
      <c r="AV1012" s="11" t="s">
        <v>95</v>
      </c>
      <c r="AW1012" s="11" t="s">
        <v>31</v>
      </c>
      <c r="AX1012" s="11" t="s">
        <v>73</v>
      </c>
      <c r="AY1012" s="145" t="s">
        <v>144</v>
      </c>
    </row>
    <row r="1013" spans="2:65" s="11" customFormat="1" ht="16.5" customHeight="1">
      <c r="B1013" s="144"/>
      <c r="E1013" s="145" t="s">
        <v>5</v>
      </c>
      <c r="F1013" s="223" t="s">
        <v>1826</v>
      </c>
      <c r="G1013" s="224"/>
      <c r="H1013" s="224"/>
      <c r="I1013" s="224"/>
      <c r="K1013" s="146">
        <v>1.232</v>
      </c>
      <c r="R1013" s="147"/>
      <c r="T1013" s="148"/>
      <c r="AA1013" s="149"/>
      <c r="AT1013" s="145" t="s">
        <v>152</v>
      </c>
      <c r="AU1013" s="145" t="s">
        <v>95</v>
      </c>
      <c r="AV1013" s="11" t="s">
        <v>95</v>
      </c>
      <c r="AW1013" s="11" t="s">
        <v>31</v>
      </c>
      <c r="AX1013" s="11" t="s">
        <v>73</v>
      </c>
      <c r="AY1013" s="145" t="s">
        <v>144</v>
      </c>
    </row>
    <row r="1014" spans="2:65" s="12" customFormat="1" ht="16.5" customHeight="1">
      <c r="B1014" s="150"/>
      <c r="E1014" s="151" t="s">
        <v>5</v>
      </c>
      <c r="F1014" s="227" t="s">
        <v>155</v>
      </c>
      <c r="G1014" s="228"/>
      <c r="H1014" s="228"/>
      <c r="I1014" s="228"/>
      <c r="K1014" s="152">
        <v>4.415</v>
      </c>
      <c r="R1014" s="153"/>
      <c r="T1014" s="154"/>
      <c r="AA1014" s="155"/>
      <c r="AT1014" s="151" t="s">
        <v>152</v>
      </c>
      <c r="AU1014" s="151" t="s">
        <v>95</v>
      </c>
      <c r="AV1014" s="12" t="s">
        <v>149</v>
      </c>
      <c r="AW1014" s="12" t="s">
        <v>31</v>
      </c>
      <c r="AX1014" s="12" t="s">
        <v>81</v>
      </c>
      <c r="AY1014" s="151" t="s">
        <v>144</v>
      </c>
    </row>
    <row r="1015" spans="2:65" s="1" customFormat="1" ht="25.5" customHeight="1">
      <c r="B1015" s="129"/>
      <c r="C1015" s="162">
        <v>189</v>
      </c>
      <c r="D1015" s="162" t="s">
        <v>261</v>
      </c>
      <c r="E1015" s="163" t="s">
        <v>1827</v>
      </c>
      <c r="F1015" s="231" t="s">
        <v>1828</v>
      </c>
      <c r="G1015" s="231"/>
      <c r="H1015" s="231"/>
      <c r="I1015" s="231"/>
      <c r="J1015" s="164" t="s">
        <v>148</v>
      </c>
      <c r="K1015" s="165">
        <v>0.48299999999999998</v>
      </c>
      <c r="L1015" s="232">
        <v>0</v>
      </c>
      <c r="M1015" s="232"/>
      <c r="N1015" s="232">
        <f>ROUND(L1015*K1015,2)</f>
        <v>0</v>
      </c>
      <c r="O1015" s="217"/>
      <c r="P1015" s="217"/>
      <c r="Q1015" s="217"/>
      <c r="R1015" s="134"/>
      <c r="T1015" s="135" t="s">
        <v>5</v>
      </c>
      <c r="U1015" s="40" t="s">
        <v>38</v>
      </c>
      <c r="V1015" s="136">
        <v>0</v>
      </c>
      <c r="W1015" s="136">
        <f>V1015*K1015</f>
        <v>0</v>
      </c>
      <c r="X1015" s="136">
        <v>0.55000000000000004</v>
      </c>
      <c r="Y1015" s="136">
        <f>X1015*K1015</f>
        <v>0.26565</v>
      </c>
      <c r="Z1015" s="136">
        <v>0</v>
      </c>
      <c r="AA1015" s="137">
        <f>Z1015*K1015</f>
        <v>0</v>
      </c>
      <c r="AR1015" s="21" t="s">
        <v>355</v>
      </c>
      <c r="AT1015" s="21" t="s">
        <v>261</v>
      </c>
      <c r="AU1015" s="21" t="s">
        <v>95</v>
      </c>
      <c r="AY1015" s="21" t="s">
        <v>144</v>
      </c>
      <c r="BE1015" s="138">
        <f>IF(U1015="základní",N1015,0)</f>
        <v>0</v>
      </c>
      <c r="BF1015" s="138">
        <f>IF(U1015="snížená",N1015,0)</f>
        <v>0</v>
      </c>
      <c r="BG1015" s="138">
        <f>IF(U1015="zákl. přenesená",N1015,0)</f>
        <v>0</v>
      </c>
      <c r="BH1015" s="138">
        <f>IF(U1015="sníž. přenesená",N1015,0)</f>
        <v>0</v>
      </c>
      <c r="BI1015" s="138">
        <f>IF(U1015="nulová",N1015,0)</f>
        <v>0</v>
      </c>
      <c r="BJ1015" s="21" t="s">
        <v>81</v>
      </c>
      <c r="BK1015" s="138">
        <f>ROUND(L1015*K1015,2)</f>
        <v>0</v>
      </c>
      <c r="BL1015" s="21" t="s">
        <v>234</v>
      </c>
      <c r="BM1015" s="21" t="s">
        <v>1829</v>
      </c>
    </row>
    <row r="1016" spans="2:65" s="10" customFormat="1" ht="16.5" customHeight="1">
      <c r="B1016" s="139"/>
      <c r="E1016" s="140" t="s">
        <v>5</v>
      </c>
      <c r="F1016" s="225" t="s">
        <v>1830</v>
      </c>
      <c r="G1016" s="226"/>
      <c r="H1016" s="226"/>
      <c r="I1016" s="226"/>
      <c r="K1016" s="140" t="s">
        <v>5</v>
      </c>
      <c r="R1016" s="141"/>
      <c r="T1016" s="142"/>
      <c r="AA1016" s="143"/>
      <c r="AT1016" s="140" t="s">
        <v>152</v>
      </c>
      <c r="AU1016" s="140" t="s">
        <v>95</v>
      </c>
      <c r="AV1016" s="10" t="s">
        <v>81</v>
      </c>
      <c r="AW1016" s="10" t="s">
        <v>31</v>
      </c>
      <c r="AX1016" s="10" t="s">
        <v>73</v>
      </c>
      <c r="AY1016" s="140" t="s">
        <v>144</v>
      </c>
    </row>
    <row r="1017" spans="2:65" s="11" customFormat="1" ht="16.5" customHeight="1">
      <c r="B1017" s="144"/>
      <c r="E1017" s="145" t="s">
        <v>5</v>
      </c>
      <c r="F1017" s="223" t="s">
        <v>1831</v>
      </c>
      <c r="G1017" s="224"/>
      <c r="H1017" s="224"/>
      <c r="I1017" s="224"/>
      <c r="K1017" s="146">
        <v>0.48299999999999998</v>
      </c>
      <c r="R1017" s="147"/>
      <c r="T1017" s="148"/>
      <c r="AA1017" s="149"/>
      <c r="AT1017" s="145" t="s">
        <v>152</v>
      </c>
      <c r="AU1017" s="145" t="s">
        <v>95</v>
      </c>
      <c r="AV1017" s="11" t="s">
        <v>95</v>
      </c>
      <c r="AW1017" s="11" t="s">
        <v>31</v>
      </c>
      <c r="AX1017" s="11" t="s">
        <v>81</v>
      </c>
      <c r="AY1017" s="145" t="s">
        <v>144</v>
      </c>
    </row>
    <row r="1018" spans="2:65" s="1" customFormat="1" ht="25.5" customHeight="1">
      <c r="B1018" s="129"/>
      <c r="C1018" s="130">
        <v>190</v>
      </c>
      <c r="D1018" s="130" t="s">
        <v>145</v>
      </c>
      <c r="E1018" s="131" t="s">
        <v>1832</v>
      </c>
      <c r="F1018" s="222" t="s">
        <v>1833</v>
      </c>
      <c r="G1018" s="222"/>
      <c r="H1018" s="222"/>
      <c r="I1018" s="222"/>
      <c r="J1018" s="132" t="s">
        <v>608</v>
      </c>
      <c r="K1018" s="133">
        <v>2</v>
      </c>
      <c r="L1018" s="217">
        <v>0</v>
      </c>
      <c r="M1018" s="217"/>
      <c r="N1018" s="217">
        <f>ROUND(L1018*K1018,2)</f>
        <v>0</v>
      </c>
      <c r="O1018" s="217"/>
      <c r="P1018" s="217"/>
      <c r="Q1018" s="217"/>
      <c r="R1018" s="134"/>
      <c r="T1018" s="135" t="s">
        <v>5</v>
      </c>
      <c r="U1018" s="40" t="s">
        <v>38</v>
      </c>
      <c r="V1018" s="136">
        <v>0.5</v>
      </c>
      <c r="W1018" s="136">
        <f>V1018*K1018</f>
        <v>1</v>
      </c>
      <c r="X1018" s="136">
        <v>2.5000000000000001E-2</v>
      </c>
      <c r="Y1018" s="136">
        <f>X1018*K1018</f>
        <v>0.05</v>
      </c>
      <c r="Z1018" s="136">
        <v>0</v>
      </c>
      <c r="AA1018" s="137">
        <f>Z1018*K1018</f>
        <v>0</v>
      </c>
      <c r="AR1018" s="21" t="s">
        <v>234</v>
      </c>
      <c r="AT1018" s="21" t="s">
        <v>145</v>
      </c>
      <c r="AU1018" s="21" t="s">
        <v>95</v>
      </c>
      <c r="AY1018" s="21" t="s">
        <v>144</v>
      </c>
      <c r="BE1018" s="138">
        <f>IF(U1018="základní",N1018,0)</f>
        <v>0</v>
      </c>
      <c r="BF1018" s="138">
        <f>IF(U1018="snížená",N1018,0)</f>
        <v>0</v>
      </c>
      <c r="BG1018" s="138">
        <f>IF(U1018="zákl. přenesená",N1018,0)</f>
        <v>0</v>
      </c>
      <c r="BH1018" s="138">
        <f>IF(U1018="sníž. přenesená",N1018,0)</f>
        <v>0</v>
      </c>
      <c r="BI1018" s="138">
        <f>IF(U1018="nulová",N1018,0)</f>
        <v>0</v>
      </c>
      <c r="BJ1018" s="21" t="s">
        <v>81</v>
      </c>
      <c r="BK1018" s="138">
        <f>ROUND(L1018*K1018,2)</f>
        <v>0</v>
      </c>
      <c r="BL1018" s="21" t="s">
        <v>234</v>
      </c>
      <c r="BM1018" s="21" t="s">
        <v>1834</v>
      </c>
    </row>
    <row r="1019" spans="2:65" s="1" customFormat="1" ht="25.5" customHeight="1">
      <c r="B1019" s="129"/>
      <c r="C1019" s="130">
        <v>191</v>
      </c>
      <c r="D1019" s="130" t="s">
        <v>145</v>
      </c>
      <c r="E1019" s="131" t="s">
        <v>625</v>
      </c>
      <c r="F1019" s="222" t="s">
        <v>626</v>
      </c>
      <c r="G1019" s="222"/>
      <c r="H1019" s="222"/>
      <c r="I1019" s="222"/>
      <c r="J1019" s="132" t="s">
        <v>148</v>
      </c>
      <c r="K1019" s="133">
        <v>22.757999999999999</v>
      </c>
      <c r="L1019" s="217">
        <v>0</v>
      </c>
      <c r="M1019" s="217"/>
      <c r="N1019" s="217">
        <f>ROUND(L1019*K1019,2)</f>
        <v>0</v>
      </c>
      <c r="O1019" s="217"/>
      <c r="P1019" s="217"/>
      <c r="Q1019" s="217"/>
      <c r="R1019" s="134"/>
      <c r="T1019" s="135" t="s">
        <v>5</v>
      </c>
      <c r="U1019" s="40" t="s">
        <v>38</v>
      </c>
      <c r="V1019" s="136">
        <v>0</v>
      </c>
      <c r="W1019" s="136">
        <f>V1019*K1019</f>
        <v>0</v>
      </c>
      <c r="X1019" s="136">
        <v>2.3367804999999998E-2</v>
      </c>
      <c r="Y1019" s="136">
        <f>X1019*K1019</f>
        <v>0.53180450618999997</v>
      </c>
      <c r="Z1019" s="136">
        <v>0</v>
      </c>
      <c r="AA1019" s="137">
        <f>Z1019*K1019</f>
        <v>0</v>
      </c>
      <c r="AR1019" s="21" t="s">
        <v>234</v>
      </c>
      <c r="AT1019" s="21" t="s">
        <v>145</v>
      </c>
      <c r="AU1019" s="21" t="s">
        <v>95</v>
      </c>
      <c r="AY1019" s="21" t="s">
        <v>144</v>
      </c>
      <c r="BE1019" s="138">
        <f>IF(U1019="základní",N1019,0)</f>
        <v>0</v>
      </c>
      <c r="BF1019" s="138">
        <f>IF(U1019="snížená",N1019,0)</f>
        <v>0</v>
      </c>
      <c r="BG1019" s="138">
        <f>IF(U1019="zákl. přenesená",N1019,0)</f>
        <v>0</v>
      </c>
      <c r="BH1019" s="138">
        <f>IF(U1019="sníž. přenesená",N1019,0)</f>
        <v>0</v>
      </c>
      <c r="BI1019" s="138">
        <f>IF(U1019="nulová",N1019,0)</f>
        <v>0</v>
      </c>
      <c r="BJ1019" s="21" t="s">
        <v>81</v>
      </c>
      <c r="BK1019" s="138">
        <f>ROUND(L1019*K1019,2)</f>
        <v>0</v>
      </c>
      <c r="BL1019" s="21" t="s">
        <v>234</v>
      </c>
      <c r="BM1019" s="21" t="s">
        <v>1835</v>
      </c>
    </row>
    <row r="1020" spans="2:65" s="11" customFormat="1" ht="16.5" customHeight="1">
      <c r="B1020" s="144"/>
      <c r="E1020" s="145" t="s">
        <v>5</v>
      </c>
      <c r="F1020" s="220" t="s">
        <v>1836</v>
      </c>
      <c r="G1020" s="221"/>
      <c r="H1020" s="221"/>
      <c r="I1020" s="221"/>
      <c r="K1020" s="146">
        <v>22.757999999999999</v>
      </c>
      <c r="R1020" s="147"/>
      <c r="T1020" s="148"/>
      <c r="AA1020" s="149"/>
      <c r="AT1020" s="145" t="s">
        <v>152</v>
      </c>
      <c r="AU1020" s="145" t="s">
        <v>95</v>
      </c>
      <c r="AV1020" s="11" t="s">
        <v>95</v>
      </c>
      <c r="AW1020" s="11" t="s">
        <v>31</v>
      </c>
      <c r="AX1020" s="11" t="s">
        <v>81</v>
      </c>
      <c r="AY1020" s="145" t="s">
        <v>144</v>
      </c>
    </row>
    <row r="1021" spans="2:65" s="1" customFormat="1" ht="25.5" customHeight="1">
      <c r="B1021" s="129"/>
      <c r="C1021" s="130">
        <v>192</v>
      </c>
      <c r="D1021" s="130" t="s">
        <v>145</v>
      </c>
      <c r="E1021" s="131" t="s">
        <v>1837</v>
      </c>
      <c r="F1021" s="222" t="s">
        <v>1838</v>
      </c>
      <c r="G1021" s="222"/>
      <c r="H1021" s="222"/>
      <c r="I1021" s="222"/>
      <c r="J1021" s="132" t="s">
        <v>190</v>
      </c>
      <c r="K1021" s="133">
        <v>85.766000000000005</v>
      </c>
      <c r="L1021" s="217">
        <v>0</v>
      </c>
      <c r="M1021" s="217"/>
      <c r="N1021" s="217">
        <f>ROUND(L1021*K1021,2)</f>
        <v>0</v>
      </c>
      <c r="O1021" s="217"/>
      <c r="P1021" s="217"/>
      <c r="Q1021" s="217"/>
      <c r="R1021" s="134"/>
      <c r="T1021" s="135" t="s">
        <v>5</v>
      </c>
      <c r="U1021" s="40" t="s">
        <v>38</v>
      </c>
      <c r="V1021" s="136">
        <v>0</v>
      </c>
      <c r="W1021" s="136">
        <f>V1021*K1021</f>
        <v>0</v>
      </c>
      <c r="X1021" s="136">
        <v>0</v>
      </c>
      <c r="Y1021" s="136">
        <f>X1021*K1021</f>
        <v>0</v>
      </c>
      <c r="Z1021" s="136">
        <v>0</v>
      </c>
      <c r="AA1021" s="137">
        <f>Z1021*K1021</f>
        <v>0</v>
      </c>
      <c r="AR1021" s="21" t="s">
        <v>234</v>
      </c>
      <c r="AT1021" s="21" t="s">
        <v>145</v>
      </c>
      <c r="AU1021" s="21" t="s">
        <v>95</v>
      </c>
      <c r="AY1021" s="21" t="s">
        <v>144</v>
      </c>
      <c r="BE1021" s="138">
        <f>IF(U1021="základní",N1021,0)</f>
        <v>0</v>
      </c>
      <c r="BF1021" s="138">
        <f>IF(U1021="snížená",N1021,0)</f>
        <v>0</v>
      </c>
      <c r="BG1021" s="138">
        <f>IF(U1021="zákl. přenesená",N1021,0)</f>
        <v>0</v>
      </c>
      <c r="BH1021" s="138">
        <f>IF(U1021="sníž. přenesená",N1021,0)</f>
        <v>0</v>
      </c>
      <c r="BI1021" s="138">
        <f>IF(U1021="nulová",N1021,0)</f>
        <v>0</v>
      </c>
      <c r="BJ1021" s="21" t="s">
        <v>81</v>
      </c>
      <c r="BK1021" s="138">
        <f>ROUND(L1021*K1021,2)</f>
        <v>0</v>
      </c>
      <c r="BL1021" s="21" t="s">
        <v>234</v>
      </c>
      <c r="BM1021" s="21" t="s">
        <v>1839</v>
      </c>
    </row>
    <row r="1022" spans="2:65" s="10" customFormat="1" ht="16.5" customHeight="1">
      <c r="B1022" s="139"/>
      <c r="E1022" s="140" t="s">
        <v>5</v>
      </c>
      <c r="F1022" s="260" t="s">
        <v>2254</v>
      </c>
      <c r="G1022" s="226"/>
      <c r="H1022" s="226"/>
      <c r="I1022" s="226"/>
      <c r="K1022" s="140" t="s">
        <v>5</v>
      </c>
      <c r="R1022" s="141"/>
      <c r="T1022" s="142"/>
      <c r="AA1022" s="143"/>
      <c r="AT1022" s="140" t="s">
        <v>152</v>
      </c>
      <c r="AU1022" s="140" t="s">
        <v>95</v>
      </c>
      <c r="AV1022" s="10" t="s">
        <v>81</v>
      </c>
      <c r="AW1022" s="10" t="s">
        <v>31</v>
      </c>
      <c r="AX1022" s="10" t="s">
        <v>73</v>
      </c>
      <c r="AY1022" s="140" t="s">
        <v>144</v>
      </c>
    </row>
    <row r="1023" spans="2:65" s="11" customFormat="1" ht="16.5" customHeight="1">
      <c r="B1023" s="144"/>
      <c r="E1023" s="145" t="s">
        <v>5</v>
      </c>
      <c r="F1023" s="223" t="s">
        <v>1841</v>
      </c>
      <c r="G1023" s="224"/>
      <c r="H1023" s="224"/>
      <c r="I1023" s="224"/>
      <c r="K1023" s="146">
        <v>20.905999999999999</v>
      </c>
      <c r="R1023" s="147"/>
      <c r="T1023" s="148"/>
      <c r="AA1023" s="149"/>
      <c r="AT1023" s="145" t="s">
        <v>152</v>
      </c>
      <c r="AU1023" s="145" t="s">
        <v>95</v>
      </c>
      <c r="AV1023" s="11" t="s">
        <v>95</v>
      </c>
      <c r="AW1023" s="11" t="s">
        <v>31</v>
      </c>
      <c r="AX1023" s="11" t="s">
        <v>73</v>
      </c>
      <c r="AY1023" s="145" t="s">
        <v>144</v>
      </c>
    </row>
    <row r="1024" spans="2:65" s="11" customFormat="1" ht="16.5" customHeight="1">
      <c r="B1024" s="144"/>
      <c r="E1024" s="145" t="s">
        <v>5</v>
      </c>
      <c r="F1024" s="223" t="s">
        <v>1842</v>
      </c>
      <c r="G1024" s="224"/>
      <c r="H1024" s="224"/>
      <c r="I1024" s="224"/>
      <c r="K1024" s="146">
        <v>38.546999999999997</v>
      </c>
      <c r="R1024" s="147"/>
      <c r="T1024" s="148"/>
      <c r="AA1024" s="149"/>
      <c r="AT1024" s="145" t="s">
        <v>152</v>
      </c>
      <c r="AU1024" s="145" t="s">
        <v>95</v>
      </c>
      <c r="AV1024" s="11" t="s">
        <v>95</v>
      </c>
      <c r="AW1024" s="11" t="s">
        <v>31</v>
      </c>
      <c r="AX1024" s="11" t="s">
        <v>73</v>
      </c>
      <c r="AY1024" s="145" t="s">
        <v>144</v>
      </c>
    </row>
    <row r="1025" spans="2:65" s="11" customFormat="1" ht="16.5" customHeight="1">
      <c r="B1025" s="144"/>
      <c r="E1025" s="145" t="s">
        <v>5</v>
      </c>
      <c r="F1025" s="223" t="s">
        <v>1843</v>
      </c>
      <c r="G1025" s="224"/>
      <c r="H1025" s="224"/>
      <c r="I1025" s="224"/>
      <c r="K1025" s="146">
        <v>59.57</v>
      </c>
      <c r="R1025" s="147"/>
      <c r="T1025" s="148"/>
      <c r="AA1025" s="149"/>
      <c r="AT1025" s="145" t="s">
        <v>152</v>
      </c>
      <c r="AU1025" s="145" t="s">
        <v>95</v>
      </c>
      <c r="AV1025" s="11" t="s">
        <v>95</v>
      </c>
      <c r="AW1025" s="11" t="s">
        <v>31</v>
      </c>
      <c r="AX1025" s="11" t="s">
        <v>73</v>
      </c>
      <c r="AY1025" s="145" t="s">
        <v>144</v>
      </c>
    </row>
    <row r="1026" spans="2:65" s="11" customFormat="1" ht="16.5" customHeight="1">
      <c r="B1026" s="144"/>
      <c r="E1026" s="145" t="s">
        <v>5</v>
      </c>
      <c r="F1026" s="223" t="s">
        <v>1844</v>
      </c>
      <c r="G1026" s="224"/>
      <c r="H1026" s="224"/>
      <c r="I1026" s="224"/>
      <c r="K1026" s="146">
        <v>-10.435</v>
      </c>
      <c r="R1026" s="147"/>
      <c r="T1026" s="148"/>
      <c r="AA1026" s="149"/>
      <c r="AT1026" s="145" t="s">
        <v>152</v>
      </c>
      <c r="AU1026" s="145" t="s">
        <v>95</v>
      </c>
      <c r="AV1026" s="11" t="s">
        <v>95</v>
      </c>
      <c r="AW1026" s="11" t="s">
        <v>31</v>
      </c>
      <c r="AX1026" s="11" t="s">
        <v>73</v>
      </c>
      <c r="AY1026" s="145" t="s">
        <v>144</v>
      </c>
    </row>
    <row r="1027" spans="2:65" s="11" customFormat="1" ht="16.5" customHeight="1">
      <c r="B1027" s="144"/>
      <c r="E1027" s="145" t="s">
        <v>5</v>
      </c>
      <c r="F1027" s="223" t="s">
        <v>1845</v>
      </c>
      <c r="G1027" s="224"/>
      <c r="H1027" s="224"/>
      <c r="I1027" s="224"/>
      <c r="K1027" s="146">
        <v>-1.2969999999999999</v>
      </c>
      <c r="R1027" s="147"/>
      <c r="T1027" s="148"/>
      <c r="AA1027" s="149"/>
      <c r="AT1027" s="145" t="s">
        <v>152</v>
      </c>
      <c r="AU1027" s="145" t="s">
        <v>95</v>
      </c>
      <c r="AV1027" s="11" t="s">
        <v>95</v>
      </c>
      <c r="AW1027" s="11" t="s">
        <v>31</v>
      </c>
      <c r="AX1027" s="11" t="s">
        <v>73</v>
      </c>
      <c r="AY1027" s="145" t="s">
        <v>144</v>
      </c>
    </row>
    <row r="1028" spans="2:65" s="11" customFormat="1" ht="16.5" customHeight="1">
      <c r="B1028" s="144"/>
      <c r="E1028" s="145" t="s">
        <v>5</v>
      </c>
      <c r="F1028" s="223" t="s">
        <v>1846</v>
      </c>
      <c r="G1028" s="224"/>
      <c r="H1028" s="224"/>
      <c r="I1028" s="224"/>
      <c r="K1028" s="146">
        <v>-4.7850000000000001</v>
      </c>
      <c r="R1028" s="147"/>
      <c r="T1028" s="148"/>
      <c r="AA1028" s="149"/>
      <c r="AT1028" s="145" t="s">
        <v>152</v>
      </c>
      <c r="AU1028" s="145" t="s">
        <v>95</v>
      </c>
      <c r="AV1028" s="11" t="s">
        <v>95</v>
      </c>
      <c r="AW1028" s="11" t="s">
        <v>31</v>
      </c>
      <c r="AX1028" s="11" t="s">
        <v>73</v>
      </c>
      <c r="AY1028" s="145" t="s">
        <v>144</v>
      </c>
    </row>
    <row r="1029" spans="2:65" s="11" customFormat="1" ht="16.5" customHeight="1">
      <c r="B1029" s="144"/>
      <c r="E1029" s="145" t="s">
        <v>5</v>
      </c>
      <c r="F1029" s="223" t="s">
        <v>1847</v>
      </c>
      <c r="G1029" s="224"/>
      <c r="H1029" s="224"/>
      <c r="I1029" s="224"/>
      <c r="K1029" s="146">
        <v>-13.391999999999999</v>
      </c>
      <c r="R1029" s="147"/>
      <c r="T1029" s="148"/>
      <c r="AA1029" s="149"/>
      <c r="AT1029" s="145" t="s">
        <v>152</v>
      </c>
      <c r="AU1029" s="145" t="s">
        <v>95</v>
      </c>
      <c r="AV1029" s="11" t="s">
        <v>95</v>
      </c>
      <c r="AW1029" s="11" t="s">
        <v>31</v>
      </c>
      <c r="AX1029" s="11" t="s">
        <v>73</v>
      </c>
      <c r="AY1029" s="145" t="s">
        <v>144</v>
      </c>
    </row>
    <row r="1030" spans="2:65" s="11" customFormat="1" ht="16.5" customHeight="1">
      <c r="B1030" s="144"/>
      <c r="E1030" s="145" t="s">
        <v>5</v>
      </c>
      <c r="F1030" s="223" t="s">
        <v>1848</v>
      </c>
      <c r="G1030" s="224"/>
      <c r="H1030" s="224"/>
      <c r="I1030" s="224"/>
      <c r="K1030" s="146">
        <v>-3.3479999999999999</v>
      </c>
      <c r="R1030" s="147"/>
      <c r="T1030" s="148"/>
      <c r="AA1030" s="149"/>
      <c r="AT1030" s="145" t="s">
        <v>152</v>
      </c>
      <c r="AU1030" s="145" t="s">
        <v>95</v>
      </c>
      <c r="AV1030" s="11" t="s">
        <v>95</v>
      </c>
      <c r="AW1030" s="11" t="s">
        <v>31</v>
      </c>
      <c r="AX1030" s="11" t="s">
        <v>73</v>
      </c>
      <c r="AY1030" s="145" t="s">
        <v>144</v>
      </c>
    </row>
    <row r="1031" spans="2:65" s="12" customFormat="1" ht="16.5" customHeight="1">
      <c r="B1031" s="150"/>
      <c r="E1031" s="151" t="s">
        <v>5</v>
      </c>
      <c r="F1031" s="227" t="s">
        <v>155</v>
      </c>
      <c r="G1031" s="228"/>
      <c r="H1031" s="228"/>
      <c r="I1031" s="228"/>
      <c r="K1031" s="152">
        <v>85.766000000000005</v>
      </c>
      <c r="R1031" s="153"/>
      <c r="T1031" s="154"/>
      <c r="AA1031" s="155"/>
      <c r="AT1031" s="151" t="s">
        <v>152</v>
      </c>
      <c r="AU1031" s="151" t="s">
        <v>95</v>
      </c>
      <c r="AV1031" s="12" t="s">
        <v>149</v>
      </c>
      <c r="AW1031" s="12" t="s">
        <v>31</v>
      </c>
      <c r="AX1031" s="12" t="s">
        <v>81</v>
      </c>
      <c r="AY1031" s="151" t="s">
        <v>144</v>
      </c>
    </row>
    <row r="1032" spans="2:65" s="1" customFormat="1" ht="38.25" customHeight="1">
      <c r="B1032" s="129"/>
      <c r="C1032" s="130">
        <v>193</v>
      </c>
      <c r="D1032" s="130" t="s">
        <v>145</v>
      </c>
      <c r="E1032" s="131" t="s">
        <v>630</v>
      </c>
      <c r="F1032" s="222" t="s">
        <v>631</v>
      </c>
      <c r="G1032" s="222"/>
      <c r="H1032" s="222"/>
      <c r="I1032" s="222"/>
      <c r="J1032" s="132" t="s">
        <v>190</v>
      </c>
      <c r="K1032" s="133">
        <v>12.157</v>
      </c>
      <c r="L1032" s="217">
        <v>0</v>
      </c>
      <c r="M1032" s="217"/>
      <c r="N1032" s="217">
        <f>ROUND(L1032*K1032,2)</f>
        <v>0</v>
      </c>
      <c r="O1032" s="217"/>
      <c r="P1032" s="217"/>
      <c r="Q1032" s="217"/>
      <c r="R1032" s="134"/>
      <c r="T1032" s="135" t="s">
        <v>5</v>
      </c>
      <c r="U1032" s="40" t="s">
        <v>38</v>
      </c>
      <c r="V1032" s="136">
        <v>0.318</v>
      </c>
      <c r="W1032" s="136">
        <f>V1032*K1032</f>
        <v>3.865926</v>
      </c>
      <c r="X1032" s="136">
        <v>2.6692799999999999E-2</v>
      </c>
      <c r="Y1032" s="136">
        <f>X1032*K1032</f>
        <v>0.32450436960000001</v>
      </c>
      <c r="Z1032" s="136">
        <v>0</v>
      </c>
      <c r="AA1032" s="137">
        <f>Z1032*K1032</f>
        <v>0</v>
      </c>
      <c r="AR1032" s="21" t="s">
        <v>234</v>
      </c>
      <c r="AT1032" s="21" t="s">
        <v>145</v>
      </c>
      <c r="AU1032" s="21" t="s">
        <v>95</v>
      </c>
      <c r="AY1032" s="21" t="s">
        <v>144</v>
      </c>
      <c r="BE1032" s="138">
        <f>IF(U1032="základní",N1032,0)</f>
        <v>0</v>
      </c>
      <c r="BF1032" s="138">
        <f>IF(U1032="snížená",N1032,0)</f>
        <v>0</v>
      </c>
      <c r="BG1032" s="138">
        <f>IF(U1032="zákl. přenesená",N1032,0)</f>
        <v>0</v>
      </c>
      <c r="BH1032" s="138">
        <f>IF(U1032="sníž. přenesená",N1032,0)</f>
        <v>0</v>
      </c>
      <c r="BI1032" s="138">
        <f>IF(U1032="nulová",N1032,0)</f>
        <v>0</v>
      </c>
      <c r="BJ1032" s="21" t="s">
        <v>81</v>
      </c>
      <c r="BK1032" s="138">
        <f>ROUND(L1032*K1032,2)</f>
        <v>0</v>
      </c>
      <c r="BL1032" s="21" t="s">
        <v>234</v>
      </c>
      <c r="BM1032" s="21" t="s">
        <v>1849</v>
      </c>
    </row>
    <row r="1033" spans="2:65" s="10" customFormat="1" ht="16.5" customHeight="1">
      <c r="B1033" s="139"/>
      <c r="E1033" s="140" t="s">
        <v>5</v>
      </c>
      <c r="F1033" s="225" t="s">
        <v>633</v>
      </c>
      <c r="G1033" s="226"/>
      <c r="H1033" s="226"/>
      <c r="I1033" s="226"/>
      <c r="K1033" s="140" t="s">
        <v>5</v>
      </c>
      <c r="R1033" s="141"/>
      <c r="T1033" s="142"/>
      <c r="AA1033" s="143"/>
      <c r="AT1033" s="140" t="s">
        <v>152</v>
      </c>
      <c r="AU1033" s="140" t="s">
        <v>95</v>
      </c>
      <c r="AV1033" s="10" t="s">
        <v>81</v>
      </c>
      <c r="AW1033" s="10" t="s">
        <v>31</v>
      </c>
      <c r="AX1033" s="10" t="s">
        <v>73</v>
      </c>
      <c r="AY1033" s="140" t="s">
        <v>144</v>
      </c>
    </row>
    <row r="1034" spans="2:65" s="11" customFormat="1" ht="25.5" customHeight="1">
      <c r="B1034" s="144"/>
      <c r="E1034" s="145" t="s">
        <v>5</v>
      </c>
      <c r="F1034" s="223" t="s">
        <v>1850</v>
      </c>
      <c r="G1034" s="224"/>
      <c r="H1034" s="224"/>
      <c r="I1034" s="224"/>
      <c r="K1034" s="146">
        <v>12.157</v>
      </c>
      <c r="R1034" s="147"/>
      <c r="T1034" s="148"/>
      <c r="AA1034" s="149"/>
      <c r="AT1034" s="145" t="s">
        <v>152</v>
      </c>
      <c r="AU1034" s="145" t="s">
        <v>95</v>
      </c>
      <c r="AV1034" s="11" t="s">
        <v>95</v>
      </c>
      <c r="AW1034" s="11" t="s">
        <v>31</v>
      </c>
      <c r="AX1034" s="11" t="s">
        <v>73</v>
      </c>
      <c r="AY1034" s="145" t="s">
        <v>144</v>
      </c>
    </row>
    <row r="1035" spans="2:65" s="12" customFormat="1" ht="16.5" customHeight="1">
      <c r="B1035" s="150"/>
      <c r="E1035" s="151" t="s">
        <v>5</v>
      </c>
      <c r="F1035" s="227" t="s">
        <v>155</v>
      </c>
      <c r="G1035" s="228"/>
      <c r="H1035" s="228"/>
      <c r="I1035" s="228"/>
      <c r="K1035" s="152">
        <v>12.157</v>
      </c>
      <c r="R1035" s="153"/>
      <c r="T1035" s="154"/>
      <c r="AA1035" s="155"/>
      <c r="AT1035" s="151" t="s">
        <v>152</v>
      </c>
      <c r="AU1035" s="151" t="s">
        <v>95</v>
      </c>
      <c r="AV1035" s="12" t="s">
        <v>149</v>
      </c>
      <c r="AW1035" s="12" t="s">
        <v>31</v>
      </c>
      <c r="AX1035" s="12" t="s">
        <v>81</v>
      </c>
      <c r="AY1035" s="151" t="s">
        <v>144</v>
      </c>
    </row>
    <row r="1036" spans="2:65" s="1" customFormat="1" ht="25.5" customHeight="1">
      <c r="B1036" s="129"/>
      <c r="C1036" s="130">
        <v>194</v>
      </c>
      <c r="D1036" s="130" t="s">
        <v>145</v>
      </c>
      <c r="E1036" s="131" t="s">
        <v>1851</v>
      </c>
      <c r="F1036" s="222" t="s">
        <v>1852</v>
      </c>
      <c r="G1036" s="222"/>
      <c r="H1036" s="222"/>
      <c r="I1036" s="222"/>
      <c r="J1036" s="132" t="s">
        <v>190</v>
      </c>
      <c r="K1036" s="133">
        <v>50.122999999999998</v>
      </c>
      <c r="L1036" s="217">
        <v>0</v>
      </c>
      <c r="M1036" s="217"/>
      <c r="N1036" s="217">
        <f>ROUND(L1036*K1036,2)</f>
        <v>0</v>
      </c>
      <c r="O1036" s="217"/>
      <c r="P1036" s="217"/>
      <c r="Q1036" s="217"/>
      <c r="R1036" s="134"/>
      <c r="T1036" s="135" t="s">
        <v>5</v>
      </c>
      <c r="U1036" s="40" t="s">
        <v>38</v>
      </c>
      <c r="V1036" s="136">
        <v>0.29899999999999999</v>
      </c>
      <c r="W1036" s="136">
        <f>V1036*K1036</f>
        <v>14.986776999999998</v>
      </c>
      <c r="X1036" s="136">
        <v>0</v>
      </c>
      <c r="Y1036" s="136">
        <f>X1036*K1036</f>
        <v>0</v>
      </c>
      <c r="Z1036" s="136">
        <v>0</v>
      </c>
      <c r="AA1036" s="137">
        <f>Z1036*K1036</f>
        <v>0</v>
      </c>
      <c r="AR1036" s="21" t="s">
        <v>234</v>
      </c>
      <c r="AT1036" s="21" t="s">
        <v>145</v>
      </c>
      <c r="AU1036" s="21" t="s">
        <v>95</v>
      </c>
      <c r="AY1036" s="21" t="s">
        <v>144</v>
      </c>
      <c r="BE1036" s="138">
        <f>IF(U1036="základní",N1036,0)</f>
        <v>0</v>
      </c>
      <c r="BF1036" s="138">
        <f>IF(U1036="snížená",N1036,0)</f>
        <v>0</v>
      </c>
      <c r="BG1036" s="138">
        <f>IF(U1036="zákl. přenesená",N1036,0)</f>
        <v>0</v>
      </c>
      <c r="BH1036" s="138">
        <f>IF(U1036="sníž. přenesená",N1036,0)</f>
        <v>0</v>
      </c>
      <c r="BI1036" s="138">
        <f>IF(U1036="nulová",N1036,0)</f>
        <v>0</v>
      </c>
      <c r="BJ1036" s="21" t="s">
        <v>81</v>
      </c>
      <c r="BK1036" s="138">
        <f>ROUND(L1036*K1036,2)</f>
        <v>0</v>
      </c>
      <c r="BL1036" s="21" t="s">
        <v>234</v>
      </c>
      <c r="BM1036" s="21" t="s">
        <v>1853</v>
      </c>
    </row>
    <row r="1037" spans="2:65" s="10" customFormat="1" ht="16.5" customHeight="1">
      <c r="B1037" s="139"/>
      <c r="E1037" s="140" t="s">
        <v>5</v>
      </c>
      <c r="F1037" s="225" t="s">
        <v>1854</v>
      </c>
      <c r="G1037" s="226"/>
      <c r="H1037" s="226"/>
      <c r="I1037" s="226"/>
      <c r="K1037" s="140" t="s">
        <v>5</v>
      </c>
      <c r="R1037" s="141"/>
      <c r="T1037" s="142"/>
      <c r="AA1037" s="143"/>
      <c r="AT1037" s="140" t="s">
        <v>152</v>
      </c>
      <c r="AU1037" s="140" t="s">
        <v>95</v>
      </c>
      <c r="AV1037" s="10" t="s">
        <v>81</v>
      </c>
      <c r="AW1037" s="10" t="s">
        <v>31</v>
      </c>
      <c r="AX1037" s="10" t="s">
        <v>73</v>
      </c>
      <c r="AY1037" s="140" t="s">
        <v>144</v>
      </c>
    </row>
    <row r="1038" spans="2:65" s="11" customFormat="1" ht="16.5" customHeight="1">
      <c r="B1038" s="144"/>
      <c r="E1038" s="145" t="s">
        <v>5</v>
      </c>
      <c r="F1038" s="223" t="s">
        <v>1855</v>
      </c>
      <c r="G1038" s="224"/>
      <c r="H1038" s="224"/>
      <c r="I1038" s="224"/>
      <c r="K1038" s="146">
        <v>50.122999999999998</v>
      </c>
      <c r="R1038" s="147"/>
      <c r="T1038" s="148"/>
      <c r="AA1038" s="149"/>
      <c r="AT1038" s="145" t="s">
        <v>152</v>
      </c>
      <c r="AU1038" s="145" t="s">
        <v>95</v>
      </c>
      <c r="AV1038" s="11" t="s">
        <v>95</v>
      </c>
      <c r="AW1038" s="11" t="s">
        <v>31</v>
      </c>
      <c r="AX1038" s="11" t="s">
        <v>81</v>
      </c>
      <c r="AY1038" s="145" t="s">
        <v>144</v>
      </c>
    </row>
    <row r="1039" spans="2:65" s="1" customFormat="1" ht="25.5" customHeight="1">
      <c r="B1039" s="129"/>
      <c r="C1039" s="162">
        <v>195</v>
      </c>
      <c r="D1039" s="162" t="s">
        <v>261</v>
      </c>
      <c r="E1039" s="163" t="s">
        <v>1856</v>
      </c>
      <c r="F1039" s="231" t="s">
        <v>1857</v>
      </c>
      <c r="G1039" s="231"/>
      <c r="H1039" s="231"/>
      <c r="I1039" s="231"/>
      <c r="J1039" s="164" t="s">
        <v>148</v>
      </c>
      <c r="K1039" s="165">
        <v>0.93500000000000005</v>
      </c>
      <c r="L1039" s="232">
        <v>0</v>
      </c>
      <c r="M1039" s="232"/>
      <c r="N1039" s="232">
        <f>ROUND(L1039*K1039,2)</f>
        <v>0</v>
      </c>
      <c r="O1039" s="217"/>
      <c r="P1039" s="217"/>
      <c r="Q1039" s="217"/>
      <c r="R1039" s="134"/>
      <c r="T1039" s="135" t="s">
        <v>5</v>
      </c>
      <c r="U1039" s="40" t="s">
        <v>38</v>
      </c>
      <c r="V1039" s="136">
        <v>0</v>
      </c>
      <c r="W1039" s="136">
        <f>V1039*K1039</f>
        <v>0</v>
      </c>
      <c r="X1039" s="136">
        <v>0.55000000000000004</v>
      </c>
      <c r="Y1039" s="136">
        <f>X1039*K1039</f>
        <v>0.5142500000000001</v>
      </c>
      <c r="Z1039" s="136">
        <v>0</v>
      </c>
      <c r="AA1039" s="137">
        <f>Z1039*K1039</f>
        <v>0</v>
      </c>
      <c r="AR1039" s="21" t="s">
        <v>355</v>
      </c>
      <c r="AT1039" s="21" t="s">
        <v>261</v>
      </c>
      <c r="AU1039" s="21" t="s">
        <v>95</v>
      </c>
      <c r="AY1039" s="21" t="s">
        <v>144</v>
      </c>
      <c r="BE1039" s="138">
        <f>IF(U1039="základní",N1039,0)</f>
        <v>0</v>
      </c>
      <c r="BF1039" s="138">
        <f>IF(U1039="snížená",N1039,0)</f>
        <v>0</v>
      </c>
      <c r="BG1039" s="138">
        <f>IF(U1039="zákl. přenesená",N1039,0)</f>
        <v>0</v>
      </c>
      <c r="BH1039" s="138">
        <f>IF(U1039="sníž. přenesená",N1039,0)</f>
        <v>0</v>
      </c>
      <c r="BI1039" s="138">
        <f>IF(U1039="nulová",N1039,0)</f>
        <v>0</v>
      </c>
      <c r="BJ1039" s="21" t="s">
        <v>81</v>
      </c>
      <c r="BK1039" s="138">
        <f>ROUND(L1039*K1039,2)</f>
        <v>0</v>
      </c>
      <c r="BL1039" s="21" t="s">
        <v>234</v>
      </c>
      <c r="BM1039" s="21" t="s">
        <v>1858</v>
      </c>
    </row>
    <row r="1040" spans="2:65" s="11" customFormat="1" ht="16.5" customHeight="1">
      <c r="B1040" s="144"/>
      <c r="E1040" s="145" t="s">
        <v>5</v>
      </c>
      <c r="F1040" s="220" t="s">
        <v>1859</v>
      </c>
      <c r="G1040" s="221"/>
      <c r="H1040" s="221"/>
      <c r="I1040" s="221"/>
      <c r="K1040" s="146">
        <v>0.93500000000000005</v>
      </c>
      <c r="R1040" s="147"/>
      <c r="T1040" s="148"/>
      <c r="AA1040" s="149"/>
      <c r="AT1040" s="145" t="s">
        <v>152</v>
      </c>
      <c r="AU1040" s="145" t="s">
        <v>95</v>
      </c>
      <c r="AV1040" s="11" t="s">
        <v>95</v>
      </c>
      <c r="AW1040" s="11" t="s">
        <v>31</v>
      </c>
      <c r="AX1040" s="11" t="s">
        <v>81</v>
      </c>
      <c r="AY1040" s="145" t="s">
        <v>144</v>
      </c>
    </row>
    <row r="1041" spans="2:65" s="1" customFormat="1" ht="25.5" customHeight="1">
      <c r="B1041" s="129"/>
      <c r="C1041" s="130">
        <v>196</v>
      </c>
      <c r="D1041" s="130" t="s">
        <v>145</v>
      </c>
      <c r="E1041" s="131" t="s">
        <v>1860</v>
      </c>
      <c r="F1041" s="222" t="s">
        <v>1861</v>
      </c>
      <c r="G1041" s="222"/>
      <c r="H1041" s="222"/>
      <c r="I1041" s="222"/>
      <c r="J1041" s="132" t="s">
        <v>190</v>
      </c>
      <c r="K1041" s="133">
        <v>82</v>
      </c>
      <c r="L1041" s="217">
        <v>0</v>
      </c>
      <c r="M1041" s="217"/>
      <c r="N1041" s="217">
        <f>ROUND(L1041*K1041,2)</f>
        <v>0</v>
      </c>
      <c r="O1041" s="217"/>
      <c r="P1041" s="217"/>
      <c r="Q1041" s="217"/>
      <c r="R1041" s="134"/>
      <c r="T1041" s="135" t="s">
        <v>5</v>
      </c>
      <c r="U1041" s="40" t="s">
        <v>38</v>
      </c>
      <c r="V1041" s="136">
        <v>0.28799999999999998</v>
      </c>
      <c r="W1041" s="136">
        <f>V1041*K1041</f>
        <v>23.616</v>
      </c>
      <c r="X1041" s="136">
        <v>1.38885E-2</v>
      </c>
      <c r="Y1041" s="136">
        <f>X1041*K1041</f>
        <v>1.138857</v>
      </c>
      <c r="Z1041" s="136">
        <v>0</v>
      </c>
      <c r="AA1041" s="137">
        <f>Z1041*K1041</f>
        <v>0</v>
      </c>
      <c r="AR1041" s="21" t="s">
        <v>234</v>
      </c>
      <c r="AT1041" s="21" t="s">
        <v>145</v>
      </c>
      <c r="AU1041" s="21" t="s">
        <v>95</v>
      </c>
      <c r="AY1041" s="21" t="s">
        <v>144</v>
      </c>
      <c r="BE1041" s="138">
        <f>IF(U1041="základní",N1041,0)</f>
        <v>0</v>
      </c>
      <c r="BF1041" s="138">
        <f>IF(U1041="snížená",N1041,0)</f>
        <v>0</v>
      </c>
      <c r="BG1041" s="138">
        <f>IF(U1041="zákl. přenesená",N1041,0)</f>
        <v>0</v>
      </c>
      <c r="BH1041" s="138">
        <f>IF(U1041="sníž. přenesená",N1041,0)</f>
        <v>0</v>
      </c>
      <c r="BI1041" s="138">
        <f>IF(U1041="nulová",N1041,0)</f>
        <v>0</v>
      </c>
      <c r="BJ1041" s="21" t="s">
        <v>81</v>
      </c>
      <c r="BK1041" s="138">
        <f>ROUND(L1041*K1041,2)</f>
        <v>0</v>
      </c>
      <c r="BL1041" s="21" t="s">
        <v>234</v>
      </c>
      <c r="BM1041" s="21" t="s">
        <v>1862</v>
      </c>
    </row>
    <row r="1042" spans="2:65" s="10" customFormat="1" ht="16.5" customHeight="1">
      <c r="B1042" s="139"/>
      <c r="E1042" s="140" t="s">
        <v>5</v>
      </c>
      <c r="F1042" s="225" t="s">
        <v>1701</v>
      </c>
      <c r="G1042" s="226"/>
      <c r="H1042" s="226"/>
      <c r="I1042" s="226"/>
      <c r="K1042" s="140" t="s">
        <v>5</v>
      </c>
      <c r="R1042" s="141"/>
      <c r="T1042" s="142"/>
      <c r="AA1042" s="143"/>
      <c r="AT1042" s="140" t="s">
        <v>152</v>
      </c>
      <c r="AU1042" s="140" t="s">
        <v>95</v>
      </c>
      <c r="AV1042" s="10" t="s">
        <v>81</v>
      </c>
      <c r="AW1042" s="10" t="s">
        <v>31</v>
      </c>
      <c r="AX1042" s="10" t="s">
        <v>73</v>
      </c>
      <c r="AY1042" s="140" t="s">
        <v>144</v>
      </c>
    </row>
    <row r="1043" spans="2:65" s="11" customFormat="1" ht="16.5" customHeight="1">
      <c r="B1043" s="144"/>
      <c r="E1043" s="145" t="s">
        <v>5</v>
      </c>
      <c r="F1043" s="223" t="s">
        <v>1863</v>
      </c>
      <c r="G1043" s="224"/>
      <c r="H1043" s="224"/>
      <c r="I1043" s="224"/>
      <c r="K1043" s="146">
        <v>82</v>
      </c>
      <c r="R1043" s="147"/>
      <c r="T1043" s="148"/>
      <c r="AA1043" s="149"/>
      <c r="AT1043" s="145" t="s">
        <v>152</v>
      </c>
      <c r="AU1043" s="145" t="s">
        <v>95</v>
      </c>
      <c r="AV1043" s="11" t="s">
        <v>95</v>
      </c>
      <c r="AW1043" s="11" t="s">
        <v>31</v>
      </c>
      <c r="AX1043" s="11" t="s">
        <v>81</v>
      </c>
      <c r="AY1043" s="145" t="s">
        <v>144</v>
      </c>
    </row>
    <row r="1044" spans="2:65" s="1" customFormat="1" ht="25.5" customHeight="1">
      <c r="B1044" s="129"/>
      <c r="C1044" s="130">
        <v>197</v>
      </c>
      <c r="D1044" s="130" t="s">
        <v>145</v>
      </c>
      <c r="E1044" s="131" t="s">
        <v>1864</v>
      </c>
      <c r="F1044" s="222" t="s">
        <v>1865</v>
      </c>
      <c r="G1044" s="222"/>
      <c r="H1044" s="222"/>
      <c r="I1044" s="222"/>
      <c r="J1044" s="132" t="s">
        <v>190</v>
      </c>
      <c r="K1044" s="133">
        <v>44.563000000000002</v>
      </c>
      <c r="L1044" s="217">
        <v>0</v>
      </c>
      <c r="M1044" s="217"/>
      <c r="N1044" s="217">
        <f>ROUND(L1044*K1044,2)</f>
        <v>0</v>
      </c>
      <c r="O1044" s="217"/>
      <c r="P1044" s="217"/>
      <c r="Q1044" s="217"/>
      <c r="R1044" s="134"/>
      <c r="T1044" s="135" t="s">
        <v>5</v>
      </c>
      <c r="U1044" s="40" t="s">
        <v>38</v>
      </c>
      <c r="V1044" s="136">
        <v>0.28799999999999998</v>
      </c>
      <c r="W1044" s="136">
        <f>V1044*K1044</f>
        <v>12.834144</v>
      </c>
      <c r="X1044" s="136">
        <v>1.5724499999999999E-2</v>
      </c>
      <c r="Y1044" s="136">
        <f>X1044*K1044</f>
        <v>0.70073089349999995</v>
      </c>
      <c r="Z1044" s="136">
        <v>0</v>
      </c>
      <c r="AA1044" s="137">
        <f>Z1044*K1044</f>
        <v>0</v>
      </c>
      <c r="AR1044" s="21" t="s">
        <v>234</v>
      </c>
      <c r="AT1044" s="21" t="s">
        <v>145</v>
      </c>
      <c r="AU1044" s="21" t="s">
        <v>95</v>
      </c>
      <c r="AY1044" s="21" t="s">
        <v>144</v>
      </c>
      <c r="BE1044" s="138">
        <f>IF(U1044="základní",N1044,0)</f>
        <v>0</v>
      </c>
      <c r="BF1044" s="138">
        <f>IF(U1044="snížená",N1044,0)</f>
        <v>0</v>
      </c>
      <c r="BG1044" s="138">
        <f>IF(U1044="zákl. přenesená",N1044,0)</f>
        <v>0</v>
      </c>
      <c r="BH1044" s="138">
        <f>IF(U1044="sníž. přenesená",N1044,0)</f>
        <v>0</v>
      </c>
      <c r="BI1044" s="138">
        <f>IF(U1044="nulová",N1044,0)</f>
        <v>0</v>
      </c>
      <c r="BJ1044" s="21" t="s">
        <v>81</v>
      </c>
      <c r="BK1044" s="138">
        <f>ROUND(L1044*K1044,2)</f>
        <v>0</v>
      </c>
      <c r="BL1044" s="21" t="s">
        <v>234</v>
      </c>
      <c r="BM1044" s="21" t="s">
        <v>1866</v>
      </c>
    </row>
    <row r="1045" spans="2:65" s="10" customFormat="1" ht="16.5" customHeight="1">
      <c r="B1045" s="139"/>
      <c r="E1045" s="140" t="s">
        <v>5</v>
      </c>
      <c r="F1045" s="225" t="s">
        <v>1701</v>
      </c>
      <c r="G1045" s="226"/>
      <c r="H1045" s="226"/>
      <c r="I1045" s="226"/>
      <c r="K1045" s="140" t="s">
        <v>5</v>
      </c>
      <c r="R1045" s="141"/>
      <c r="T1045" s="142"/>
      <c r="AA1045" s="143"/>
      <c r="AT1045" s="140" t="s">
        <v>152</v>
      </c>
      <c r="AU1045" s="140" t="s">
        <v>95</v>
      </c>
      <c r="AV1045" s="10" t="s">
        <v>81</v>
      </c>
      <c r="AW1045" s="10" t="s">
        <v>31</v>
      </c>
      <c r="AX1045" s="10" t="s">
        <v>73</v>
      </c>
      <c r="AY1045" s="140" t="s">
        <v>144</v>
      </c>
    </row>
    <row r="1046" spans="2:65" s="11" customFormat="1" ht="16.5" customHeight="1">
      <c r="B1046" s="144"/>
      <c r="E1046" s="145" t="s">
        <v>5</v>
      </c>
      <c r="F1046" s="223" t="s">
        <v>1369</v>
      </c>
      <c r="G1046" s="224"/>
      <c r="H1046" s="224"/>
      <c r="I1046" s="224"/>
      <c r="K1046" s="146">
        <v>44.563000000000002</v>
      </c>
      <c r="R1046" s="147"/>
      <c r="T1046" s="148"/>
      <c r="AA1046" s="149"/>
      <c r="AT1046" s="145" t="s">
        <v>152</v>
      </c>
      <c r="AU1046" s="145" t="s">
        <v>95</v>
      </c>
      <c r="AV1046" s="11" t="s">
        <v>95</v>
      </c>
      <c r="AW1046" s="11" t="s">
        <v>31</v>
      </c>
      <c r="AX1046" s="11" t="s">
        <v>81</v>
      </c>
      <c r="AY1046" s="145" t="s">
        <v>144</v>
      </c>
    </row>
    <row r="1047" spans="2:65" s="1" customFormat="1" ht="25.5" customHeight="1">
      <c r="B1047" s="129"/>
      <c r="C1047" s="130">
        <v>198</v>
      </c>
      <c r="D1047" s="130" t="s">
        <v>145</v>
      </c>
      <c r="E1047" s="131" t="s">
        <v>1867</v>
      </c>
      <c r="F1047" s="222" t="s">
        <v>1868</v>
      </c>
      <c r="G1047" s="222"/>
      <c r="H1047" s="222"/>
      <c r="I1047" s="222"/>
      <c r="J1047" s="132" t="s">
        <v>190</v>
      </c>
      <c r="K1047" s="133">
        <v>126.563</v>
      </c>
      <c r="L1047" s="217">
        <v>0</v>
      </c>
      <c r="M1047" s="217"/>
      <c r="N1047" s="217">
        <f>ROUND(L1047*K1047,2)</f>
        <v>0</v>
      </c>
      <c r="O1047" s="217"/>
      <c r="P1047" s="217"/>
      <c r="Q1047" s="217"/>
      <c r="R1047" s="134"/>
      <c r="T1047" s="135" t="s">
        <v>5</v>
      </c>
      <c r="U1047" s="40" t="s">
        <v>38</v>
      </c>
      <c r="V1047" s="136">
        <v>0.08</v>
      </c>
      <c r="W1047" s="136">
        <f>V1047*K1047</f>
        <v>10.12504</v>
      </c>
      <c r="X1047" s="136">
        <v>0</v>
      </c>
      <c r="Y1047" s="136">
        <f>X1047*K1047</f>
        <v>0</v>
      </c>
      <c r="Z1047" s="136">
        <v>1.4E-2</v>
      </c>
      <c r="AA1047" s="137">
        <f>Z1047*K1047</f>
        <v>1.7718820000000002</v>
      </c>
      <c r="AR1047" s="21" t="s">
        <v>234</v>
      </c>
      <c r="AT1047" s="21" t="s">
        <v>145</v>
      </c>
      <c r="AU1047" s="21" t="s">
        <v>95</v>
      </c>
      <c r="AY1047" s="21" t="s">
        <v>144</v>
      </c>
      <c r="BE1047" s="138">
        <f>IF(U1047="základní",N1047,0)</f>
        <v>0</v>
      </c>
      <c r="BF1047" s="138">
        <f>IF(U1047="snížená",N1047,0)</f>
        <v>0</v>
      </c>
      <c r="BG1047" s="138">
        <f>IF(U1047="zákl. přenesená",N1047,0)</f>
        <v>0</v>
      </c>
      <c r="BH1047" s="138">
        <f>IF(U1047="sníž. přenesená",N1047,0)</f>
        <v>0</v>
      </c>
      <c r="BI1047" s="138">
        <f>IF(U1047="nulová",N1047,0)</f>
        <v>0</v>
      </c>
      <c r="BJ1047" s="21" t="s">
        <v>81</v>
      </c>
      <c r="BK1047" s="138">
        <f>ROUND(L1047*K1047,2)</f>
        <v>0</v>
      </c>
      <c r="BL1047" s="21" t="s">
        <v>234</v>
      </c>
      <c r="BM1047" s="21" t="s">
        <v>1869</v>
      </c>
    </row>
    <row r="1048" spans="2:65" s="11" customFormat="1" ht="16.5" customHeight="1">
      <c r="B1048" s="144"/>
      <c r="E1048" s="145" t="s">
        <v>5</v>
      </c>
      <c r="F1048" s="220" t="s">
        <v>1863</v>
      </c>
      <c r="G1048" s="221"/>
      <c r="H1048" s="221"/>
      <c r="I1048" s="221"/>
      <c r="K1048" s="146">
        <v>82</v>
      </c>
      <c r="R1048" s="147"/>
      <c r="T1048" s="148"/>
      <c r="AA1048" s="149"/>
      <c r="AT1048" s="145" t="s">
        <v>152</v>
      </c>
      <c r="AU1048" s="145" t="s">
        <v>95</v>
      </c>
      <c r="AV1048" s="11" t="s">
        <v>95</v>
      </c>
      <c r="AW1048" s="11" t="s">
        <v>31</v>
      </c>
      <c r="AX1048" s="11" t="s">
        <v>73</v>
      </c>
      <c r="AY1048" s="145" t="s">
        <v>144</v>
      </c>
    </row>
    <row r="1049" spans="2:65" s="11" customFormat="1" ht="16.5" customHeight="1">
      <c r="B1049" s="144"/>
      <c r="E1049" s="145" t="s">
        <v>5</v>
      </c>
      <c r="F1049" s="223" t="s">
        <v>1369</v>
      </c>
      <c r="G1049" s="224"/>
      <c r="H1049" s="224"/>
      <c r="I1049" s="224"/>
      <c r="K1049" s="146">
        <v>44.563000000000002</v>
      </c>
      <c r="R1049" s="147"/>
      <c r="T1049" s="148"/>
      <c r="AA1049" s="149"/>
      <c r="AT1049" s="145" t="s">
        <v>152</v>
      </c>
      <c r="AU1049" s="145" t="s">
        <v>95</v>
      </c>
      <c r="AV1049" s="11" t="s">
        <v>95</v>
      </c>
      <c r="AW1049" s="11" t="s">
        <v>31</v>
      </c>
      <c r="AX1049" s="11" t="s">
        <v>73</v>
      </c>
      <c r="AY1049" s="145" t="s">
        <v>144</v>
      </c>
    </row>
    <row r="1050" spans="2:65" s="12" customFormat="1" ht="16.5" customHeight="1">
      <c r="B1050" s="150"/>
      <c r="E1050" s="151" t="s">
        <v>5</v>
      </c>
      <c r="F1050" s="227" t="s">
        <v>155</v>
      </c>
      <c r="G1050" s="228"/>
      <c r="H1050" s="228"/>
      <c r="I1050" s="228"/>
      <c r="K1050" s="152">
        <v>126.563</v>
      </c>
      <c r="R1050" s="153"/>
      <c r="T1050" s="154"/>
      <c r="AA1050" s="155"/>
      <c r="AT1050" s="151" t="s">
        <v>152</v>
      </c>
      <c r="AU1050" s="151" t="s">
        <v>95</v>
      </c>
      <c r="AV1050" s="12" t="s">
        <v>149</v>
      </c>
      <c r="AW1050" s="12" t="s">
        <v>31</v>
      </c>
      <c r="AX1050" s="12" t="s">
        <v>81</v>
      </c>
      <c r="AY1050" s="151" t="s">
        <v>144</v>
      </c>
    </row>
    <row r="1051" spans="2:65" s="1" customFormat="1" ht="25.5" customHeight="1">
      <c r="B1051" s="129"/>
      <c r="C1051" s="130">
        <v>199</v>
      </c>
      <c r="D1051" s="130" t="s">
        <v>145</v>
      </c>
      <c r="E1051" s="131" t="s">
        <v>1870</v>
      </c>
      <c r="F1051" s="222" t="s">
        <v>1871</v>
      </c>
      <c r="G1051" s="222"/>
      <c r="H1051" s="222"/>
      <c r="I1051" s="222"/>
      <c r="J1051" s="132" t="s">
        <v>190</v>
      </c>
      <c r="K1051" s="133">
        <v>50.122999999999998</v>
      </c>
      <c r="L1051" s="217">
        <v>0</v>
      </c>
      <c r="M1051" s="217"/>
      <c r="N1051" s="217">
        <f>ROUND(L1051*K1051,2)</f>
        <v>0</v>
      </c>
      <c r="O1051" s="217"/>
      <c r="P1051" s="217"/>
      <c r="Q1051" s="217"/>
      <c r="R1051" s="134"/>
      <c r="T1051" s="135" t="s">
        <v>5</v>
      </c>
      <c r="U1051" s="40" t="s">
        <v>38</v>
      </c>
      <c r="V1051" s="136">
        <v>0.41</v>
      </c>
      <c r="W1051" s="136">
        <f>V1051*K1051</f>
        <v>20.550429999999999</v>
      </c>
      <c r="X1051" s="136">
        <v>0</v>
      </c>
      <c r="Y1051" s="136">
        <f>X1051*K1051</f>
        <v>0</v>
      </c>
      <c r="Z1051" s="136">
        <v>0</v>
      </c>
      <c r="AA1051" s="137">
        <f>Z1051*K1051</f>
        <v>0</v>
      </c>
      <c r="AR1051" s="21" t="s">
        <v>234</v>
      </c>
      <c r="AT1051" s="21" t="s">
        <v>145</v>
      </c>
      <c r="AU1051" s="21" t="s">
        <v>95</v>
      </c>
      <c r="AY1051" s="21" t="s">
        <v>144</v>
      </c>
      <c r="BE1051" s="138">
        <f>IF(U1051="základní",N1051,0)</f>
        <v>0</v>
      </c>
      <c r="BF1051" s="138">
        <f>IF(U1051="snížená",N1051,0)</f>
        <v>0</v>
      </c>
      <c r="BG1051" s="138">
        <f>IF(U1051="zákl. přenesená",N1051,0)</f>
        <v>0</v>
      </c>
      <c r="BH1051" s="138">
        <f>IF(U1051="sníž. přenesená",N1051,0)</f>
        <v>0</v>
      </c>
      <c r="BI1051" s="138">
        <f>IF(U1051="nulová",N1051,0)</f>
        <v>0</v>
      </c>
      <c r="BJ1051" s="21" t="s">
        <v>81</v>
      </c>
      <c r="BK1051" s="138">
        <f>ROUND(L1051*K1051,2)</f>
        <v>0</v>
      </c>
      <c r="BL1051" s="21" t="s">
        <v>234</v>
      </c>
      <c r="BM1051" s="21" t="s">
        <v>1872</v>
      </c>
    </row>
    <row r="1052" spans="2:65" s="10" customFormat="1" ht="16.5" customHeight="1">
      <c r="B1052" s="139"/>
      <c r="E1052" s="140" t="s">
        <v>5</v>
      </c>
      <c r="F1052" s="225" t="s">
        <v>1873</v>
      </c>
      <c r="G1052" s="226"/>
      <c r="H1052" s="226"/>
      <c r="I1052" s="226"/>
      <c r="K1052" s="140" t="s">
        <v>5</v>
      </c>
      <c r="R1052" s="141"/>
      <c r="T1052" s="142"/>
      <c r="AA1052" s="143"/>
      <c r="AT1052" s="140" t="s">
        <v>152</v>
      </c>
      <c r="AU1052" s="140" t="s">
        <v>95</v>
      </c>
      <c r="AV1052" s="10" t="s">
        <v>81</v>
      </c>
      <c r="AW1052" s="10" t="s">
        <v>31</v>
      </c>
      <c r="AX1052" s="10" t="s">
        <v>73</v>
      </c>
      <c r="AY1052" s="140" t="s">
        <v>144</v>
      </c>
    </row>
    <row r="1053" spans="2:65" s="11" customFormat="1" ht="16.5" customHeight="1">
      <c r="B1053" s="144"/>
      <c r="E1053" s="145" t="s">
        <v>5</v>
      </c>
      <c r="F1053" s="223" t="s">
        <v>1855</v>
      </c>
      <c r="G1053" s="224"/>
      <c r="H1053" s="224"/>
      <c r="I1053" s="224"/>
      <c r="K1053" s="146">
        <v>50.122999999999998</v>
      </c>
      <c r="R1053" s="147"/>
      <c r="T1053" s="148"/>
      <c r="AA1053" s="149"/>
      <c r="AT1053" s="145" t="s">
        <v>152</v>
      </c>
      <c r="AU1053" s="145" t="s">
        <v>95</v>
      </c>
      <c r="AV1053" s="11" t="s">
        <v>95</v>
      </c>
      <c r="AW1053" s="11" t="s">
        <v>31</v>
      </c>
      <c r="AX1053" s="11" t="s">
        <v>81</v>
      </c>
      <c r="AY1053" s="145" t="s">
        <v>144</v>
      </c>
    </row>
    <row r="1054" spans="2:65" s="1" customFormat="1" ht="25.5" customHeight="1">
      <c r="B1054" s="129"/>
      <c r="C1054" s="162">
        <v>200</v>
      </c>
      <c r="D1054" s="162" t="s">
        <v>261</v>
      </c>
      <c r="E1054" s="163" t="s">
        <v>1874</v>
      </c>
      <c r="F1054" s="231" t="s">
        <v>1875</v>
      </c>
      <c r="G1054" s="231"/>
      <c r="H1054" s="231"/>
      <c r="I1054" s="231"/>
      <c r="J1054" s="164" t="s">
        <v>148</v>
      </c>
      <c r="K1054" s="165">
        <v>2.2050000000000001</v>
      </c>
      <c r="L1054" s="232">
        <v>0</v>
      </c>
      <c r="M1054" s="232"/>
      <c r="N1054" s="232">
        <f>ROUND(L1054*K1054,2)</f>
        <v>0</v>
      </c>
      <c r="O1054" s="217"/>
      <c r="P1054" s="217"/>
      <c r="Q1054" s="217"/>
      <c r="R1054" s="134"/>
      <c r="T1054" s="135" t="s">
        <v>5</v>
      </c>
      <c r="U1054" s="40" t="s">
        <v>38</v>
      </c>
      <c r="V1054" s="136">
        <v>0</v>
      </c>
      <c r="W1054" s="136">
        <f>V1054*K1054</f>
        <v>0</v>
      </c>
      <c r="X1054" s="136">
        <v>0.55000000000000004</v>
      </c>
      <c r="Y1054" s="136">
        <f>X1054*K1054</f>
        <v>1.2127500000000002</v>
      </c>
      <c r="Z1054" s="136">
        <v>0</v>
      </c>
      <c r="AA1054" s="137">
        <f>Z1054*K1054</f>
        <v>0</v>
      </c>
      <c r="AR1054" s="21" t="s">
        <v>355</v>
      </c>
      <c r="AT1054" s="21" t="s">
        <v>261</v>
      </c>
      <c r="AU1054" s="21" t="s">
        <v>95</v>
      </c>
      <c r="AY1054" s="21" t="s">
        <v>144</v>
      </c>
      <c r="BE1054" s="138">
        <f>IF(U1054="základní",N1054,0)</f>
        <v>0</v>
      </c>
      <c r="BF1054" s="138">
        <f>IF(U1054="snížená",N1054,0)</f>
        <v>0</v>
      </c>
      <c r="BG1054" s="138">
        <f>IF(U1054="zákl. přenesená",N1054,0)</f>
        <v>0</v>
      </c>
      <c r="BH1054" s="138">
        <f>IF(U1054="sníž. přenesená",N1054,0)</f>
        <v>0</v>
      </c>
      <c r="BI1054" s="138">
        <f>IF(U1054="nulová",N1054,0)</f>
        <v>0</v>
      </c>
      <c r="BJ1054" s="21" t="s">
        <v>81</v>
      </c>
      <c r="BK1054" s="138">
        <f>ROUND(L1054*K1054,2)</f>
        <v>0</v>
      </c>
      <c r="BL1054" s="21" t="s">
        <v>234</v>
      </c>
      <c r="BM1054" s="21" t="s">
        <v>1876</v>
      </c>
    </row>
    <row r="1055" spans="2:65" s="11" customFormat="1" ht="16.5" customHeight="1">
      <c r="B1055" s="144"/>
      <c r="E1055" s="145" t="s">
        <v>5</v>
      </c>
      <c r="F1055" s="220" t="s">
        <v>1877</v>
      </c>
      <c r="G1055" s="221"/>
      <c r="H1055" s="221"/>
      <c r="I1055" s="221"/>
      <c r="K1055" s="146">
        <v>2.2050000000000001</v>
      </c>
      <c r="R1055" s="147"/>
      <c r="T1055" s="148"/>
      <c r="AA1055" s="149"/>
      <c r="AT1055" s="145" t="s">
        <v>152</v>
      </c>
      <c r="AU1055" s="145" t="s">
        <v>95</v>
      </c>
      <c r="AV1055" s="11" t="s">
        <v>95</v>
      </c>
      <c r="AW1055" s="11" t="s">
        <v>31</v>
      </c>
      <c r="AX1055" s="11" t="s">
        <v>81</v>
      </c>
      <c r="AY1055" s="145" t="s">
        <v>144</v>
      </c>
    </row>
    <row r="1056" spans="2:65" s="1" customFormat="1" ht="38.25" customHeight="1">
      <c r="B1056" s="129"/>
      <c r="C1056" s="130">
        <v>201</v>
      </c>
      <c r="D1056" s="130" t="s">
        <v>145</v>
      </c>
      <c r="E1056" s="131" t="s">
        <v>1878</v>
      </c>
      <c r="F1056" s="222" t="s">
        <v>1879</v>
      </c>
      <c r="G1056" s="222"/>
      <c r="H1056" s="222"/>
      <c r="I1056" s="222"/>
      <c r="J1056" s="132" t="s">
        <v>269</v>
      </c>
      <c r="K1056" s="133">
        <v>171.3</v>
      </c>
      <c r="L1056" s="217">
        <v>0</v>
      </c>
      <c r="M1056" s="217"/>
      <c r="N1056" s="217">
        <f>ROUND(L1056*K1056,2)</f>
        <v>0</v>
      </c>
      <c r="O1056" s="217"/>
      <c r="P1056" s="217"/>
      <c r="Q1056" s="217"/>
      <c r="R1056" s="134"/>
      <c r="T1056" s="135" t="s">
        <v>5</v>
      </c>
      <c r="U1056" s="40" t="s">
        <v>38</v>
      </c>
      <c r="V1056" s="136">
        <v>0.24399999999999999</v>
      </c>
      <c r="W1056" s="136">
        <f>V1056*K1056</f>
        <v>41.797200000000004</v>
      </c>
      <c r="X1056" s="136">
        <v>0</v>
      </c>
      <c r="Y1056" s="136">
        <f>X1056*K1056</f>
        <v>0</v>
      </c>
      <c r="Z1056" s="136">
        <v>0</v>
      </c>
      <c r="AA1056" s="137">
        <f>Z1056*K1056</f>
        <v>0</v>
      </c>
      <c r="AR1056" s="21" t="s">
        <v>234</v>
      </c>
      <c r="AT1056" s="21" t="s">
        <v>145</v>
      </c>
      <c r="AU1056" s="21" t="s">
        <v>95</v>
      </c>
      <c r="AY1056" s="21" t="s">
        <v>144</v>
      </c>
      <c r="BE1056" s="138">
        <f>IF(U1056="základní",N1056,0)</f>
        <v>0</v>
      </c>
      <c r="BF1056" s="138">
        <f>IF(U1056="snížená",N1056,0)</f>
        <v>0</v>
      </c>
      <c r="BG1056" s="138">
        <f>IF(U1056="zákl. přenesená",N1056,0)</f>
        <v>0</v>
      </c>
      <c r="BH1056" s="138">
        <f>IF(U1056="sníž. přenesená",N1056,0)</f>
        <v>0</v>
      </c>
      <c r="BI1056" s="138">
        <f>IF(U1056="nulová",N1056,0)</f>
        <v>0</v>
      </c>
      <c r="BJ1056" s="21" t="s">
        <v>81</v>
      </c>
      <c r="BK1056" s="138">
        <f>ROUND(L1056*K1056,2)</f>
        <v>0</v>
      </c>
      <c r="BL1056" s="21" t="s">
        <v>234</v>
      </c>
      <c r="BM1056" s="21" t="s">
        <v>1880</v>
      </c>
    </row>
    <row r="1057" spans="2:65" s="10" customFormat="1" ht="16.5" customHeight="1">
      <c r="B1057" s="139"/>
      <c r="E1057" s="140" t="s">
        <v>5</v>
      </c>
      <c r="F1057" s="225" t="s">
        <v>1881</v>
      </c>
      <c r="G1057" s="226"/>
      <c r="H1057" s="226"/>
      <c r="I1057" s="226"/>
      <c r="K1057" s="140" t="s">
        <v>5</v>
      </c>
      <c r="R1057" s="141"/>
      <c r="T1057" s="142"/>
      <c r="AA1057" s="143"/>
      <c r="AT1057" s="140" t="s">
        <v>152</v>
      </c>
      <c r="AU1057" s="140" t="s">
        <v>95</v>
      </c>
      <c r="AV1057" s="10" t="s">
        <v>81</v>
      </c>
      <c r="AW1057" s="10" t="s">
        <v>31</v>
      </c>
      <c r="AX1057" s="10" t="s">
        <v>73</v>
      </c>
      <c r="AY1057" s="140" t="s">
        <v>144</v>
      </c>
    </row>
    <row r="1058" spans="2:65" s="11" customFormat="1" ht="16.5" customHeight="1">
      <c r="B1058" s="144"/>
      <c r="E1058" s="145" t="s">
        <v>5</v>
      </c>
      <c r="F1058" s="223" t="s">
        <v>1882</v>
      </c>
      <c r="G1058" s="224"/>
      <c r="H1058" s="224"/>
      <c r="I1058" s="224"/>
      <c r="K1058" s="146">
        <v>54.35</v>
      </c>
      <c r="R1058" s="147"/>
      <c r="T1058" s="148"/>
      <c r="AA1058" s="149"/>
      <c r="AT1058" s="145" t="s">
        <v>152</v>
      </c>
      <c r="AU1058" s="145" t="s">
        <v>95</v>
      </c>
      <c r="AV1058" s="11" t="s">
        <v>95</v>
      </c>
      <c r="AW1058" s="11" t="s">
        <v>31</v>
      </c>
      <c r="AX1058" s="11" t="s">
        <v>73</v>
      </c>
      <c r="AY1058" s="145" t="s">
        <v>144</v>
      </c>
    </row>
    <row r="1059" spans="2:65" s="11" customFormat="1" ht="16.5" customHeight="1">
      <c r="B1059" s="144"/>
      <c r="E1059" s="145" t="s">
        <v>5</v>
      </c>
      <c r="F1059" s="223" t="s">
        <v>1883</v>
      </c>
      <c r="G1059" s="224"/>
      <c r="H1059" s="224"/>
      <c r="I1059" s="224"/>
      <c r="K1059" s="146">
        <v>26.95</v>
      </c>
      <c r="R1059" s="147"/>
      <c r="T1059" s="148"/>
      <c r="AA1059" s="149"/>
      <c r="AT1059" s="145" t="s">
        <v>152</v>
      </c>
      <c r="AU1059" s="145" t="s">
        <v>95</v>
      </c>
      <c r="AV1059" s="11" t="s">
        <v>95</v>
      </c>
      <c r="AW1059" s="11" t="s">
        <v>31</v>
      </c>
      <c r="AX1059" s="11" t="s">
        <v>73</v>
      </c>
      <c r="AY1059" s="145" t="s">
        <v>144</v>
      </c>
    </row>
    <row r="1060" spans="2:65" s="11" customFormat="1" ht="16.5" customHeight="1">
      <c r="B1060" s="144"/>
      <c r="E1060" s="145" t="s">
        <v>5</v>
      </c>
      <c r="F1060" s="223" t="s">
        <v>1884</v>
      </c>
      <c r="G1060" s="224"/>
      <c r="H1060" s="224"/>
      <c r="I1060" s="224"/>
      <c r="K1060" s="146">
        <v>15.75</v>
      </c>
      <c r="R1060" s="147"/>
      <c r="T1060" s="148"/>
      <c r="AA1060" s="149"/>
      <c r="AT1060" s="145" t="s">
        <v>152</v>
      </c>
      <c r="AU1060" s="145" t="s">
        <v>95</v>
      </c>
      <c r="AV1060" s="11" t="s">
        <v>95</v>
      </c>
      <c r="AW1060" s="11" t="s">
        <v>31</v>
      </c>
      <c r="AX1060" s="11" t="s">
        <v>73</v>
      </c>
      <c r="AY1060" s="145" t="s">
        <v>144</v>
      </c>
    </row>
    <row r="1061" spans="2:65" s="11" customFormat="1" ht="16.5" customHeight="1">
      <c r="B1061" s="144"/>
      <c r="E1061" s="145" t="s">
        <v>5</v>
      </c>
      <c r="F1061" s="223" t="s">
        <v>1885</v>
      </c>
      <c r="G1061" s="224"/>
      <c r="H1061" s="224"/>
      <c r="I1061" s="224"/>
      <c r="K1061" s="146">
        <v>74.25</v>
      </c>
      <c r="R1061" s="147"/>
      <c r="T1061" s="148"/>
      <c r="AA1061" s="149"/>
      <c r="AT1061" s="145" t="s">
        <v>152</v>
      </c>
      <c r="AU1061" s="145" t="s">
        <v>95</v>
      </c>
      <c r="AV1061" s="11" t="s">
        <v>95</v>
      </c>
      <c r="AW1061" s="11" t="s">
        <v>31</v>
      </c>
      <c r="AX1061" s="11" t="s">
        <v>73</v>
      </c>
      <c r="AY1061" s="145" t="s">
        <v>144</v>
      </c>
    </row>
    <row r="1062" spans="2:65" s="12" customFormat="1" ht="16.5" customHeight="1">
      <c r="B1062" s="150"/>
      <c r="E1062" s="151" t="s">
        <v>5</v>
      </c>
      <c r="F1062" s="227" t="s">
        <v>155</v>
      </c>
      <c r="G1062" s="228"/>
      <c r="H1062" s="228"/>
      <c r="I1062" s="228"/>
      <c r="K1062" s="152">
        <v>171.3</v>
      </c>
      <c r="R1062" s="153"/>
      <c r="T1062" s="154"/>
      <c r="AA1062" s="155"/>
      <c r="AT1062" s="151" t="s">
        <v>152</v>
      </c>
      <c r="AU1062" s="151" t="s">
        <v>95</v>
      </c>
      <c r="AV1062" s="12" t="s">
        <v>149</v>
      </c>
      <c r="AW1062" s="12" t="s">
        <v>31</v>
      </c>
      <c r="AX1062" s="12" t="s">
        <v>81</v>
      </c>
      <c r="AY1062" s="151" t="s">
        <v>144</v>
      </c>
    </row>
    <row r="1063" spans="2:65" s="1" customFormat="1" ht="25.5" customHeight="1">
      <c r="B1063" s="129"/>
      <c r="C1063" s="162">
        <v>202</v>
      </c>
      <c r="D1063" s="162" t="s">
        <v>261</v>
      </c>
      <c r="E1063" s="163" t="s">
        <v>1886</v>
      </c>
      <c r="F1063" s="231" t="s">
        <v>1785</v>
      </c>
      <c r="G1063" s="231"/>
      <c r="H1063" s="231"/>
      <c r="I1063" s="231"/>
      <c r="J1063" s="164" t="s">
        <v>148</v>
      </c>
      <c r="K1063" s="165">
        <v>7.7549999999999999</v>
      </c>
      <c r="L1063" s="232">
        <v>0</v>
      </c>
      <c r="M1063" s="232"/>
      <c r="N1063" s="232">
        <f>ROUND(L1063*K1063,2)</f>
        <v>0</v>
      </c>
      <c r="O1063" s="217"/>
      <c r="P1063" s="217"/>
      <c r="Q1063" s="217"/>
      <c r="R1063" s="134"/>
      <c r="T1063" s="135" t="s">
        <v>5</v>
      </c>
      <c r="U1063" s="40" t="s">
        <v>38</v>
      </c>
      <c r="V1063" s="136">
        <v>0</v>
      </c>
      <c r="W1063" s="136">
        <f>V1063*K1063</f>
        <v>0</v>
      </c>
      <c r="X1063" s="136">
        <v>0.55000000000000004</v>
      </c>
      <c r="Y1063" s="136">
        <f>X1063*K1063</f>
        <v>4.26525</v>
      </c>
      <c r="Z1063" s="136">
        <v>0</v>
      </c>
      <c r="AA1063" s="137">
        <f>Z1063*K1063</f>
        <v>0</v>
      </c>
      <c r="AR1063" s="21" t="s">
        <v>355</v>
      </c>
      <c r="AT1063" s="21" t="s">
        <v>261</v>
      </c>
      <c r="AU1063" s="21" t="s">
        <v>95</v>
      </c>
      <c r="AY1063" s="21" t="s">
        <v>144</v>
      </c>
      <c r="BE1063" s="138">
        <f>IF(U1063="základní",N1063,0)</f>
        <v>0</v>
      </c>
      <c r="BF1063" s="138">
        <f>IF(U1063="snížená",N1063,0)</f>
        <v>0</v>
      </c>
      <c r="BG1063" s="138">
        <f>IF(U1063="zákl. přenesená",N1063,0)</f>
        <v>0</v>
      </c>
      <c r="BH1063" s="138">
        <f>IF(U1063="sníž. přenesená",N1063,0)</f>
        <v>0</v>
      </c>
      <c r="BI1063" s="138">
        <f>IF(U1063="nulová",N1063,0)</f>
        <v>0</v>
      </c>
      <c r="BJ1063" s="21" t="s">
        <v>81</v>
      </c>
      <c r="BK1063" s="138">
        <f>ROUND(L1063*K1063,2)</f>
        <v>0</v>
      </c>
      <c r="BL1063" s="21" t="s">
        <v>234</v>
      </c>
      <c r="BM1063" s="21" t="s">
        <v>1887</v>
      </c>
    </row>
    <row r="1064" spans="2:65" s="10" customFormat="1" ht="16.5" customHeight="1">
      <c r="B1064" s="139"/>
      <c r="E1064" s="140" t="s">
        <v>5</v>
      </c>
      <c r="F1064" s="225" t="s">
        <v>1881</v>
      </c>
      <c r="G1064" s="226"/>
      <c r="H1064" s="226"/>
      <c r="I1064" s="226"/>
      <c r="K1064" s="140" t="s">
        <v>5</v>
      </c>
      <c r="R1064" s="141"/>
      <c r="T1064" s="142"/>
      <c r="AA1064" s="143"/>
      <c r="AT1064" s="140" t="s">
        <v>152</v>
      </c>
      <c r="AU1064" s="140" t="s">
        <v>95</v>
      </c>
      <c r="AV1064" s="10" t="s">
        <v>81</v>
      </c>
      <c r="AW1064" s="10" t="s">
        <v>31</v>
      </c>
      <c r="AX1064" s="10" t="s">
        <v>73</v>
      </c>
      <c r="AY1064" s="140" t="s">
        <v>144</v>
      </c>
    </row>
    <row r="1065" spans="2:65" s="11" customFormat="1" ht="16.5" customHeight="1">
      <c r="B1065" s="144"/>
      <c r="E1065" s="145" t="s">
        <v>5</v>
      </c>
      <c r="F1065" s="223" t="s">
        <v>1888</v>
      </c>
      <c r="G1065" s="224"/>
      <c r="H1065" s="224"/>
      <c r="I1065" s="224"/>
      <c r="K1065" s="146">
        <v>2.5830000000000002</v>
      </c>
      <c r="R1065" s="147"/>
      <c r="T1065" s="148"/>
      <c r="AA1065" s="149"/>
      <c r="AT1065" s="145" t="s">
        <v>152</v>
      </c>
      <c r="AU1065" s="145" t="s">
        <v>95</v>
      </c>
      <c r="AV1065" s="11" t="s">
        <v>95</v>
      </c>
      <c r="AW1065" s="11" t="s">
        <v>31</v>
      </c>
      <c r="AX1065" s="11" t="s">
        <v>73</v>
      </c>
      <c r="AY1065" s="145" t="s">
        <v>144</v>
      </c>
    </row>
    <row r="1066" spans="2:65" s="11" customFormat="1" ht="16.5" customHeight="1">
      <c r="B1066" s="144"/>
      <c r="E1066" s="145" t="s">
        <v>5</v>
      </c>
      <c r="F1066" s="223" t="s">
        <v>1889</v>
      </c>
      <c r="G1066" s="224"/>
      <c r="H1066" s="224"/>
      <c r="I1066" s="224"/>
      <c r="K1066" s="146">
        <v>0.64</v>
      </c>
      <c r="R1066" s="147"/>
      <c r="T1066" s="148"/>
      <c r="AA1066" s="149"/>
      <c r="AT1066" s="145" t="s">
        <v>152</v>
      </c>
      <c r="AU1066" s="145" t="s">
        <v>95</v>
      </c>
      <c r="AV1066" s="11" t="s">
        <v>95</v>
      </c>
      <c r="AW1066" s="11" t="s">
        <v>31</v>
      </c>
      <c r="AX1066" s="11" t="s">
        <v>73</v>
      </c>
      <c r="AY1066" s="145" t="s">
        <v>144</v>
      </c>
    </row>
    <row r="1067" spans="2:65" s="11" customFormat="1" ht="16.5" customHeight="1">
      <c r="B1067" s="144"/>
      <c r="E1067" s="145" t="s">
        <v>5</v>
      </c>
      <c r="F1067" s="223" t="s">
        <v>1890</v>
      </c>
      <c r="G1067" s="224"/>
      <c r="H1067" s="224"/>
      <c r="I1067" s="224"/>
      <c r="K1067" s="146">
        <v>0.61</v>
      </c>
      <c r="R1067" s="147"/>
      <c r="T1067" s="148"/>
      <c r="AA1067" s="149"/>
      <c r="AT1067" s="145" t="s">
        <v>152</v>
      </c>
      <c r="AU1067" s="145" t="s">
        <v>95</v>
      </c>
      <c r="AV1067" s="11" t="s">
        <v>95</v>
      </c>
      <c r="AW1067" s="11" t="s">
        <v>31</v>
      </c>
      <c r="AX1067" s="11" t="s">
        <v>73</v>
      </c>
      <c r="AY1067" s="145" t="s">
        <v>144</v>
      </c>
    </row>
    <row r="1068" spans="2:65" s="11" customFormat="1" ht="16.5" customHeight="1">
      <c r="B1068" s="144"/>
      <c r="E1068" s="145" t="s">
        <v>5</v>
      </c>
      <c r="F1068" s="223" t="s">
        <v>1891</v>
      </c>
      <c r="G1068" s="224"/>
      <c r="H1068" s="224"/>
      <c r="I1068" s="224"/>
      <c r="K1068" s="146">
        <v>3.9220000000000002</v>
      </c>
      <c r="R1068" s="147"/>
      <c r="T1068" s="148"/>
      <c r="AA1068" s="149"/>
      <c r="AT1068" s="145" t="s">
        <v>152</v>
      </c>
      <c r="AU1068" s="145" t="s">
        <v>95</v>
      </c>
      <c r="AV1068" s="11" t="s">
        <v>95</v>
      </c>
      <c r="AW1068" s="11" t="s">
        <v>31</v>
      </c>
      <c r="AX1068" s="11" t="s">
        <v>73</v>
      </c>
      <c r="AY1068" s="145" t="s">
        <v>144</v>
      </c>
    </row>
    <row r="1069" spans="2:65" s="12" customFormat="1" ht="16.5" customHeight="1">
      <c r="B1069" s="150"/>
      <c r="E1069" s="151" t="s">
        <v>5</v>
      </c>
      <c r="F1069" s="227" t="s">
        <v>155</v>
      </c>
      <c r="G1069" s="228"/>
      <c r="H1069" s="228"/>
      <c r="I1069" s="228"/>
      <c r="K1069" s="152">
        <v>7.7549999999999999</v>
      </c>
      <c r="R1069" s="153"/>
      <c r="T1069" s="154"/>
      <c r="AA1069" s="155"/>
      <c r="AT1069" s="151" t="s">
        <v>152</v>
      </c>
      <c r="AU1069" s="151" t="s">
        <v>95</v>
      </c>
      <c r="AV1069" s="12" t="s">
        <v>149</v>
      </c>
      <c r="AW1069" s="12" t="s">
        <v>31</v>
      </c>
      <c r="AX1069" s="12" t="s">
        <v>81</v>
      </c>
      <c r="AY1069" s="151" t="s">
        <v>144</v>
      </c>
    </row>
    <row r="1070" spans="2:65" s="1" customFormat="1" ht="16.5" customHeight="1">
      <c r="B1070" s="129"/>
      <c r="C1070" s="130">
        <v>203</v>
      </c>
      <c r="D1070" s="130" t="s">
        <v>145</v>
      </c>
      <c r="E1070" s="131" t="s">
        <v>1892</v>
      </c>
      <c r="F1070" s="222" t="s">
        <v>1893</v>
      </c>
      <c r="G1070" s="222"/>
      <c r="H1070" s="222"/>
      <c r="I1070" s="222"/>
      <c r="J1070" s="132" t="s">
        <v>850</v>
      </c>
      <c r="K1070" s="133">
        <v>1</v>
      </c>
      <c r="L1070" s="217">
        <v>0</v>
      </c>
      <c r="M1070" s="217"/>
      <c r="N1070" s="217">
        <f>ROUND(L1070*K1070,2)</f>
        <v>0</v>
      </c>
      <c r="O1070" s="217"/>
      <c r="P1070" s="217"/>
      <c r="Q1070" s="217"/>
      <c r="R1070" s="134"/>
      <c r="T1070" s="135" t="s">
        <v>5</v>
      </c>
      <c r="U1070" s="40" t="s">
        <v>38</v>
      </c>
      <c r="V1070" s="136">
        <v>0</v>
      </c>
      <c r="W1070" s="136">
        <f>V1070*K1070</f>
        <v>0</v>
      </c>
      <c r="X1070" s="136">
        <v>0</v>
      </c>
      <c r="Y1070" s="136">
        <f>X1070*K1070</f>
        <v>0</v>
      </c>
      <c r="Z1070" s="136">
        <v>0</v>
      </c>
      <c r="AA1070" s="137">
        <f>Z1070*K1070</f>
        <v>0</v>
      </c>
      <c r="AR1070" s="21" t="s">
        <v>234</v>
      </c>
      <c r="AT1070" s="21" t="s">
        <v>145</v>
      </c>
      <c r="AU1070" s="21" t="s">
        <v>95</v>
      </c>
      <c r="AY1070" s="21" t="s">
        <v>144</v>
      </c>
      <c r="BE1070" s="138">
        <f>IF(U1070="základní",N1070,0)</f>
        <v>0</v>
      </c>
      <c r="BF1070" s="138">
        <f>IF(U1070="snížená",N1070,0)</f>
        <v>0</v>
      </c>
      <c r="BG1070" s="138">
        <f>IF(U1070="zákl. přenesená",N1070,0)</f>
        <v>0</v>
      </c>
      <c r="BH1070" s="138">
        <f>IF(U1070="sníž. přenesená",N1070,0)</f>
        <v>0</v>
      </c>
      <c r="BI1070" s="138">
        <f>IF(U1070="nulová",N1070,0)</f>
        <v>0</v>
      </c>
      <c r="BJ1070" s="21" t="s">
        <v>81</v>
      </c>
      <c r="BK1070" s="138">
        <f>ROUND(L1070*K1070,2)</f>
        <v>0</v>
      </c>
      <c r="BL1070" s="21" t="s">
        <v>234</v>
      </c>
      <c r="BM1070" s="21" t="s">
        <v>1894</v>
      </c>
    </row>
    <row r="1071" spans="2:65" s="1" customFormat="1" ht="25.5" customHeight="1">
      <c r="B1071" s="129"/>
      <c r="C1071" s="130">
        <v>204</v>
      </c>
      <c r="D1071" s="130" t="s">
        <v>145</v>
      </c>
      <c r="E1071" s="131" t="s">
        <v>1895</v>
      </c>
      <c r="F1071" s="222" t="s">
        <v>1896</v>
      </c>
      <c r="G1071" s="222"/>
      <c r="H1071" s="222"/>
      <c r="I1071" s="222"/>
      <c r="J1071" s="132" t="s">
        <v>269</v>
      </c>
      <c r="K1071" s="133">
        <v>155.55000000000001</v>
      </c>
      <c r="L1071" s="217">
        <v>0</v>
      </c>
      <c r="M1071" s="217"/>
      <c r="N1071" s="217">
        <f>ROUND(L1071*K1071,2)</f>
        <v>0</v>
      </c>
      <c r="O1071" s="217"/>
      <c r="P1071" s="217"/>
      <c r="Q1071" s="217"/>
      <c r="R1071" s="134"/>
      <c r="T1071" s="135" t="s">
        <v>5</v>
      </c>
      <c r="U1071" s="40" t="s">
        <v>38</v>
      </c>
      <c r="V1071" s="136">
        <v>0.156</v>
      </c>
      <c r="W1071" s="136">
        <f>V1071*K1071</f>
        <v>24.265800000000002</v>
      </c>
      <c r="X1071" s="136">
        <v>0</v>
      </c>
      <c r="Y1071" s="136">
        <f>X1071*K1071</f>
        <v>0</v>
      </c>
      <c r="Z1071" s="136">
        <v>2.5000000000000001E-2</v>
      </c>
      <c r="AA1071" s="137">
        <f>Z1071*K1071</f>
        <v>3.8887500000000004</v>
      </c>
      <c r="AR1071" s="21" t="s">
        <v>234</v>
      </c>
      <c r="AT1071" s="21" t="s">
        <v>145</v>
      </c>
      <c r="AU1071" s="21" t="s">
        <v>95</v>
      </c>
      <c r="AY1071" s="21" t="s">
        <v>144</v>
      </c>
      <c r="BE1071" s="138">
        <f>IF(U1071="základní",N1071,0)</f>
        <v>0</v>
      </c>
      <c r="BF1071" s="138">
        <f>IF(U1071="snížená",N1071,0)</f>
        <v>0</v>
      </c>
      <c r="BG1071" s="138">
        <f>IF(U1071="zákl. přenesená",N1071,0)</f>
        <v>0</v>
      </c>
      <c r="BH1071" s="138">
        <f>IF(U1071="sníž. přenesená",N1071,0)</f>
        <v>0</v>
      </c>
      <c r="BI1071" s="138">
        <f>IF(U1071="nulová",N1071,0)</f>
        <v>0</v>
      </c>
      <c r="BJ1071" s="21" t="s">
        <v>81</v>
      </c>
      <c r="BK1071" s="138">
        <f>ROUND(L1071*K1071,2)</f>
        <v>0</v>
      </c>
      <c r="BL1071" s="21" t="s">
        <v>234</v>
      </c>
      <c r="BM1071" s="21" t="s">
        <v>1897</v>
      </c>
    </row>
    <row r="1072" spans="2:65" s="11" customFormat="1" ht="16.5" customHeight="1">
      <c r="B1072" s="144"/>
      <c r="E1072" s="145" t="s">
        <v>5</v>
      </c>
      <c r="F1072" s="220" t="s">
        <v>1898</v>
      </c>
      <c r="G1072" s="221"/>
      <c r="H1072" s="221"/>
      <c r="I1072" s="221"/>
      <c r="K1072" s="146">
        <v>54.35</v>
      </c>
      <c r="R1072" s="147"/>
      <c r="T1072" s="148"/>
      <c r="AA1072" s="149"/>
      <c r="AT1072" s="145" t="s">
        <v>152</v>
      </c>
      <c r="AU1072" s="145" t="s">
        <v>95</v>
      </c>
      <c r="AV1072" s="11" t="s">
        <v>95</v>
      </c>
      <c r="AW1072" s="11" t="s">
        <v>31</v>
      </c>
      <c r="AX1072" s="11" t="s">
        <v>73</v>
      </c>
      <c r="AY1072" s="145" t="s">
        <v>144</v>
      </c>
    </row>
    <row r="1073" spans="2:65" s="11" customFormat="1" ht="16.5" customHeight="1">
      <c r="B1073" s="144"/>
      <c r="E1073" s="145" t="s">
        <v>5</v>
      </c>
      <c r="F1073" s="223" t="s">
        <v>1899</v>
      </c>
      <c r="G1073" s="224"/>
      <c r="H1073" s="224"/>
      <c r="I1073" s="224"/>
      <c r="K1073" s="146">
        <v>26.95</v>
      </c>
      <c r="R1073" s="147"/>
      <c r="T1073" s="148"/>
      <c r="AA1073" s="149"/>
      <c r="AT1073" s="145" t="s">
        <v>152</v>
      </c>
      <c r="AU1073" s="145" t="s">
        <v>95</v>
      </c>
      <c r="AV1073" s="11" t="s">
        <v>95</v>
      </c>
      <c r="AW1073" s="11" t="s">
        <v>31</v>
      </c>
      <c r="AX1073" s="11" t="s">
        <v>73</v>
      </c>
      <c r="AY1073" s="145" t="s">
        <v>144</v>
      </c>
    </row>
    <row r="1074" spans="2:65" s="11" customFormat="1" ht="16.5" customHeight="1">
      <c r="B1074" s="144"/>
      <c r="E1074" s="145" t="s">
        <v>5</v>
      </c>
      <c r="F1074" s="223" t="s">
        <v>1900</v>
      </c>
      <c r="G1074" s="224"/>
      <c r="H1074" s="224"/>
      <c r="I1074" s="224"/>
      <c r="K1074" s="146">
        <v>74.25</v>
      </c>
      <c r="R1074" s="147"/>
      <c r="T1074" s="148"/>
      <c r="AA1074" s="149"/>
      <c r="AT1074" s="145" t="s">
        <v>152</v>
      </c>
      <c r="AU1074" s="145" t="s">
        <v>95</v>
      </c>
      <c r="AV1074" s="11" t="s">
        <v>95</v>
      </c>
      <c r="AW1074" s="11" t="s">
        <v>31</v>
      </c>
      <c r="AX1074" s="11" t="s">
        <v>73</v>
      </c>
      <c r="AY1074" s="145" t="s">
        <v>144</v>
      </c>
    </row>
    <row r="1075" spans="2:65" s="12" customFormat="1" ht="16.5" customHeight="1">
      <c r="B1075" s="150"/>
      <c r="E1075" s="151" t="s">
        <v>5</v>
      </c>
      <c r="F1075" s="227" t="s">
        <v>155</v>
      </c>
      <c r="G1075" s="228"/>
      <c r="H1075" s="228"/>
      <c r="I1075" s="228"/>
      <c r="K1075" s="152">
        <v>155.55000000000001</v>
      </c>
      <c r="R1075" s="153"/>
      <c r="T1075" s="154"/>
      <c r="AA1075" s="155"/>
      <c r="AT1075" s="151" t="s">
        <v>152</v>
      </c>
      <c r="AU1075" s="151" t="s">
        <v>95</v>
      </c>
      <c r="AV1075" s="12" t="s">
        <v>149</v>
      </c>
      <c r="AW1075" s="12" t="s">
        <v>31</v>
      </c>
      <c r="AX1075" s="12" t="s">
        <v>81</v>
      </c>
      <c r="AY1075" s="151" t="s">
        <v>144</v>
      </c>
    </row>
    <row r="1076" spans="2:65" s="1" customFormat="1" ht="25.5" customHeight="1">
      <c r="B1076" s="129"/>
      <c r="C1076" s="130">
        <v>205</v>
      </c>
      <c r="D1076" s="130" t="s">
        <v>145</v>
      </c>
      <c r="E1076" s="131" t="s">
        <v>1901</v>
      </c>
      <c r="F1076" s="222" t="s">
        <v>1902</v>
      </c>
      <c r="G1076" s="222"/>
      <c r="H1076" s="222"/>
      <c r="I1076" s="222"/>
      <c r="J1076" s="132" t="s">
        <v>148</v>
      </c>
      <c r="K1076" s="133">
        <v>13.813000000000001</v>
      </c>
      <c r="L1076" s="217">
        <v>0</v>
      </c>
      <c r="M1076" s="217"/>
      <c r="N1076" s="217">
        <f>ROUND(L1076*K1076,2)</f>
        <v>0</v>
      </c>
      <c r="O1076" s="217"/>
      <c r="P1076" s="217"/>
      <c r="Q1076" s="217"/>
      <c r="R1076" s="134"/>
      <c r="T1076" s="135" t="s">
        <v>5</v>
      </c>
      <c r="U1076" s="40" t="s">
        <v>38</v>
      </c>
      <c r="V1076" s="136">
        <v>0</v>
      </c>
      <c r="W1076" s="136">
        <f>V1076*K1076</f>
        <v>0</v>
      </c>
      <c r="X1076" s="136">
        <v>2.8080000000000002E-3</v>
      </c>
      <c r="Y1076" s="136">
        <f>X1076*K1076</f>
        <v>3.8786904000000004E-2</v>
      </c>
      <c r="Z1076" s="136">
        <v>0</v>
      </c>
      <c r="AA1076" s="137">
        <f>Z1076*K1076</f>
        <v>0</v>
      </c>
      <c r="AR1076" s="21" t="s">
        <v>234</v>
      </c>
      <c r="AT1076" s="21" t="s">
        <v>145</v>
      </c>
      <c r="AU1076" s="21" t="s">
        <v>95</v>
      </c>
      <c r="AY1076" s="21" t="s">
        <v>144</v>
      </c>
      <c r="BE1076" s="138">
        <f>IF(U1076="základní",N1076,0)</f>
        <v>0</v>
      </c>
      <c r="BF1076" s="138">
        <f>IF(U1076="snížená",N1076,0)</f>
        <v>0</v>
      </c>
      <c r="BG1076" s="138">
        <f>IF(U1076="zákl. přenesená",N1076,0)</f>
        <v>0</v>
      </c>
      <c r="BH1076" s="138">
        <f>IF(U1076="sníž. přenesená",N1076,0)</f>
        <v>0</v>
      </c>
      <c r="BI1076" s="138">
        <f>IF(U1076="nulová",N1076,0)</f>
        <v>0</v>
      </c>
      <c r="BJ1076" s="21" t="s">
        <v>81</v>
      </c>
      <c r="BK1076" s="138">
        <f>ROUND(L1076*K1076,2)</f>
        <v>0</v>
      </c>
      <c r="BL1076" s="21" t="s">
        <v>234</v>
      </c>
      <c r="BM1076" s="21" t="s">
        <v>1903</v>
      </c>
    </row>
    <row r="1077" spans="2:65" s="11" customFormat="1" ht="16.5" customHeight="1">
      <c r="B1077" s="144"/>
      <c r="E1077" s="145" t="s">
        <v>5</v>
      </c>
      <c r="F1077" s="220" t="s">
        <v>1904</v>
      </c>
      <c r="G1077" s="221"/>
      <c r="H1077" s="221"/>
      <c r="I1077" s="221"/>
      <c r="K1077" s="146">
        <v>13.813000000000001</v>
      </c>
      <c r="R1077" s="147"/>
      <c r="T1077" s="148"/>
      <c r="AA1077" s="149"/>
      <c r="AT1077" s="145" t="s">
        <v>152</v>
      </c>
      <c r="AU1077" s="145" t="s">
        <v>95</v>
      </c>
      <c r="AV1077" s="11" t="s">
        <v>95</v>
      </c>
      <c r="AW1077" s="11" t="s">
        <v>31</v>
      </c>
      <c r="AX1077" s="11" t="s">
        <v>81</v>
      </c>
      <c r="AY1077" s="145" t="s">
        <v>144</v>
      </c>
    </row>
    <row r="1078" spans="2:65" s="1" customFormat="1" ht="25.5" customHeight="1">
      <c r="B1078" s="129"/>
      <c r="C1078" s="130">
        <v>206</v>
      </c>
      <c r="D1078" s="130" t="s">
        <v>145</v>
      </c>
      <c r="E1078" s="131" t="s">
        <v>642</v>
      </c>
      <c r="F1078" s="222" t="s">
        <v>643</v>
      </c>
      <c r="G1078" s="222"/>
      <c r="H1078" s="222"/>
      <c r="I1078" s="222"/>
      <c r="J1078" s="132" t="s">
        <v>514</v>
      </c>
      <c r="K1078" s="133">
        <v>10928.135</v>
      </c>
      <c r="L1078" s="217">
        <v>0</v>
      </c>
      <c r="M1078" s="217"/>
      <c r="N1078" s="217">
        <f>ROUND(L1078*K1078,2)</f>
        <v>0</v>
      </c>
      <c r="O1078" s="217"/>
      <c r="P1078" s="217"/>
      <c r="Q1078" s="217"/>
      <c r="R1078" s="134"/>
      <c r="T1078" s="135" t="s">
        <v>5</v>
      </c>
      <c r="U1078" s="40" t="s">
        <v>38</v>
      </c>
      <c r="V1078" s="136">
        <v>0</v>
      </c>
      <c r="W1078" s="136">
        <f>V1078*K1078</f>
        <v>0</v>
      </c>
      <c r="X1078" s="136">
        <v>0</v>
      </c>
      <c r="Y1078" s="136">
        <f>X1078*K1078</f>
        <v>0</v>
      </c>
      <c r="Z1078" s="136">
        <v>0</v>
      </c>
      <c r="AA1078" s="137">
        <f>Z1078*K1078</f>
        <v>0</v>
      </c>
      <c r="AR1078" s="21" t="s">
        <v>234</v>
      </c>
      <c r="AT1078" s="21" t="s">
        <v>145</v>
      </c>
      <c r="AU1078" s="21" t="s">
        <v>95</v>
      </c>
      <c r="AY1078" s="21" t="s">
        <v>144</v>
      </c>
      <c r="BE1078" s="138">
        <f>IF(U1078="základní",N1078,0)</f>
        <v>0</v>
      </c>
      <c r="BF1078" s="138">
        <f>IF(U1078="snížená",N1078,0)</f>
        <v>0</v>
      </c>
      <c r="BG1078" s="138">
        <f>IF(U1078="zákl. přenesená",N1078,0)</f>
        <v>0</v>
      </c>
      <c r="BH1078" s="138">
        <f>IF(U1078="sníž. přenesená",N1078,0)</f>
        <v>0</v>
      </c>
      <c r="BI1078" s="138">
        <f>IF(U1078="nulová",N1078,0)</f>
        <v>0</v>
      </c>
      <c r="BJ1078" s="21" t="s">
        <v>81</v>
      </c>
      <c r="BK1078" s="138">
        <f>ROUND(L1078*K1078,2)</f>
        <v>0</v>
      </c>
      <c r="BL1078" s="21" t="s">
        <v>234</v>
      </c>
      <c r="BM1078" s="21" t="s">
        <v>1905</v>
      </c>
    </row>
    <row r="1079" spans="2:65" s="9" customFormat="1" ht="29.85" customHeight="1">
      <c r="B1079" s="119"/>
      <c r="D1079" s="128" t="s">
        <v>119</v>
      </c>
      <c r="E1079" s="128"/>
      <c r="F1079" s="128"/>
      <c r="G1079" s="128"/>
      <c r="H1079" s="128"/>
      <c r="I1079" s="128"/>
      <c r="J1079" s="128"/>
      <c r="K1079" s="128"/>
      <c r="L1079" s="128"/>
      <c r="M1079" s="128"/>
      <c r="N1079" s="218">
        <f>BK1079</f>
        <v>0</v>
      </c>
      <c r="O1079" s="219"/>
      <c r="P1079" s="219"/>
      <c r="Q1079" s="219"/>
      <c r="R1079" s="121"/>
      <c r="T1079" s="122"/>
      <c r="W1079" s="123">
        <f>SUM(W1080:W1096)</f>
        <v>481.40783099999999</v>
      </c>
      <c r="Y1079" s="123">
        <f>SUM(Y1080:Y1096)</f>
        <v>14.307767731468601</v>
      </c>
      <c r="AA1079" s="124">
        <f>SUM(AA1080:AA1096)</f>
        <v>0</v>
      </c>
      <c r="AR1079" s="125" t="s">
        <v>95</v>
      </c>
      <c r="AT1079" s="126" t="s">
        <v>72</v>
      </c>
      <c r="AU1079" s="126" t="s">
        <v>81</v>
      </c>
      <c r="AY1079" s="125" t="s">
        <v>144</v>
      </c>
      <c r="BK1079" s="127">
        <f>SUM(BK1080:BK1096)</f>
        <v>0</v>
      </c>
    </row>
    <row r="1080" spans="2:65" s="1" customFormat="1" ht="38.25" customHeight="1">
      <c r="B1080" s="129"/>
      <c r="C1080" s="130">
        <v>207</v>
      </c>
      <c r="D1080" s="130" t="s">
        <v>145</v>
      </c>
      <c r="E1080" s="131" t="s">
        <v>1906</v>
      </c>
      <c r="F1080" s="222" t="s">
        <v>1907</v>
      </c>
      <c r="G1080" s="222"/>
      <c r="H1080" s="222"/>
      <c r="I1080" s="222"/>
      <c r="J1080" s="132" t="s">
        <v>190</v>
      </c>
      <c r="K1080" s="133">
        <v>74.355000000000004</v>
      </c>
      <c r="L1080" s="217">
        <v>0</v>
      </c>
      <c r="M1080" s="217"/>
      <c r="N1080" s="217">
        <f>ROUND(L1080*K1080,2)</f>
        <v>0</v>
      </c>
      <c r="O1080" s="217"/>
      <c r="P1080" s="217"/>
      <c r="Q1080" s="217"/>
      <c r="R1080" s="134"/>
      <c r="T1080" s="135" t="s">
        <v>5</v>
      </c>
      <c r="U1080" s="40" t="s">
        <v>38</v>
      </c>
      <c r="V1080" s="136">
        <v>0.999</v>
      </c>
      <c r="W1080" s="136">
        <f>V1080*K1080</f>
        <v>74.280645000000007</v>
      </c>
      <c r="X1080" s="136">
        <v>2.6872081200000002E-2</v>
      </c>
      <c r="Y1080" s="136">
        <f>X1080*K1080</f>
        <v>1.9980735976260002</v>
      </c>
      <c r="Z1080" s="136">
        <v>0</v>
      </c>
      <c r="AA1080" s="137">
        <f>Z1080*K1080</f>
        <v>0</v>
      </c>
      <c r="AR1080" s="21" t="s">
        <v>234</v>
      </c>
      <c r="AT1080" s="21" t="s">
        <v>145</v>
      </c>
      <c r="AU1080" s="21" t="s">
        <v>95</v>
      </c>
      <c r="AY1080" s="21" t="s">
        <v>144</v>
      </c>
      <c r="BE1080" s="138">
        <f>IF(U1080="základní",N1080,0)</f>
        <v>0</v>
      </c>
      <c r="BF1080" s="138">
        <f>IF(U1080="snížená",N1080,0)</f>
        <v>0</v>
      </c>
      <c r="BG1080" s="138">
        <f>IF(U1080="zákl. přenesená",N1080,0)</f>
        <v>0</v>
      </c>
      <c r="BH1080" s="138">
        <f>IF(U1080="sníž. přenesená",N1080,0)</f>
        <v>0</v>
      </c>
      <c r="BI1080" s="138">
        <f>IF(U1080="nulová",N1080,0)</f>
        <v>0</v>
      </c>
      <c r="BJ1080" s="21" t="s">
        <v>81</v>
      </c>
      <c r="BK1080" s="138">
        <f>ROUND(L1080*K1080,2)</f>
        <v>0</v>
      </c>
      <c r="BL1080" s="21" t="s">
        <v>234</v>
      </c>
      <c r="BM1080" s="21" t="s">
        <v>1908</v>
      </c>
    </row>
    <row r="1081" spans="2:65" s="10" customFormat="1" ht="16.5" customHeight="1">
      <c r="B1081" s="139"/>
      <c r="E1081" s="140" t="s">
        <v>5</v>
      </c>
      <c r="F1081" s="225" t="s">
        <v>1840</v>
      </c>
      <c r="G1081" s="226"/>
      <c r="H1081" s="226"/>
      <c r="I1081" s="226"/>
      <c r="K1081" s="140" t="s">
        <v>5</v>
      </c>
      <c r="R1081" s="141"/>
      <c r="T1081" s="142"/>
      <c r="AA1081" s="143"/>
      <c r="AT1081" s="140" t="s">
        <v>152</v>
      </c>
      <c r="AU1081" s="140" t="s">
        <v>95</v>
      </c>
      <c r="AV1081" s="10" t="s">
        <v>81</v>
      </c>
      <c r="AW1081" s="10" t="s">
        <v>31</v>
      </c>
      <c r="AX1081" s="10" t="s">
        <v>73</v>
      </c>
      <c r="AY1081" s="140" t="s">
        <v>144</v>
      </c>
    </row>
    <row r="1082" spans="2:65" s="11" customFormat="1" ht="25.5" customHeight="1">
      <c r="B1082" s="144"/>
      <c r="E1082" s="145" t="s">
        <v>5</v>
      </c>
      <c r="F1082" s="223" t="s">
        <v>1909</v>
      </c>
      <c r="G1082" s="224"/>
      <c r="H1082" s="224"/>
      <c r="I1082" s="224"/>
      <c r="K1082" s="146">
        <v>74.355000000000004</v>
      </c>
      <c r="R1082" s="147"/>
      <c r="T1082" s="148"/>
      <c r="AA1082" s="149"/>
      <c r="AT1082" s="145" t="s">
        <v>152</v>
      </c>
      <c r="AU1082" s="145" t="s">
        <v>95</v>
      </c>
      <c r="AV1082" s="11" t="s">
        <v>95</v>
      </c>
      <c r="AW1082" s="11" t="s">
        <v>31</v>
      </c>
      <c r="AX1082" s="11" t="s">
        <v>81</v>
      </c>
      <c r="AY1082" s="145" t="s">
        <v>144</v>
      </c>
    </row>
    <row r="1083" spans="2:65" s="1" customFormat="1" ht="38.25" customHeight="1">
      <c r="B1083" s="129"/>
      <c r="C1083" s="130">
        <v>208</v>
      </c>
      <c r="D1083" s="130" t="s">
        <v>145</v>
      </c>
      <c r="E1083" s="131" t="s">
        <v>1910</v>
      </c>
      <c r="F1083" s="222" t="s">
        <v>1911</v>
      </c>
      <c r="G1083" s="222"/>
      <c r="H1083" s="222"/>
      <c r="I1083" s="222"/>
      <c r="J1083" s="132" t="s">
        <v>190</v>
      </c>
      <c r="K1083" s="133">
        <v>162.673</v>
      </c>
      <c r="L1083" s="217">
        <v>0</v>
      </c>
      <c r="M1083" s="217"/>
      <c r="N1083" s="217">
        <f>ROUND(L1083*K1083,2)</f>
        <v>0</v>
      </c>
      <c r="O1083" s="217"/>
      <c r="P1083" s="217"/>
      <c r="Q1083" s="217"/>
      <c r="R1083" s="134"/>
      <c r="T1083" s="135" t="s">
        <v>5</v>
      </c>
      <c r="U1083" s="40" t="s">
        <v>38</v>
      </c>
      <c r="V1083" s="136">
        <v>1.6819999999999999</v>
      </c>
      <c r="W1083" s="136">
        <f>V1083*K1083</f>
        <v>273.61598600000002</v>
      </c>
      <c r="X1083" s="136">
        <v>5.9607356200000003E-2</v>
      </c>
      <c r="Y1083" s="136">
        <f>X1083*K1083</f>
        <v>9.6965074551226014</v>
      </c>
      <c r="Z1083" s="136">
        <v>0</v>
      </c>
      <c r="AA1083" s="137">
        <f>Z1083*K1083</f>
        <v>0</v>
      </c>
      <c r="AR1083" s="21" t="s">
        <v>234</v>
      </c>
      <c r="AT1083" s="21" t="s">
        <v>145</v>
      </c>
      <c r="AU1083" s="21" t="s">
        <v>95</v>
      </c>
      <c r="AY1083" s="21" t="s">
        <v>144</v>
      </c>
      <c r="BE1083" s="138">
        <f>IF(U1083="základní",N1083,0)</f>
        <v>0</v>
      </c>
      <c r="BF1083" s="138">
        <f>IF(U1083="snížená",N1083,0)</f>
        <v>0</v>
      </c>
      <c r="BG1083" s="138">
        <f>IF(U1083="zákl. přenesená",N1083,0)</f>
        <v>0</v>
      </c>
      <c r="BH1083" s="138">
        <f>IF(U1083="sníž. přenesená",N1083,0)</f>
        <v>0</v>
      </c>
      <c r="BI1083" s="138">
        <f>IF(U1083="nulová",N1083,0)</f>
        <v>0</v>
      </c>
      <c r="BJ1083" s="21" t="s">
        <v>81</v>
      </c>
      <c r="BK1083" s="138">
        <f>ROUND(L1083*K1083,2)</f>
        <v>0</v>
      </c>
      <c r="BL1083" s="21" t="s">
        <v>234</v>
      </c>
      <c r="BM1083" s="21" t="s">
        <v>1912</v>
      </c>
    </row>
    <row r="1084" spans="2:65" s="10" customFormat="1" ht="16.5" customHeight="1">
      <c r="B1084" s="139"/>
      <c r="E1084" s="140" t="s">
        <v>5</v>
      </c>
      <c r="F1084" s="225" t="s">
        <v>1840</v>
      </c>
      <c r="G1084" s="226"/>
      <c r="H1084" s="226"/>
      <c r="I1084" s="226"/>
      <c r="K1084" s="140" t="s">
        <v>5</v>
      </c>
      <c r="R1084" s="141"/>
      <c r="T1084" s="142"/>
      <c r="AA1084" s="143"/>
      <c r="AT1084" s="140" t="s">
        <v>152</v>
      </c>
      <c r="AU1084" s="140" t="s">
        <v>95</v>
      </c>
      <c r="AV1084" s="10" t="s">
        <v>81</v>
      </c>
      <c r="AW1084" s="10" t="s">
        <v>31</v>
      </c>
      <c r="AX1084" s="10" t="s">
        <v>73</v>
      </c>
      <c r="AY1084" s="140" t="s">
        <v>144</v>
      </c>
    </row>
    <row r="1085" spans="2:65" s="11" customFormat="1" ht="25.5" customHeight="1">
      <c r="B1085" s="144"/>
      <c r="E1085" s="145" t="s">
        <v>5</v>
      </c>
      <c r="F1085" s="223" t="s">
        <v>1913</v>
      </c>
      <c r="G1085" s="224"/>
      <c r="H1085" s="224"/>
      <c r="I1085" s="224"/>
      <c r="K1085" s="146">
        <v>104.60899999999999</v>
      </c>
      <c r="R1085" s="147"/>
      <c r="T1085" s="148"/>
      <c r="AA1085" s="149"/>
      <c r="AT1085" s="145" t="s">
        <v>152</v>
      </c>
      <c r="AU1085" s="145" t="s">
        <v>95</v>
      </c>
      <c r="AV1085" s="11" t="s">
        <v>95</v>
      </c>
      <c r="AW1085" s="11" t="s">
        <v>31</v>
      </c>
      <c r="AX1085" s="11" t="s">
        <v>73</v>
      </c>
      <c r="AY1085" s="145" t="s">
        <v>144</v>
      </c>
    </row>
    <row r="1086" spans="2:65" s="11" customFormat="1" ht="16.5" customHeight="1">
      <c r="B1086" s="144"/>
      <c r="E1086" s="145" t="s">
        <v>5</v>
      </c>
      <c r="F1086" s="223" t="s">
        <v>1914</v>
      </c>
      <c r="G1086" s="224"/>
      <c r="H1086" s="224"/>
      <c r="I1086" s="224"/>
      <c r="K1086" s="146">
        <v>58.064</v>
      </c>
      <c r="R1086" s="147"/>
      <c r="T1086" s="148"/>
      <c r="AA1086" s="149"/>
      <c r="AT1086" s="145" t="s">
        <v>152</v>
      </c>
      <c r="AU1086" s="145" t="s">
        <v>95</v>
      </c>
      <c r="AV1086" s="11" t="s">
        <v>95</v>
      </c>
      <c r="AW1086" s="11" t="s">
        <v>31</v>
      </c>
      <c r="AX1086" s="11" t="s">
        <v>73</v>
      </c>
      <c r="AY1086" s="145" t="s">
        <v>144</v>
      </c>
    </row>
    <row r="1087" spans="2:65" s="12" customFormat="1" ht="16.5" customHeight="1">
      <c r="B1087" s="150"/>
      <c r="E1087" s="151" t="s">
        <v>5</v>
      </c>
      <c r="F1087" s="227" t="s">
        <v>155</v>
      </c>
      <c r="G1087" s="228"/>
      <c r="H1087" s="228"/>
      <c r="I1087" s="228"/>
      <c r="K1087" s="152">
        <v>162.673</v>
      </c>
      <c r="R1087" s="153"/>
      <c r="T1087" s="154"/>
      <c r="AA1087" s="155"/>
      <c r="AT1087" s="151" t="s">
        <v>152</v>
      </c>
      <c r="AU1087" s="151" t="s">
        <v>95</v>
      </c>
      <c r="AV1087" s="12" t="s">
        <v>149</v>
      </c>
      <c r="AW1087" s="12" t="s">
        <v>31</v>
      </c>
      <c r="AX1087" s="12" t="s">
        <v>81</v>
      </c>
      <c r="AY1087" s="151" t="s">
        <v>144</v>
      </c>
    </row>
    <row r="1088" spans="2:65" s="1" customFormat="1" ht="25.5" customHeight="1">
      <c r="B1088" s="129"/>
      <c r="C1088" s="130">
        <v>209</v>
      </c>
      <c r="D1088" s="130" t="s">
        <v>145</v>
      </c>
      <c r="E1088" s="131" t="s">
        <v>1915</v>
      </c>
      <c r="F1088" s="222" t="s">
        <v>1916</v>
      </c>
      <c r="G1088" s="222"/>
      <c r="H1088" s="222"/>
      <c r="I1088" s="222"/>
      <c r="J1088" s="132" t="s">
        <v>190</v>
      </c>
      <c r="K1088" s="133">
        <v>80.8</v>
      </c>
      <c r="L1088" s="217">
        <v>0</v>
      </c>
      <c r="M1088" s="217"/>
      <c r="N1088" s="217">
        <f>ROUND(L1088*K1088,2)</f>
        <v>0</v>
      </c>
      <c r="O1088" s="217"/>
      <c r="P1088" s="217"/>
      <c r="Q1088" s="217"/>
      <c r="R1088" s="134"/>
      <c r="T1088" s="135" t="s">
        <v>5</v>
      </c>
      <c r="U1088" s="40" t="s">
        <v>38</v>
      </c>
      <c r="V1088" s="136">
        <v>1.1479999999999999</v>
      </c>
      <c r="W1088" s="136">
        <f>V1088*K1088</f>
        <v>92.758399999999995</v>
      </c>
      <c r="X1088" s="136">
        <v>2.5153750900000001E-2</v>
      </c>
      <c r="Y1088" s="136">
        <f>X1088*K1088</f>
        <v>2.0324230727199999</v>
      </c>
      <c r="Z1088" s="136">
        <v>0</v>
      </c>
      <c r="AA1088" s="137">
        <f>Z1088*K1088</f>
        <v>0</v>
      </c>
      <c r="AR1088" s="21" t="s">
        <v>234</v>
      </c>
      <c r="AT1088" s="21" t="s">
        <v>145</v>
      </c>
      <c r="AU1088" s="21" t="s">
        <v>95</v>
      </c>
      <c r="AY1088" s="21" t="s">
        <v>144</v>
      </c>
      <c r="BE1088" s="138">
        <f>IF(U1088="základní",N1088,0)</f>
        <v>0</v>
      </c>
      <c r="BF1088" s="138">
        <f>IF(U1088="snížená",N1088,0)</f>
        <v>0</v>
      </c>
      <c r="BG1088" s="138">
        <f>IF(U1088="zákl. přenesená",N1088,0)</f>
        <v>0</v>
      </c>
      <c r="BH1088" s="138">
        <f>IF(U1088="sníž. přenesená",N1088,0)</f>
        <v>0</v>
      </c>
      <c r="BI1088" s="138">
        <f>IF(U1088="nulová",N1088,0)</f>
        <v>0</v>
      </c>
      <c r="BJ1088" s="21" t="s">
        <v>81</v>
      </c>
      <c r="BK1088" s="138">
        <f>ROUND(L1088*K1088,2)</f>
        <v>0</v>
      </c>
      <c r="BL1088" s="21" t="s">
        <v>234</v>
      </c>
      <c r="BM1088" s="21" t="s">
        <v>1917</v>
      </c>
    </row>
    <row r="1089" spans="2:65" s="10" customFormat="1" ht="16.5" customHeight="1">
      <c r="B1089" s="139"/>
      <c r="E1089" s="140" t="s">
        <v>5</v>
      </c>
      <c r="F1089" s="225" t="s">
        <v>919</v>
      </c>
      <c r="G1089" s="226"/>
      <c r="H1089" s="226"/>
      <c r="I1089" s="226"/>
      <c r="K1089" s="140" t="s">
        <v>5</v>
      </c>
      <c r="R1089" s="141"/>
      <c r="T1089" s="142"/>
      <c r="AA1089" s="143"/>
      <c r="AT1089" s="140" t="s">
        <v>152</v>
      </c>
      <c r="AU1089" s="140" t="s">
        <v>95</v>
      </c>
      <c r="AV1089" s="10" t="s">
        <v>81</v>
      </c>
      <c r="AW1089" s="10" t="s">
        <v>31</v>
      </c>
      <c r="AX1089" s="10" t="s">
        <v>73</v>
      </c>
      <c r="AY1089" s="140" t="s">
        <v>144</v>
      </c>
    </row>
    <row r="1090" spans="2:65" s="11" customFormat="1" ht="16.5" customHeight="1">
      <c r="B1090" s="144"/>
      <c r="E1090" s="145" t="s">
        <v>5</v>
      </c>
      <c r="F1090" s="223" t="s">
        <v>1918</v>
      </c>
      <c r="G1090" s="224"/>
      <c r="H1090" s="224"/>
      <c r="I1090" s="224"/>
      <c r="K1090" s="146">
        <v>80.8</v>
      </c>
      <c r="R1090" s="147"/>
      <c r="T1090" s="148"/>
      <c r="AA1090" s="149"/>
      <c r="AT1090" s="145" t="s">
        <v>152</v>
      </c>
      <c r="AU1090" s="145" t="s">
        <v>95</v>
      </c>
      <c r="AV1090" s="11" t="s">
        <v>95</v>
      </c>
      <c r="AW1090" s="11" t="s">
        <v>31</v>
      </c>
      <c r="AX1090" s="11" t="s">
        <v>81</v>
      </c>
      <c r="AY1090" s="145" t="s">
        <v>144</v>
      </c>
    </row>
    <row r="1091" spans="2:65" s="1" customFormat="1" ht="25.5" customHeight="1">
      <c r="B1091" s="129"/>
      <c r="C1091" s="130">
        <v>210</v>
      </c>
      <c r="D1091" s="130" t="s">
        <v>145</v>
      </c>
      <c r="E1091" s="131" t="s">
        <v>1919</v>
      </c>
      <c r="F1091" s="222" t="s">
        <v>1920</v>
      </c>
      <c r="G1091" s="222"/>
      <c r="H1091" s="222"/>
      <c r="I1091" s="222"/>
      <c r="J1091" s="132" t="s">
        <v>190</v>
      </c>
      <c r="K1091" s="133">
        <v>42.1</v>
      </c>
      <c r="L1091" s="217">
        <v>0</v>
      </c>
      <c r="M1091" s="217"/>
      <c r="N1091" s="217">
        <f>ROUND(L1091*K1091,2)</f>
        <v>0</v>
      </c>
      <c r="O1091" s="217"/>
      <c r="P1091" s="217"/>
      <c r="Q1091" s="217"/>
      <c r="R1091" s="134"/>
      <c r="T1091" s="135" t="s">
        <v>5</v>
      </c>
      <c r="U1091" s="40" t="s">
        <v>38</v>
      </c>
      <c r="V1091" s="136">
        <v>0.96799999999999997</v>
      </c>
      <c r="W1091" s="136">
        <f>V1091*K1091</f>
        <v>40.752800000000001</v>
      </c>
      <c r="X1091" s="136">
        <v>1.3794860000000001E-2</v>
      </c>
      <c r="Y1091" s="136">
        <f>X1091*K1091</f>
        <v>0.5807636060000001</v>
      </c>
      <c r="Z1091" s="136">
        <v>0</v>
      </c>
      <c r="AA1091" s="137">
        <f>Z1091*K1091</f>
        <v>0</v>
      </c>
      <c r="AR1091" s="21" t="s">
        <v>234</v>
      </c>
      <c r="AT1091" s="21" t="s">
        <v>145</v>
      </c>
      <c r="AU1091" s="21" t="s">
        <v>95</v>
      </c>
      <c r="AY1091" s="21" t="s">
        <v>144</v>
      </c>
      <c r="BE1091" s="138">
        <f>IF(U1091="základní",N1091,0)</f>
        <v>0</v>
      </c>
      <c r="BF1091" s="138">
        <f>IF(U1091="snížená",N1091,0)</f>
        <v>0</v>
      </c>
      <c r="BG1091" s="138">
        <f>IF(U1091="zákl. přenesená",N1091,0)</f>
        <v>0</v>
      </c>
      <c r="BH1091" s="138">
        <f>IF(U1091="sníž. přenesená",N1091,0)</f>
        <v>0</v>
      </c>
      <c r="BI1091" s="138">
        <f>IF(U1091="nulová",N1091,0)</f>
        <v>0</v>
      </c>
      <c r="BJ1091" s="21" t="s">
        <v>81</v>
      </c>
      <c r="BK1091" s="138">
        <f>ROUND(L1091*K1091,2)</f>
        <v>0</v>
      </c>
      <c r="BL1091" s="21" t="s">
        <v>234</v>
      </c>
      <c r="BM1091" s="21" t="s">
        <v>1921</v>
      </c>
    </row>
    <row r="1092" spans="2:65" s="10" customFormat="1" ht="16.5" customHeight="1">
      <c r="B1092" s="139"/>
      <c r="E1092" s="140" t="s">
        <v>5</v>
      </c>
      <c r="F1092" s="225" t="s">
        <v>919</v>
      </c>
      <c r="G1092" s="226"/>
      <c r="H1092" s="226"/>
      <c r="I1092" s="226"/>
      <c r="K1092" s="140" t="s">
        <v>5</v>
      </c>
      <c r="R1092" s="141"/>
      <c r="T1092" s="142"/>
      <c r="AA1092" s="143"/>
      <c r="AT1092" s="140" t="s">
        <v>152</v>
      </c>
      <c r="AU1092" s="140" t="s">
        <v>95</v>
      </c>
      <c r="AV1092" s="10" t="s">
        <v>81</v>
      </c>
      <c r="AW1092" s="10" t="s">
        <v>31</v>
      </c>
      <c r="AX1092" s="10" t="s">
        <v>73</v>
      </c>
      <c r="AY1092" s="140" t="s">
        <v>144</v>
      </c>
    </row>
    <row r="1093" spans="2:65" s="11" customFormat="1" ht="16.5" customHeight="1">
      <c r="B1093" s="144"/>
      <c r="E1093" s="145" t="s">
        <v>5</v>
      </c>
      <c r="F1093" s="223" t="s">
        <v>1922</v>
      </c>
      <c r="G1093" s="224"/>
      <c r="H1093" s="224"/>
      <c r="I1093" s="224"/>
      <c r="K1093" s="146">
        <v>42.1</v>
      </c>
      <c r="R1093" s="147"/>
      <c r="T1093" s="148"/>
      <c r="AA1093" s="149"/>
      <c r="AT1093" s="145" t="s">
        <v>152</v>
      </c>
      <c r="AU1093" s="145" t="s">
        <v>95</v>
      </c>
      <c r="AV1093" s="11" t="s">
        <v>95</v>
      </c>
      <c r="AW1093" s="11" t="s">
        <v>31</v>
      </c>
      <c r="AX1093" s="11" t="s">
        <v>81</v>
      </c>
      <c r="AY1093" s="145" t="s">
        <v>144</v>
      </c>
    </row>
    <row r="1094" spans="2:65" s="1" customFormat="1" ht="16.5" customHeight="1">
      <c r="B1094" s="129"/>
      <c r="C1094" s="130">
        <v>211</v>
      </c>
      <c r="D1094" s="130" t="s">
        <v>145</v>
      </c>
      <c r="E1094" s="131" t="s">
        <v>646</v>
      </c>
      <c r="F1094" s="222" t="s">
        <v>647</v>
      </c>
      <c r="G1094" s="222"/>
      <c r="H1094" s="222"/>
      <c r="I1094" s="222"/>
      <c r="J1094" s="132" t="s">
        <v>190</v>
      </c>
      <c r="K1094" s="133">
        <v>12.52</v>
      </c>
      <c r="L1094" s="217">
        <v>0</v>
      </c>
      <c r="M1094" s="217"/>
      <c r="N1094" s="217">
        <f>ROUND(L1094*K1094,2)</f>
        <v>0</v>
      </c>
      <c r="O1094" s="217"/>
      <c r="P1094" s="217"/>
      <c r="Q1094" s="217"/>
      <c r="R1094" s="134"/>
      <c r="T1094" s="135" t="s">
        <v>5</v>
      </c>
      <c r="U1094" s="40" t="s">
        <v>38</v>
      </c>
      <c r="V1094" s="136">
        <v>0</v>
      </c>
      <c r="W1094" s="136">
        <f>V1094*K1094</f>
        <v>0</v>
      </c>
      <c r="X1094" s="136">
        <v>0</v>
      </c>
      <c r="Y1094" s="136">
        <f>X1094*K1094</f>
        <v>0</v>
      </c>
      <c r="Z1094" s="136">
        <v>0</v>
      </c>
      <c r="AA1094" s="137">
        <f>Z1094*K1094</f>
        <v>0</v>
      </c>
      <c r="AR1094" s="21" t="s">
        <v>234</v>
      </c>
      <c r="AT1094" s="21" t="s">
        <v>145</v>
      </c>
      <c r="AU1094" s="21" t="s">
        <v>95</v>
      </c>
      <c r="AY1094" s="21" t="s">
        <v>144</v>
      </c>
      <c r="BE1094" s="138">
        <f>IF(U1094="základní",N1094,0)</f>
        <v>0</v>
      </c>
      <c r="BF1094" s="138">
        <f>IF(U1094="snížená",N1094,0)</f>
        <v>0</v>
      </c>
      <c r="BG1094" s="138">
        <f>IF(U1094="zákl. přenesená",N1094,0)</f>
        <v>0</v>
      </c>
      <c r="BH1094" s="138">
        <f>IF(U1094="sníž. přenesená",N1094,0)</f>
        <v>0</v>
      </c>
      <c r="BI1094" s="138">
        <f>IF(U1094="nulová",N1094,0)</f>
        <v>0</v>
      </c>
      <c r="BJ1094" s="21" t="s">
        <v>81</v>
      </c>
      <c r="BK1094" s="138">
        <f>ROUND(L1094*K1094,2)</f>
        <v>0</v>
      </c>
      <c r="BL1094" s="21" t="s">
        <v>234</v>
      </c>
      <c r="BM1094" s="21" t="s">
        <v>1923</v>
      </c>
    </row>
    <row r="1095" spans="2:65" s="11" customFormat="1" ht="16.5" customHeight="1">
      <c r="B1095" s="144"/>
      <c r="E1095" s="145" t="s">
        <v>5</v>
      </c>
      <c r="F1095" s="220" t="s">
        <v>1924</v>
      </c>
      <c r="G1095" s="221"/>
      <c r="H1095" s="221"/>
      <c r="I1095" s="221"/>
      <c r="K1095" s="146">
        <v>12.52</v>
      </c>
      <c r="R1095" s="147"/>
      <c r="T1095" s="148"/>
      <c r="AA1095" s="149"/>
      <c r="AT1095" s="145" t="s">
        <v>152</v>
      </c>
      <c r="AU1095" s="145" t="s">
        <v>95</v>
      </c>
      <c r="AV1095" s="11" t="s">
        <v>95</v>
      </c>
      <c r="AW1095" s="11" t="s">
        <v>31</v>
      </c>
      <c r="AX1095" s="11" t="s">
        <v>81</v>
      </c>
      <c r="AY1095" s="145" t="s">
        <v>144</v>
      </c>
    </row>
    <row r="1096" spans="2:65" s="1" customFormat="1" ht="25.5" customHeight="1">
      <c r="B1096" s="129"/>
      <c r="C1096" s="130">
        <v>212</v>
      </c>
      <c r="D1096" s="130" t="s">
        <v>145</v>
      </c>
      <c r="E1096" s="131" t="s">
        <v>655</v>
      </c>
      <c r="F1096" s="222" t="s">
        <v>656</v>
      </c>
      <c r="G1096" s="222"/>
      <c r="H1096" s="222"/>
      <c r="I1096" s="222"/>
      <c r="J1096" s="132" t="s">
        <v>514</v>
      </c>
      <c r="K1096" s="133">
        <v>4079.366</v>
      </c>
      <c r="L1096" s="217">
        <v>0</v>
      </c>
      <c r="M1096" s="217"/>
      <c r="N1096" s="217">
        <f>ROUND(L1096*K1096,2)</f>
        <v>0</v>
      </c>
      <c r="O1096" s="217"/>
      <c r="P1096" s="217"/>
      <c r="Q1096" s="217"/>
      <c r="R1096" s="134"/>
      <c r="T1096" s="135" t="s">
        <v>5</v>
      </c>
      <c r="U1096" s="40" t="s">
        <v>38</v>
      </c>
      <c r="V1096" s="136">
        <v>0</v>
      </c>
      <c r="W1096" s="136">
        <f>V1096*K1096</f>
        <v>0</v>
      </c>
      <c r="X1096" s="136">
        <v>0</v>
      </c>
      <c r="Y1096" s="136">
        <f>X1096*K1096</f>
        <v>0</v>
      </c>
      <c r="Z1096" s="136">
        <v>0</v>
      </c>
      <c r="AA1096" s="137">
        <f>Z1096*K1096</f>
        <v>0</v>
      </c>
      <c r="AR1096" s="21" t="s">
        <v>234</v>
      </c>
      <c r="AT1096" s="21" t="s">
        <v>145</v>
      </c>
      <c r="AU1096" s="21" t="s">
        <v>95</v>
      </c>
      <c r="AY1096" s="21" t="s">
        <v>144</v>
      </c>
      <c r="BE1096" s="138">
        <f>IF(U1096="základní",N1096,0)</f>
        <v>0</v>
      </c>
      <c r="BF1096" s="138">
        <f>IF(U1096="snížená",N1096,0)</f>
        <v>0</v>
      </c>
      <c r="BG1096" s="138">
        <f>IF(U1096="zákl. přenesená",N1096,0)</f>
        <v>0</v>
      </c>
      <c r="BH1096" s="138">
        <f>IF(U1096="sníž. přenesená",N1096,0)</f>
        <v>0</v>
      </c>
      <c r="BI1096" s="138">
        <f>IF(U1096="nulová",N1096,0)</f>
        <v>0</v>
      </c>
      <c r="BJ1096" s="21" t="s">
        <v>81</v>
      </c>
      <c r="BK1096" s="138">
        <f>ROUND(L1096*K1096,2)</f>
        <v>0</v>
      </c>
      <c r="BL1096" s="21" t="s">
        <v>234</v>
      </c>
      <c r="BM1096" s="21" t="s">
        <v>1925</v>
      </c>
    </row>
    <row r="1097" spans="2:65" s="9" customFormat="1" ht="29.85" customHeight="1">
      <c r="B1097" s="119"/>
      <c r="D1097" s="128" t="s">
        <v>120</v>
      </c>
      <c r="E1097" s="128"/>
      <c r="F1097" s="128"/>
      <c r="G1097" s="128"/>
      <c r="H1097" s="128"/>
      <c r="I1097" s="128"/>
      <c r="J1097" s="128"/>
      <c r="K1097" s="128"/>
      <c r="L1097" s="128"/>
      <c r="M1097" s="128"/>
      <c r="N1097" s="218">
        <f>BK1097</f>
        <v>0</v>
      </c>
      <c r="O1097" s="219"/>
      <c r="P1097" s="219"/>
      <c r="Q1097" s="219"/>
      <c r="R1097" s="121"/>
      <c r="T1097" s="122"/>
      <c r="W1097" s="123">
        <f>SUM(W1098:W1136)</f>
        <v>711.84422800000004</v>
      </c>
      <c r="Y1097" s="123">
        <f>SUM(Y1098:Y1136)</f>
        <v>3.3916585199599996</v>
      </c>
      <c r="AA1097" s="124">
        <f>SUM(AA1098:AA1136)</f>
        <v>1.1534332999999999</v>
      </c>
      <c r="AR1097" s="125" t="s">
        <v>95</v>
      </c>
      <c r="AT1097" s="126" t="s">
        <v>72</v>
      </c>
      <c r="AU1097" s="126" t="s">
        <v>81</v>
      </c>
      <c r="AY1097" s="125" t="s">
        <v>144</v>
      </c>
      <c r="BK1097" s="127">
        <f>SUM(BK1098:BK1136)</f>
        <v>0</v>
      </c>
    </row>
    <row r="1098" spans="2:65" s="1" customFormat="1" ht="25.5" customHeight="1">
      <c r="B1098" s="129"/>
      <c r="C1098" s="130">
        <v>213</v>
      </c>
      <c r="D1098" s="130" t="s">
        <v>145</v>
      </c>
      <c r="E1098" s="131" t="s">
        <v>1926</v>
      </c>
      <c r="F1098" s="222" t="s">
        <v>1927</v>
      </c>
      <c r="G1098" s="222"/>
      <c r="H1098" s="222"/>
      <c r="I1098" s="222"/>
      <c r="J1098" s="132" t="s">
        <v>190</v>
      </c>
      <c r="K1098" s="133">
        <v>152.91999999999999</v>
      </c>
      <c r="L1098" s="217">
        <v>0</v>
      </c>
      <c r="M1098" s="217"/>
      <c r="N1098" s="217">
        <f>ROUND(L1098*K1098,2)</f>
        <v>0</v>
      </c>
      <c r="O1098" s="217"/>
      <c r="P1098" s="217"/>
      <c r="Q1098" s="217"/>
      <c r="R1098" s="134"/>
      <c r="T1098" s="135" t="s">
        <v>5</v>
      </c>
      <c r="U1098" s="40" t="s">
        <v>38</v>
      </c>
      <c r="V1098" s="136">
        <v>0.36</v>
      </c>
      <c r="W1098" s="136">
        <f>V1098*K1098</f>
        <v>55.051199999999994</v>
      </c>
      <c r="X1098" s="136">
        <v>0</v>
      </c>
      <c r="Y1098" s="136">
        <f>X1098*K1098</f>
        <v>0</v>
      </c>
      <c r="Z1098" s="136">
        <v>5.94E-3</v>
      </c>
      <c r="AA1098" s="137">
        <f>Z1098*K1098</f>
        <v>0.90834479999999995</v>
      </c>
      <c r="AR1098" s="21" t="s">
        <v>234</v>
      </c>
      <c r="AT1098" s="21" t="s">
        <v>145</v>
      </c>
      <c r="AU1098" s="21" t="s">
        <v>95</v>
      </c>
      <c r="AY1098" s="21" t="s">
        <v>144</v>
      </c>
      <c r="BE1098" s="138">
        <f>IF(U1098="základní",N1098,0)</f>
        <v>0</v>
      </c>
      <c r="BF1098" s="138">
        <f>IF(U1098="snížená",N1098,0)</f>
        <v>0</v>
      </c>
      <c r="BG1098" s="138">
        <f>IF(U1098="zákl. přenesená",N1098,0)</f>
        <v>0</v>
      </c>
      <c r="BH1098" s="138">
        <f>IF(U1098="sníž. přenesená",N1098,0)</f>
        <v>0</v>
      </c>
      <c r="BI1098" s="138">
        <f>IF(U1098="nulová",N1098,0)</f>
        <v>0</v>
      </c>
      <c r="BJ1098" s="21" t="s">
        <v>81</v>
      </c>
      <c r="BK1098" s="138">
        <f>ROUND(L1098*K1098,2)</f>
        <v>0</v>
      </c>
      <c r="BL1098" s="21" t="s">
        <v>234</v>
      </c>
      <c r="BM1098" s="21" t="s">
        <v>1928</v>
      </c>
    </row>
    <row r="1099" spans="2:65" s="10" customFormat="1" ht="16.5" customHeight="1">
      <c r="B1099" s="139"/>
      <c r="E1099" s="140" t="s">
        <v>5</v>
      </c>
      <c r="F1099" s="225" t="s">
        <v>623</v>
      </c>
      <c r="G1099" s="226"/>
      <c r="H1099" s="226"/>
      <c r="I1099" s="226"/>
      <c r="K1099" s="140" t="s">
        <v>5</v>
      </c>
      <c r="R1099" s="141"/>
      <c r="T1099" s="142"/>
      <c r="AA1099" s="143"/>
      <c r="AT1099" s="140" t="s">
        <v>152</v>
      </c>
      <c r="AU1099" s="140" t="s">
        <v>95</v>
      </c>
      <c r="AV1099" s="10" t="s">
        <v>81</v>
      </c>
      <c r="AW1099" s="10" t="s">
        <v>31</v>
      </c>
      <c r="AX1099" s="10" t="s">
        <v>73</v>
      </c>
      <c r="AY1099" s="140" t="s">
        <v>144</v>
      </c>
    </row>
    <row r="1100" spans="2:65" s="11" customFormat="1" ht="16.5" customHeight="1">
      <c r="B1100" s="144"/>
      <c r="E1100" s="145" t="s">
        <v>5</v>
      </c>
      <c r="F1100" s="223" t="s">
        <v>1803</v>
      </c>
      <c r="G1100" s="224"/>
      <c r="H1100" s="224"/>
      <c r="I1100" s="224"/>
      <c r="K1100" s="146">
        <v>148.91999999999999</v>
      </c>
      <c r="R1100" s="147"/>
      <c r="T1100" s="148"/>
      <c r="AA1100" s="149"/>
      <c r="AT1100" s="145" t="s">
        <v>152</v>
      </c>
      <c r="AU1100" s="145" t="s">
        <v>95</v>
      </c>
      <c r="AV1100" s="11" t="s">
        <v>95</v>
      </c>
      <c r="AW1100" s="11" t="s">
        <v>31</v>
      </c>
      <c r="AX1100" s="11" t="s">
        <v>73</v>
      </c>
      <c r="AY1100" s="145" t="s">
        <v>144</v>
      </c>
    </row>
    <row r="1101" spans="2:65" s="11" customFormat="1" ht="16.5" customHeight="1">
      <c r="B1101" s="144"/>
      <c r="E1101" s="145" t="s">
        <v>5</v>
      </c>
      <c r="F1101" s="223" t="s">
        <v>1804</v>
      </c>
      <c r="G1101" s="224"/>
      <c r="H1101" s="224"/>
      <c r="I1101" s="224"/>
      <c r="K1101" s="146">
        <v>4</v>
      </c>
      <c r="R1101" s="147"/>
      <c r="T1101" s="148"/>
      <c r="AA1101" s="149"/>
      <c r="AT1101" s="145" t="s">
        <v>152</v>
      </c>
      <c r="AU1101" s="145" t="s">
        <v>95</v>
      </c>
      <c r="AV1101" s="11" t="s">
        <v>95</v>
      </c>
      <c r="AW1101" s="11" t="s">
        <v>31</v>
      </c>
      <c r="AX1101" s="11" t="s">
        <v>73</v>
      </c>
      <c r="AY1101" s="145" t="s">
        <v>144</v>
      </c>
    </row>
    <row r="1102" spans="2:65" s="12" customFormat="1" ht="16.5" customHeight="1">
      <c r="B1102" s="150"/>
      <c r="E1102" s="151" t="s">
        <v>5</v>
      </c>
      <c r="F1102" s="227" t="s">
        <v>155</v>
      </c>
      <c r="G1102" s="228"/>
      <c r="H1102" s="228"/>
      <c r="I1102" s="228"/>
      <c r="K1102" s="152">
        <v>152.91999999999999</v>
      </c>
      <c r="R1102" s="153"/>
      <c r="T1102" s="154"/>
      <c r="AA1102" s="155"/>
      <c r="AT1102" s="151" t="s">
        <v>152</v>
      </c>
      <c r="AU1102" s="151" t="s">
        <v>95</v>
      </c>
      <c r="AV1102" s="12" t="s">
        <v>149</v>
      </c>
      <c r="AW1102" s="12" t="s">
        <v>31</v>
      </c>
      <c r="AX1102" s="12" t="s">
        <v>81</v>
      </c>
      <c r="AY1102" s="151" t="s">
        <v>144</v>
      </c>
    </row>
    <row r="1103" spans="2:65" s="1" customFormat="1" ht="16.5" customHeight="1">
      <c r="B1103" s="129"/>
      <c r="C1103" s="130">
        <v>214</v>
      </c>
      <c r="D1103" s="130" t="s">
        <v>145</v>
      </c>
      <c r="E1103" s="131" t="s">
        <v>1929</v>
      </c>
      <c r="F1103" s="222" t="s">
        <v>1930</v>
      </c>
      <c r="G1103" s="222"/>
      <c r="H1103" s="222"/>
      <c r="I1103" s="222"/>
      <c r="J1103" s="132" t="s">
        <v>269</v>
      </c>
      <c r="K1103" s="133">
        <v>18.234999999999999</v>
      </c>
      <c r="L1103" s="217">
        <v>0</v>
      </c>
      <c r="M1103" s="217"/>
      <c r="N1103" s="217">
        <f>ROUND(L1103*K1103,2)</f>
        <v>0</v>
      </c>
      <c r="O1103" s="217"/>
      <c r="P1103" s="217"/>
      <c r="Q1103" s="217"/>
      <c r="R1103" s="134"/>
      <c r="T1103" s="135" t="s">
        <v>5</v>
      </c>
      <c r="U1103" s="40" t="s">
        <v>38</v>
      </c>
      <c r="V1103" s="136">
        <v>0.104</v>
      </c>
      <c r="W1103" s="136">
        <f>V1103*K1103</f>
        <v>1.8964399999999999</v>
      </c>
      <c r="X1103" s="136">
        <v>0</v>
      </c>
      <c r="Y1103" s="136">
        <f>X1103*K1103</f>
        <v>0</v>
      </c>
      <c r="Z1103" s="136">
        <v>1.6999999999999999E-3</v>
      </c>
      <c r="AA1103" s="137">
        <f>Z1103*K1103</f>
        <v>3.0999499999999996E-2</v>
      </c>
      <c r="AR1103" s="21" t="s">
        <v>234</v>
      </c>
      <c r="AT1103" s="21" t="s">
        <v>145</v>
      </c>
      <c r="AU1103" s="21" t="s">
        <v>95</v>
      </c>
      <c r="AY1103" s="21" t="s">
        <v>144</v>
      </c>
      <c r="BE1103" s="138">
        <f>IF(U1103="základní",N1103,0)</f>
        <v>0</v>
      </c>
      <c r="BF1103" s="138">
        <f>IF(U1103="snížená",N1103,0)</f>
        <v>0</v>
      </c>
      <c r="BG1103" s="138">
        <f>IF(U1103="zákl. přenesená",N1103,0)</f>
        <v>0</v>
      </c>
      <c r="BH1103" s="138">
        <f>IF(U1103="sníž. přenesená",N1103,0)</f>
        <v>0</v>
      </c>
      <c r="BI1103" s="138">
        <f>IF(U1103="nulová",N1103,0)</f>
        <v>0</v>
      </c>
      <c r="BJ1103" s="21" t="s">
        <v>81</v>
      </c>
      <c r="BK1103" s="138">
        <f>ROUND(L1103*K1103,2)</f>
        <v>0</v>
      </c>
      <c r="BL1103" s="21" t="s">
        <v>234</v>
      </c>
      <c r="BM1103" s="21" t="s">
        <v>1931</v>
      </c>
    </row>
    <row r="1104" spans="2:65" s="10" customFormat="1" ht="16.5" customHeight="1">
      <c r="B1104" s="139"/>
      <c r="E1104" s="140" t="s">
        <v>5</v>
      </c>
      <c r="F1104" s="225" t="s">
        <v>662</v>
      </c>
      <c r="G1104" s="226"/>
      <c r="H1104" s="226"/>
      <c r="I1104" s="226"/>
      <c r="K1104" s="140" t="s">
        <v>5</v>
      </c>
      <c r="R1104" s="141"/>
      <c r="T1104" s="142"/>
      <c r="AA1104" s="143"/>
      <c r="AT1104" s="140" t="s">
        <v>152</v>
      </c>
      <c r="AU1104" s="140" t="s">
        <v>95</v>
      </c>
      <c r="AV1104" s="10" t="s">
        <v>81</v>
      </c>
      <c r="AW1104" s="10" t="s">
        <v>31</v>
      </c>
      <c r="AX1104" s="10" t="s">
        <v>73</v>
      </c>
      <c r="AY1104" s="140" t="s">
        <v>144</v>
      </c>
    </row>
    <row r="1105" spans="2:65" s="11" customFormat="1" ht="16.5" customHeight="1">
      <c r="B1105" s="144"/>
      <c r="E1105" s="145" t="s">
        <v>5</v>
      </c>
      <c r="F1105" s="223" t="s">
        <v>1932</v>
      </c>
      <c r="G1105" s="224"/>
      <c r="H1105" s="224"/>
      <c r="I1105" s="224"/>
      <c r="K1105" s="146">
        <v>18.234999999999999</v>
      </c>
      <c r="R1105" s="147"/>
      <c r="T1105" s="148"/>
      <c r="AA1105" s="149"/>
      <c r="AT1105" s="145" t="s">
        <v>152</v>
      </c>
      <c r="AU1105" s="145" t="s">
        <v>95</v>
      </c>
      <c r="AV1105" s="11" t="s">
        <v>95</v>
      </c>
      <c r="AW1105" s="11" t="s">
        <v>31</v>
      </c>
      <c r="AX1105" s="11" t="s">
        <v>81</v>
      </c>
      <c r="AY1105" s="145" t="s">
        <v>144</v>
      </c>
    </row>
    <row r="1106" spans="2:65" s="1" customFormat="1" ht="25.5" customHeight="1">
      <c r="B1106" s="129"/>
      <c r="C1106" s="130">
        <v>215</v>
      </c>
      <c r="D1106" s="130" t="s">
        <v>145</v>
      </c>
      <c r="E1106" s="131" t="s">
        <v>1933</v>
      </c>
      <c r="F1106" s="222" t="s">
        <v>1934</v>
      </c>
      <c r="G1106" s="222"/>
      <c r="H1106" s="222"/>
      <c r="I1106" s="222"/>
      <c r="J1106" s="132" t="s">
        <v>269</v>
      </c>
      <c r="K1106" s="133">
        <v>43.7</v>
      </c>
      <c r="L1106" s="217">
        <v>0</v>
      </c>
      <c r="M1106" s="217"/>
      <c r="N1106" s="217">
        <f>ROUND(L1106*K1106,2)</f>
        <v>0</v>
      </c>
      <c r="O1106" s="217"/>
      <c r="P1106" s="217"/>
      <c r="Q1106" s="217"/>
      <c r="R1106" s="134"/>
      <c r="T1106" s="135" t="s">
        <v>5</v>
      </c>
      <c r="U1106" s="40" t="s">
        <v>38</v>
      </c>
      <c r="V1106" s="136">
        <v>0.14599999999999999</v>
      </c>
      <c r="W1106" s="136">
        <f>V1106*K1106</f>
        <v>6.3802000000000003</v>
      </c>
      <c r="X1106" s="136">
        <v>0</v>
      </c>
      <c r="Y1106" s="136">
        <f>X1106*K1106</f>
        <v>0</v>
      </c>
      <c r="Z1106" s="136">
        <v>1.7700000000000001E-3</v>
      </c>
      <c r="AA1106" s="137">
        <f>Z1106*K1106</f>
        <v>7.7349000000000015E-2</v>
      </c>
      <c r="AR1106" s="21" t="s">
        <v>234</v>
      </c>
      <c r="AT1106" s="21" t="s">
        <v>145</v>
      </c>
      <c r="AU1106" s="21" t="s">
        <v>95</v>
      </c>
      <c r="AY1106" s="21" t="s">
        <v>144</v>
      </c>
      <c r="BE1106" s="138">
        <f>IF(U1106="základní",N1106,0)</f>
        <v>0</v>
      </c>
      <c r="BF1106" s="138">
        <f>IF(U1106="snížená",N1106,0)</f>
        <v>0</v>
      </c>
      <c r="BG1106" s="138">
        <f>IF(U1106="zákl. přenesená",N1106,0)</f>
        <v>0</v>
      </c>
      <c r="BH1106" s="138">
        <f>IF(U1106="sníž. přenesená",N1106,0)</f>
        <v>0</v>
      </c>
      <c r="BI1106" s="138">
        <f>IF(U1106="nulová",N1106,0)</f>
        <v>0</v>
      </c>
      <c r="BJ1106" s="21" t="s">
        <v>81</v>
      </c>
      <c r="BK1106" s="138">
        <f>ROUND(L1106*K1106,2)</f>
        <v>0</v>
      </c>
      <c r="BL1106" s="21" t="s">
        <v>234</v>
      </c>
      <c r="BM1106" s="21" t="s">
        <v>1935</v>
      </c>
    </row>
    <row r="1107" spans="2:65" s="10" customFormat="1" ht="16.5" customHeight="1">
      <c r="B1107" s="139"/>
      <c r="E1107" s="140" t="s">
        <v>5</v>
      </c>
      <c r="F1107" s="225" t="s">
        <v>662</v>
      </c>
      <c r="G1107" s="226"/>
      <c r="H1107" s="226"/>
      <c r="I1107" s="226"/>
      <c r="K1107" s="140" t="s">
        <v>5</v>
      </c>
      <c r="R1107" s="141"/>
      <c r="T1107" s="142"/>
      <c r="AA1107" s="143"/>
      <c r="AT1107" s="140" t="s">
        <v>152</v>
      </c>
      <c r="AU1107" s="140" t="s">
        <v>95</v>
      </c>
      <c r="AV1107" s="10" t="s">
        <v>81</v>
      </c>
      <c r="AW1107" s="10" t="s">
        <v>31</v>
      </c>
      <c r="AX1107" s="10" t="s">
        <v>73</v>
      </c>
      <c r="AY1107" s="140" t="s">
        <v>144</v>
      </c>
    </row>
    <row r="1108" spans="2:65" s="11" customFormat="1" ht="16.5" customHeight="1">
      <c r="B1108" s="144"/>
      <c r="E1108" s="145" t="s">
        <v>5</v>
      </c>
      <c r="F1108" s="223" t="s">
        <v>1936</v>
      </c>
      <c r="G1108" s="224"/>
      <c r="H1108" s="224"/>
      <c r="I1108" s="224"/>
      <c r="K1108" s="146">
        <v>43.7</v>
      </c>
      <c r="R1108" s="147"/>
      <c r="T1108" s="148"/>
      <c r="AA1108" s="149"/>
      <c r="AT1108" s="145" t="s">
        <v>152</v>
      </c>
      <c r="AU1108" s="145" t="s">
        <v>95</v>
      </c>
      <c r="AV1108" s="11" t="s">
        <v>95</v>
      </c>
      <c r="AW1108" s="11" t="s">
        <v>31</v>
      </c>
      <c r="AX1108" s="11" t="s">
        <v>81</v>
      </c>
      <c r="AY1108" s="145" t="s">
        <v>144</v>
      </c>
    </row>
    <row r="1109" spans="2:65" s="1" customFormat="1" ht="16.5" customHeight="1">
      <c r="B1109" s="129"/>
      <c r="C1109" s="130">
        <v>216</v>
      </c>
      <c r="D1109" s="130" t="s">
        <v>145</v>
      </c>
      <c r="E1109" s="131" t="s">
        <v>1937</v>
      </c>
      <c r="F1109" s="222" t="s">
        <v>1938</v>
      </c>
      <c r="G1109" s="222"/>
      <c r="H1109" s="222"/>
      <c r="I1109" s="222"/>
      <c r="J1109" s="132" t="s">
        <v>608</v>
      </c>
      <c r="K1109" s="133">
        <v>2</v>
      </c>
      <c r="L1109" s="217">
        <v>0</v>
      </c>
      <c r="M1109" s="217"/>
      <c r="N1109" s="217">
        <f>ROUND(L1109*K1109,2)</f>
        <v>0</v>
      </c>
      <c r="O1109" s="217"/>
      <c r="P1109" s="217"/>
      <c r="Q1109" s="217"/>
      <c r="R1109" s="134"/>
      <c r="T1109" s="135" t="s">
        <v>5</v>
      </c>
      <c r="U1109" s="40" t="s">
        <v>38</v>
      </c>
      <c r="V1109" s="136">
        <v>0.20699999999999999</v>
      </c>
      <c r="W1109" s="136">
        <f>V1109*K1109</f>
        <v>0.41399999999999998</v>
      </c>
      <c r="X1109" s="136">
        <v>0</v>
      </c>
      <c r="Y1109" s="136">
        <f>X1109*K1109</f>
        <v>0</v>
      </c>
      <c r="Z1109" s="136">
        <v>9.0600000000000003E-3</v>
      </c>
      <c r="AA1109" s="137">
        <f>Z1109*K1109</f>
        <v>1.8120000000000001E-2</v>
      </c>
      <c r="AR1109" s="21" t="s">
        <v>234</v>
      </c>
      <c r="AT1109" s="21" t="s">
        <v>145</v>
      </c>
      <c r="AU1109" s="21" t="s">
        <v>95</v>
      </c>
      <c r="AY1109" s="21" t="s">
        <v>144</v>
      </c>
      <c r="BE1109" s="138">
        <f>IF(U1109="základní",N1109,0)</f>
        <v>0</v>
      </c>
      <c r="BF1109" s="138">
        <f>IF(U1109="snížená",N1109,0)</f>
        <v>0</v>
      </c>
      <c r="BG1109" s="138">
        <f>IF(U1109="zákl. přenesená",N1109,0)</f>
        <v>0</v>
      </c>
      <c r="BH1109" s="138">
        <f>IF(U1109="sníž. přenesená",N1109,0)</f>
        <v>0</v>
      </c>
      <c r="BI1109" s="138">
        <f>IF(U1109="nulová",N1109,0)</f>
        <v>0</v>
      </c>
      <c r="BJ1109" s="21" t="s">
        <v>81</v>
      </c>
      <c r="BK1109" s="138">
        <f>ROUND(L1109*K1109,2)</f>
        <v>0</v>
      </c>
      <c r="BL1109" s="21" t="s">
        <v>234</v>
      </c>
      <c r="BM1109" s="21" t="s">
        <v>1939</v>
      </c>
    </row>
    <row r="1110" spans="2:65" s="11" customFormat="1" ht="16.5" customHeight="1">
      <c r="B1110" s="144"/>
      <c r="E1110" s="145" t="s">
        <v>5</v>
      </c>
      <c r="F1110" s="220" t="s">
        <v>1940</v>
      </c>
      <c r="G1110" s="221"/>
      <c r="H1110" s="221"/>
      <c r="I1110" s="221"/>
      <c r="K1110" s="146">
        <v>2</v>
      </c>
      <c r="R1110" s="147"/>
      <c r="T1110" s="148"/>
      <c r="AA1110" s="149"/>
      <c r="AT1110" s="145" t="s">
        <v>152</v>
      </c>
      <c r="AU1110" s="145" t="s">
        <v>95</v>
      </c>
      <c r="AV1110" s="11" t="s">
        <v>95</v>
      </c>
      <c r="AW1110" s="11" t="s">
        <v>31</v>
      </c>
      <c r="AX1110" s="11" t="s">
        <v>81</v>
      </c>
      <c r="AY1110" s="145" t="s">
        <v>144</v>
      </c>
    </row>
    <row r="1111" spans="2:65" s="1" customFormat="1" ht="16.5" customHeight="1">
      <c r="B1111" s="129"/>
      <c r="C1111" s="130">
        <v>217</v>
      </c>
      <c r="D1111" s="130" t="s">
        <v>145</v>
      </c>
      <c r="E1111" s="131" t="s">
        <v>1941</v>
      </c>
      <c r="F1111" s="222" t="s">
        <v>1942</v>
      </c>
      <c r="G1111" s="222"/>
      <c r="H1111" s="222"/>
      <c r="I1111" s="222"/>
      <c r="J1111" s="132" t="s">
        <v>269</v>
      </c>
      <c r="K1111" s="133">
        <v>43.7</v>
      </c>
      <c r="L1111" s="217">
        <v>0</v>
      </c>
      <c r="M1111" s="217"/>
      <c r="N1111" s="217">
        <f>ROUND(L1111*K1111,2)</f>
        <v>0</v>
      </c>
      <c r="O1111" s="217"/>
      <c r="P1111" s="217"/>
      <c r="Q1111" s="217"/>
      <c r="R1111" s="134"/>
      <c r="T1111" s="135" t="s">
        <v>5</v>
      </c>
      <c r="U1111" s="40" t="s">
        <v>38</v>
      </c>
      <c r="V1111" s="136">
        <v>0.13900000000000001</v>
      </c>
      <c r="W1111" s="136">
        <f>V1111*K1111</f>
        <v>6.0743000000000009</v>
      </c>
      <c r="X1111" s="136">
        <v>0</v>
      </c>
      <c r="Y1111" s="136">
        <f>X1111*K1111</f>
        <v>0</v>
      </c>
      <c r="Z1111" s="136">
        <v>2E-3</v>
      </c>
      <c r="AA1111" s="137">
        <f>Z1111*K1111</f>
        <v>8.7400000000000005E-2</v>
      </c>
      <c r="AR1111" s="21" t="s">
        <v>234</v>
      </c>
      <c r="AT1111" s="21" t="s">
        <v>145</v>
      </c>
      <c r="AU1111" s="21" t="s">
        <v>95</v>
      </c>
      <c r="AY1111" s="21" t="s">
        <v>144</v>
      </c>
      <c r="BE1111" s="138">
        <f>IF(U1111="základní",N1111,0)</f>
        <v>0</v>
      </c>
      <c r="BF1111" s="138">
        <f>IF(U1111="snížená",N1111,0)</f>
        <v>0</v>
      </c>
      <c r="BG1111" s="138">
        <f>IF(U1111="zákl. přenesená",N1111,0)</f>
        <v>0</v>
      </c>
      <c r="BH1111" s="138">
        <f>IF(U1111="sníž. přenesená",N1111,0)</f>
        <v>0</v>
      </c>
      <c r="BI1111" s="138">
        <f>IF(U1111="nulová",N1111,0)</f>
        <v>0</v>
      </c>
      <c r="BJ1111" s="21" t="s">
        <v>81</v>
      </c>
      <c r="BK1111" s="138">
        <f>ROUND(L1111*K1111,2)</f>
        <v>0</v>
      </c>
      <c r="BL1111" s="21" t="s">
        <v>234</v>
      </c>
      <c r="BM1111" s="21" t="s">
        <v>1943</v>
      </c>
    </row>
    <row r="1112" spans="2:65" s="1" customFormat="1" ht="25.5" customHeight="1">
      <c r="B1112" s="129"/>
      <c r="C1112" s="130">
        <v>218</v>
      </c>
      <c r="D1112" s="130" t="s">
        <v>145</v>
      </c>
      <c r="E1112" s="131" t="s">
        <v>1944</v>
      </c>
      <c r="F1112" s="222" t="s">
        <v>1945</v>
      </c>
      <c r="G1112" s="222"/>
      <c r="H1112" s="222"/>
      <c r="I1112" s="222"/>
      <c r="J1112" s="132" t="s">
        <v>269</v>
      </c>
      <c r="K1112" s="133">
        <v>14</v>
      </c>
      <c r="L1112" s="217">
        <v>0</v>
      </c>
      <c r="M1112" s="217"/>
      <c r="N1112" s="217">
        <f>ROUND(L1112*K1112,2)</f>
        <v>0</v>
      </c>
      <c r="O1112" s="217"/>
      <c r="P1112" s="217"/>
      <c r="Q1112" s="217"/>
      <c r="R1112" s="134"/>
      <c r="T1112" s="135" t="s">
        <v>5</v>
      </c>
      <c r="U1112" s="40" t="s">
        <v>38</v>
      </c>
      <c r="V1112" s="136">
        <v>0.25600000000000001</v>
      </c>
      <c r="W1112" s="136">
        <f>V1112*K1112</f>
        <v>3.5840000000000001</v>
      </c>
      <c r="X1112" s="136">
        <v>0</v>
      </c>
      <c r="Y1112" s="136">
        <f>X1112*K1112</f>
        <v>0</v>
      </c>
      <c r="Z1112" s="136">
        <v>2.2300000000000002E-3</v>
      </c>
      <c r="AA1112" s="137">
        <f>Z1112*K1112</f>
        <v>3.1220000000000005E-2</v>
      </c>
      <c r="AR1112" s="21" t="s">
        <v>234</v>
      </c>
      <c r="AT1112" s="21" t="s">
        <v>145</v>
      </c>
      <c r="AU1112" s="21" t="s">
        <v>95</v>
      </c>
      <c r="AY1112" s="21" t="s">
        <v>144</v>
      </c>
      <c r="BE1112" s="138">
        <f>IF(U1112="základní",N1112,0)</f>
        <v>0</v>
      </c>
      <c r="BF1112" s="138">
        <f>IF(U1112="snížená",N1112,0)</f>
        <v>0</v>
      </c>
      <c r="BG1112" s="138">
        <f>IF(U1112="zákl. přenesená",N1112,0)</f>
        <v>0</v>
      </c>
      <c r="BH1112" s="138">
        <f>IF(U1112="sníž. přenesená",N1112,0)</f>
        <v>0</v>
      </c>
      <c r="BI1112" s="138">
        <f>IF(U1112="nulová",N1112,0)</f>
        <v>0</v>
      </c>
      <c r="BJ1112" s="21" t="s">
        <v>81</v>
      </c>
      <c r="BK1112" s="138">
        <f>ROUND(L1112*K1112,2)</f>
        <v>0</v>
      </c>
      <c r="BL1112" s="21" t="s">
        <v>234</v>
      </c>
      <c r="BM1112" s="21" t="s">
        <v>1946</v>
      </c>
    </row>
    <row r="1113" spans="2:65" s="1" customFormat="1" ht="38.25" customHeight="1">
      <c r="B1113" s="129"/>
      <c r="C1113" s="130">
        <v>219</v>
      </c>
      <c r="D1113" s="130" t="s">
        <v>145</v>
      </c>
      <c r="E1113" s="131" t="s">
        <v>1947</v>
      </c>
      <c r="F1113" s="222" t="s">
        <v>1948</v>
      </c>
      <c r="G1113" s="222"/>
      <c r="H1113" s="222"/>
      <c r="I1113" s="222"/>
      <c r="J1113" s="132" t="s">
        <v>269</v>
      </c>
      <c r="K1113" s="133">
        <v>401.858</v>
      </c>
      <c r="L1113" s="217">
        <v>0</v>
      </c>
      <c r="M1113" s="217"/>
      <c r="N1113" s="217">
        <f>ROUND(L1113*K1113,2)</f>
        <v>0</v>
      </c>
      <c r="O1113" s="217"/>
      <c r="P1113" s="217"/>
      <c r="Q1113" s="217"/>
      <c r="R1113" s="134"/>
      <c r="T1113" s="135" t="s">
        <v>5</v>
      </c>
      <c r="U1113" s="40" t="s">
        <v>38</v>
      </c>
      <c r="V1113" s="136">
        <v>8.3000000000000004E-2</v>
      </c>
      <c r="W1113" s="136">
        <f>V1113*K1113</f>
        <v>33.354213999999999</v>
      </c>
      <c r="X1113" s="136">
        <v>4.1800000000000002E-4</v>
      </c>
      <c r="Y1113" s="136">
        <f>X1113*K1113</f>
        <v>0.16797664400000001</v>
      </c>
      <c r="Z1113" s="136">
        <v>0</v>
      </c>
      <c r="AA1113" s="137">
        <f>Z1113*K1113</f>
        <v>0</v>
      </c>
      <c r="AR1113" s="21" t="s">
        <v>234</v>
      </c>
      <c r="AT1113" s="21" t="s">
        <v>145</v>
      </c>
      <c r="AU1113" s="21" t="s">
        <v>95</v>
      </c>
      <c r="AY1113" s="21" t="s">
        <v>144</v>
      </c>
      <c r="BE1113" s="138">
        <f>IF(U1113="základní",N1113,0)</f>
        <v>0</v>
      </c>
      <c r="BF1113" s="138">
        <f>IF(U1113="snížená",N1113,0)</f>
        <v>0</v>
      </c>
      <c r="BG1113" s="138">
        <f>IF(U1113="zákl. přenesená",N1113,0)</f>
        <v>0</v>
      </c>
      <c r="BH1113" s="138">
        <f>IF(U1113="sníž. přenesená",N1113,0)</f>
        <v>0</v>
      </c>
      <c r="BI1113" s="138">
        <f>IF(U1113="nulová",N1113,0)</f>
        <v>0</v>
      </c>
      <c r="BJ1113" s="21" t="s">
        <v>81</v>
      </c>
      <c r="BK1113" s="138">
        <f>ROUND(L1113*K1113,2)</f>
        <v>0</v>
      </c>
      <c r="BL1113" s="21" t="s">
        <v>234</v>
      </c>
      <c r="BM1113" s="21" t="s">
        <v>1949</v>
      </c>
    </row>
    <row r="1114" spans="2:65" s="1" customFormat="1" ht="38.25" customHeight="1">
      <c r="B1114" s="129"/>
      <c r="C1114" s="130">
        <v>220</v>
      </c>
      <c r="D1114" s="130" t="s">
        <v>145</v>
      </c>
      <c r="E1114" s="131" t="s">
        <v>1950</v>
      </c>
      <c r="F1114" s="222" t="s">
        <v>1951</v>
      </c>
      <c r="G1114" s="222"/>
      <c r="H1114" s="222"/>
      <c r="I1114" s="222"/>
      <c r="J1114" s="132" t="s">
        <v>190</v>
      </c>
      <c r="K1114" s="133">
        <v>401.858</v>
      </c>
      <c r="L1114" s="217">
        <v>0</v>
      </c>
      <c r="M1114" s="217"/>
      <c r="N1114" s="217">
        <f>ROUND(L1114*K1114,2)</f>
        <v>0</v>
      </c>
      <c r="O1114" s="217"/>
      <c r="P1114" s="217"/>
      <c r="Q1114" s="217"/>
      <c r="R1114" s="134"/>
      <c r="T1114" s="135" t="s">
        <v>5</v>
      </c>
      <c r="U1114" s="40" t="s">
        <v>38</v>
      </c>
      <c r="V1114" s="136">
        <v>1.325</v>
      </c>
      <c r="W1114" s="136">
        <f>V1114*K1114</f>
        <v>532.46185000000003</v>
      </c>
      <c r="X1114" s="136">
        <v>6.8422999999999999E-3</v>
      </c>
      <c r="Y1114" s="136">
        <f>X1114*K1114</f>
        <v>2.7496329934000001</v>
      </c>
      <c r="Z1114" s="136">
        <v>0</v>
      </c>
      <c r="AA1114" s="137">
        <f>Z1114*K1114</f>
        <v>0</v>
      </c>
      <c r="AR1114" s="21" t="s">
        <v>234</v>
      </c>
      <c r="AT1114" s="21" t="s">
        <v>145</v>
      </c>
      <c r="AU1114" s="21" t="s">
        <v>95</v>
      </c>
      <c r="AY1114" s="21" t="s">
        <v>144</v>
      </c>
      <c r="BE1114" s="138">
        <f>IF(U1114="základní",N1114,0)</f>
        <v>0</v>
      </c>
      <c r="BF1114" s="138">
        <f>IF(U1114="snížená",N1114,0)</f>
        <v>0</v>
      </c>
      <c r="BG1114" s="138">
        <f>IF(U1114="zákl. přenesená",N1114,0)</f>
        <v>0</v>
      </c>
      <c r="BH1114" s="138">
        <f>IF(U1114="sníž. přenesená",N1114,0)</f>
        <v>0</v>
      </c>
      <c r="BI1114" s="138">
        <f>IF(U1114="nulová",N1114,0)</f>
        <v>0</v>
      </c>
      <c r="BJ1114" s="21" t="s">
        <v>81</v>
      </c>
      <c r="BK1114" s="138">
        <f>ROUND(L1114*K1114,2)</f>
        <v>0</v>
      </c>
      <c r="BL1114" s="21" t="s">
        <v>234</v>
      </c>
      <c r="BM1114" s="21" t="s">
        <v>1952</v>
      </c>
    </row>
    <row r="1115" spans="2:65" s="10" customFormat="1" ht="16.5" customHeight="1">
      <c r="B1115" s="139"/>
      <c r="E1115" s="140" t="s">
        <v>5</v>
      </c>
      <c r="F1115" s="225" t="s">
        <v>1953</v>
      </c>
      <c r="G1115" s="226"/>
      <c r="H1115" s="226"/>
      <c r="I1115" s="226"/>
      <c r="K1115" s="140" t="s">
        <v>5</v>
      </c>
      <c r="R1115" s="141"/>
      <c r="T1115" s="142"/>
      <c r="AA1115" s="143"/>
      <c r="AT1115" s="140" t="s">
        <v>152</v>
      </c>
      <c r="AU1115" s="140" t="s">
        <v>95</v>
      </c>
      <c r="AV1115" s="10" t="s">
        <v>81</v>
      </c>
      <c r="AW1115" s="10" t="s">
        <v>31</v>
      </c>
      <c r="AX1115" s="10" t="s">
        <v>73</v>
      </c>
      <c r="AY1115" s="140" t="s">
        <v>144</v>
      </c>
    </row>
    <row r="1116" spans="2:65" s="11" customFormat="1" ht="16.5" customHeight="1">
      <c r="B1116" s="144"/>
      <c r="E1116" s="145" t="s">
        <v>5</v>
      </c>
      <c r="F1116" s="223" t="s">
        <v>1796</v>
      </c>
      <c r="G1116" s="224"/>
      <c r="H1116" s="224"/>
      <c r="I1116" s="224"/>
      <c r="K1116" s="146">
        <v>119.411</v>
      </c>
      <c r="R1116" s="147"/>
      <c r="T1116" s="148"/>
      <c r="AA1116" s="149"/>
      <c r="AT1116" s="145" t="s">
        <v>152</v>
      </c>
      <c r="AU1116" s="145" t="s">
        <v>95</v>
      </c>
      <c r="AV1116" s="11" t="s">
        <v>95</v>
      </c>
      <c r="AW1116" s="11" t="s">
        <v>31</v>
      </c>
      <c r="AX1116" s="11" t="s">
        <v>73</v>
      </c>
      <c r="AY1116" s="145" t="s">
        <v>144</v>
      </c>
    </row>
    <row r="1117" spans="2:65" s="11" customFormat="1" ht="16.5" customHeight="1">
      <c r="B1117" s="144"/>
      <c r="E1117" s="145" t="s">
        <v>5</v>
      </c>
      <c r="F1117" s="223" t="s">
        <v>1797</v>
      </c>
      <c r="G1117" s="224"/>
      <c r="H1117" s="224"/>
      <c r="I1117" s="224"/>
      <c r="K1117" s="146">
        <v>65.930999999999997</v>
      </c>
      <c r="R1117" s="147"/>
      <c r="T1117" s="148"/>
      <c r="AA1117" s="149"/>
      <c r="AT1117" s="145" t="s">
        <v>152</v>
      </c>
      <c r="AU1117" s="145" t="s">
        <v>95</v>
      </c>
      <c r="AV1117" s="11" t="s">
        <v>95</v>
      </c>
      <c r="AW1117" s="11" t="s">
        <v>31</v>
      </c>
      <c r="AX1117" s="11" t="s">
        <v>73</v>
      </c>
      <c r="AY1117" s="145" t="s">
        <v>144</v>
      </c>
    </row>
    <row r="1118" spans="2:65" s="11" customFormat="1" ht="16.5" customHeight="1">
      <c r="B1118" s="144"/>
      <c r="E1118" s="145" t="s">
        <v>5</v>
      </c>
      <c r="F1118" s="223" t="s">
        <v>1798</v>
      </c>
      <c r="G1118" s="224"/>
      <c r="H1118" s="224"/>
      <c r="I1118" s="224"/>
      <c r="K1118" s="146">
        <v>15.84</v>
      </c>
      <c r="R1118" s="147"/>
      <c r="T1118" s="148"/>
      <c r="AA1118" s="149"/>
      <c r="AT1118" s="145" t="s">
        <v>152</v>
      </c>
      <c r="AU1118" s="145" t="s">
        <v>95</v>
      </c>
      <c r="AV1118" s="11" t="s">
        <v>95</v>
      </c>
      <c r="AW1118" s="11" t="s">
        <v>31</v>
      </c>
      <c r="AX1118" s="11" t="s">
        <v>73</v>
      </c>
      <c r="AY1118" s="145" t="s">
        <v>144</v>
      </c>
    </row>
    <row r="1119" spans="2:65" s="11" customFormat="1" ht="16.5" customHeight="1">
      <c r="B1119" s="144"/>
      <c r="E1119" s="145" t="s">
        <v>5</v>
      </c>
      <c r="F1119" s="223" t="s">
        <v>1799</v>
      </c>
      <c r="G1119" s="224"/>
      <c r="H1119" s="224"/>
      <c r="I1119" s="224"/>
      <c r="K1119" s="146">
        <v>113.252</v>
      </c>
      <c r="R1119" s="147"/>
      <c r="T1119" s="148"/>
      <c r="AA1119" s="149"/>
      <c r="AT1119" s="145" t="s">
        <v>152</v>
      </c>
      <c r="AU1119" s="145" t="s">
        <v>95</v>
      </c>
      <c r="AV1119" s="11" t="s">
        <v>95</v>
      </c>
      <c r="AW1119" s="11" t="s">
        <v>31</v>
      </c>
      <c r="AX1119" s="11" t="s">
        <v>73</v>
      </c>
      <c r="AY1119" s="145" t="s">
        <v>144</v>
      </c>
    </row>
    <row r="1120" spans="2:65" s="11" customFormat="1" ht="16.5" customHeight="1">
      <c r="B1120" s="144"/>
      <c r="E1120" s="145" t="s">
        <v>5</v>
      </c>
      <c r="F1120" s="223" t="s">
        <v>1800</v>
      </c>
      <c r="G1120" s="224"/>
      <c r="H1120" s="224"/>
      <c r="I1120" s="224"/>
      <c r="K1120" s="146">
        <v>58.978999999999999</v>
      </c>
      <c r="R1120" s="147"/>
      <c r="T1120" s="148"/>
      <c r="AA1120" s="149"/>
      <c r="AT1120" s="145" t="s">
        <v>152</v>
      </c>
      <c r="AU1120" s="145" t="s">
        <v>95</v>
      </c>
      <c r="AV1120" s="11" t="s">
        <v>95</v>
      </c>
      <c r="AW1120" s="11" t="s">
        <v>31</v>
      </c>
      <c r="AX1120" s="11" t="s">
        <v>73</v>
      </c>
      <c r="AY1120" s="145" t="s">
        <v>144</v>
      </c>
    </row>
    <row r="1121" spans="2:65" s="11" customFormat="1" ht="16.5" customHeight="1">
      <c r="B1121" s="144"/>
      <c r="E1121" s="145" t="s">
        <v>5</v>
      </c>
      <c r="F1121" s="223" t="s">
        <v>1801</v>
      </c>
      <c r="G1121" s="224"/>
      <c r="H1121" s="224"/>
      <c r="I1121" s="224"/>
      <c r="K1121" s="146">
        <v>28.445</v>
      </c>
      <c r="R1121" s="147"/>
      <c r="T1121" s="148"/>
      <c r="AA1121" s="149"/>
      <c r="AT1121" s="145" t="s">
        <v>152</v>
      </c>
      <c r="AU1121" s="145" t="s">
        <v>95</v>
      </c>
      <c r="AV1121" s="11" t="s">
        <v>95</v>
      </c>
      <c r="AW1121" s="11" t="s">
        <v>31</v>
      </c>
      <c r="AX1121" s="11" t="s">
        <v>73</v>
      </c>
      <c r="AY1121" s="145" t="s">
        <v>144</v>
      </c>
    </row>
    <row r="1122" spans="2:65" s="12" customFormat="1" ht="16.5" customHeight="1">
      <c r="B1122" s="150"/>
      <c r="E1122" s="151" t="s">
        <v>5</v>
      </c>
      <c r="F1122" s="227" t="s">
        <v>155</v>
      </c>
      <c r="G1122" s="228"/>
      <c r="H1122" s="228"/>
      <c r="I1122" s="228"/>
      <c r="K1122" s="152">
        <v>401.858</v>
      </c>
      <c r="R1122" s="153"/>
      <c r="T1122" s="154"/>
      <c r="AA1122" s="155"/>
      <c r="AT1122" s="151" t="s">
        <v>152</v>
      </c>
      <c r="AU1122" s="151" t="s">
        <v>95</v>
      </c>
      <c r="AV1122" s="12" t="s">
        <v>149</v>
      </c>
      <c r="AW1122" s="12" t="s">
        <v>31</v>
      </c>
      <c r="AX1122" s="12" t="s">
        <v>81</v>
      </c>
      <c r="AY1122" s="151" t="s">
        <v>144</v>
      </c>
    </row>
    <row r="1123" spans="2:65" s="1" customFormat="1" ht="38.25" customHeight="1">
      <c r="B1123" s="129"/>
      <c r="C1123" s="130">
        <v>221</v>
      </c>
      <c r="D1123" s="130" t="s">
        <v>145</v>
      </c>
      <c r="E1123" s="131" t="s">
        <v>1954</v>
      </c>
      <c r="F1123" s="222" t="s">
        <v>1955</v>
      </c>
      <c r="G1123" s="222"/>
      <c r="H1123" s="222"/>
      <c r="I1123" s="222"/>
      <c r="J1123" s="132" t="s">
        <v>269</v>
      </c>
      <c r="K1123" s="133">
        <v>21.78</v>
      </c>
      <c r="L1123" s="217">
        <v>0</v>
      </c>
      <c r="M1123" s="217"/>
      <c r="N1123" s="217">
        <f>ROUND(L1123*K1123,2)</f>
        <v>0</v>
      </c>
      <c r="O1123" s="217"/>
      <c r="P1123" s="217"/>
      <c r="Q1123" s="217"/>
      <c r="R1123" s="134"/>
      <c r="T1123" s="135" t="s">
        <v>5</v>
      </c>
      <c r="U1123" s="40" t="s">
        <v>38</v>
      </c>
      <c r="V1123" s="136">
        <v>0.46400000000000002</v>
      </c>
      <c r="W1123" s="136">
        <f>V1123*K1123</f>
        <v>10.105920000000001</v>
      </c>
      <c r="X1123" s="136">
        <v>3.7709599999999999E-3</v>
      </c>
      <c r="Y1123" s="136">
        <f>X1123*K1123</f>
        <v>8.2131508800000003E-2</v>
      </c>
      <c r="Z1123" s="136">
        <v>0</v>
      </c>
      <c r="AA1123" s="137">
        <f>Z1123*K1123</f>
        <v>0</v>
      </c>
      <c r="AR1123" s="21" t="s">
        <v>234</v>
      </c>
      <c r="AT1123" s="21" t="s">
        <v>145</v>
      </c>
      <c r="AU1123" s="21" t="s">
        <v>95</v>
      </c>
      <c r="AY1123" s="21" t="s">
        <v>144</v>
      </c>
      <c r="BE1123" s="138">
        <f>IF(U1123="základní",N1123,0)</f>
        <v>0</v>
      </c>
      <c r="BF1123" s="138">
        <f>IF(U1123="snížená",N1123,0)</f>
        <v>0</v>
      </c>
      <c r="BG1123" s="138">
        <f>IF(U1123="zákl. přenesená",N1123,0)</f>
        <v>0</v>
      </c>
      <c r="BH1123" s="138">
        <f>IF(U1123="sníž. přenesená",N1123,0)</f>
        <v>0</v>
      </c>
      <c r="BI1123" s="138">
        <f>IF(U1123="nulová",N1123,0)</f>
        <v>0</v>
      </c>
      <c r="BJ1123" s="21" t="s">
        <v>81</v>
      </c>
      <c r="BK1123" s="138">
        <f>ROUND(L1123*K1123,2)</f>
        <v>0</v>
      </c>
      <c r="BL1123" s="21" t="s">
        <v>234</v>
      </c>
      <c r="BM1123" s="21" t="s">
        <v>1956</v>
      </c>
    </row>
    <row r="1124" spans="2:65" s="10" customFormat="1" ht="16.5" customHeight="1">
      <c r="B1124" s="139"/>
      <c r="E1124" s="140" t="s">
        <v>5</v>
      </c>
      <c r="F1124" s="225" t="s">
        <v>682</v>
      </c>
      <c r="G1124" s="226"/>
      <c r="H1124" s="226"/>
      <c r="I1124" s="226"/>
      <c r="K1124" s="140" t="s">
        <v>5</v>
      </c>
      <c r="R1124" s="141"/>
      <c r="T1124" s="142"/>
      <c r="AA1124" s="143"/>
      <c r="AT1124" s="140" t="s">
        <v>152</v>
      </c>
      <c r="AU1124" s="140" t="s">
        <v>95</v>
      </c>
      <c r="AV1124" s="10" t="s">
        <v>81</v>
      </c>
      <c r="AW1124" s="10" t="s">
        <v>31</v>
      </c>
      <c r="AX1124" s="10" t="s">
        <v>73</v>
      </c>
      <c r="AY1124" s="140" t="s">
        <v>144</v>
      </c>
    </row>
    <row r="1125" spans="2:65" s="11" customFormat="1" ht="16.5" customHeight="1">
      <c r="B1125" s="144"/>
      <c r="E1125" s="145" t="s">
        <v>5</v>
      </c>
      <c r="F1125" s="223" t="s">
        <v>1957</v>
      </c>
      <c r="G1125" s="224"/>
      <c r="H1125" s="224"/>
      <c r="I1125" s="224"/>
      <c r="K1125" s="146">
        <v>21.78</v>
      </c>
      <c r="R1125" s="147"/>
      <c r="T1125" s="148"/>
      <c r="AA1125" s="149"/>
      <c r="AT1125" s="145" t="s">
        <v>152</v>
      </c>
      <c r="AU1125" s="145" t="s">
        <v>95</v>
      </c>
      <c r="AV1125" s="11" t="s">
        <v>95</v>
      </c>
      <c r="AW1125" s="11" t="s">
        <v>31</v>
      </c>
      <c r="AX1125" s="11" t="s">
        <v>81</v>
      </c>
      <c r="AY1125" s="145" t="s">
        <v>144</v>
      </c>
    </row>
    <row r="1126" spans="2:65" s="1" customFormat="1" ht="25.5" customHeight="1">
      <c r="B1126" s="129"/>
      <c r="C1126" s="130">
        <v>222</v>
      </c>
      <c r="D1126" s="130" t="s">
        <v>145</v>
      </c>
      <c r="E1126" s="131" t="s">
        <v>1958</v>
      </c>
      <c r="F1126" s="222" t="s">
        <v>1959</v>
      </c>
      <c r="G1126" s="222"/>
      <c r="H1126" s="222"/>
      <c r="I1126" s="222"/>
      <c r="J1126" s="132" t="s">
        <v>269</v>
      </c>
      <c r="K1126" s="133">
        <v>36.896000000000001</v>
      </c>
      <c r="L1126" s="217">
        <v>0</v>
      </c>
      <c r="M1126" s="217"/>
      <c r="N1126" s="217">
        <f>ROUND(L1126*K1126,2)</f>
        <v>0</v>
      </c>
      <c r="O1126" s="217"/>
      <c r="P1126" s="217"/>
      <c r="Q1126" s="217"/>
      <c r="R1126" s="134"/>
      <c r="T1126" s="135" t="s">
        <v>5</v>
      </c>
      <c r="U1126" s="40" t="s">
        <v>38</v>
      </c>
      <c r="V1126" s="136">
        <v>0.35899999999999999</v>
      </c>
      <c r="W1126" s="136">
        <f>V1126*K1126</f>
        <v>13.245664</v>
      </c>
      <c r="X1126" s="136">
        <v>2.9271599999999998E-3</v>
      </c>
      <c r="Y1126" s="136">
        <f>X1126*K1126</f>
        <v>0.10800049535999999</v>
      </c>
      <c r="Z1126" s="136">
        <v>0</v>
      </c>
      <c r="AA1126" s="137">
        <f>Z1126*K1126</f>
        <v>0</v>
      </c>
      <c r="AR1126" s="21" t="s">
        <v>234</v>
      </c>
      <c r="AT1126" s="21" t="s">
        <v>145</v>
      </c>
      <c r="AU1126" s="21" t="s">
        <v>95</v>
      </c>
      <c r="AY1126" s="21" t="s">
        <v>144</v>
      </c>
      <c r="BE1126" s="138">
        <f>IF(U1126="základní",N1126,0)</f>
        <v>0</v>
      </c>
      <c r="BF1126" s="138">
        <f>IF(U1126="snížená",N1126,0)</f>
        <v>0</v>
      </c>
      <c r="BG1126" s="138">
        <f>IF(U1126="zákl. přenesená",N1126,0)</f>
        <v>0</v>
      </c>
      <c r="BH1126" s="138">
        <f>IF(U1126="sníž. přenesená",N1126,0)</f>
        <v>0</v>
      </c>
      <c r="BI1126" s="138">
        <f>IF(U1126="nulová",N1126,0)</f>
        <v>0</v>
      </c>
      <c r="BJ1126" s="21" t="s">
        <v>81</v>
      </c>
      <c r="BK1126" s="138">
        <f>ROUND(L1126*K1126,2)</f>
        <v>0</v>
      </c>
      <c r="BL1126" s="21" t="s">
        <v>234</v>
      </c>
      <c r="BM1126" s="21" t="s">
        <v>1960</v>
      </c>
    </row>
    <row r="1127" spans="2:65" s="10" customFormat="1" ht="16.5" customHeight="1">
      <c r="B1127" s="139"/>
      <c r="E1127" s="140" t="s">
        <v>5</v>
      </c>
      <c r="F1127" s="225" t="s">
        <v>1961</v>
      </c>
      <c r="G1127" s="226"/>
      <c r="H1127" s="226"/>
      <c r="I1127" s="226"/>
      <c r="K1127" s="140" t="s">
        <v>5</v>
      </c>
      <c r="R1127" s="141"/>
      <c r="T1127" s="142"/>
      <c r="AA1127" s="143"/>
      <c r="AT1127" s="140" t="s">
        <v>152</v>
      </c>
      <c r="AU1127" s="140" t="s">
        <v>95</v>
      </c>
      <c r="AV1127" s="10" t="s">
        <v>81</v>
      </c>
      <c r="AW1127" s="10" t="s">
        <v>31</v>
      </c>
      <c r="AX1127" s="10" t="s">
        <v>73</v>
      </c>
      <c r="AY1127" s="140" t="s">
        <v>144</v>
      </c>
    </row>
    <row r="1128" spans="2:65" s="11" customFormat="1" ht="16.5" customHeight="1">
      <c r="B1128" s="144"/>
      <c r="E1128" s="145" t="s">
        <v>5</v>
      </c>
      <c r="F1128" s="223" t="s">
        <v>1962</v>
      </c>
      <c r="G1128" s="224"/>
      <c r="H1128" s="224"/>
      <c r="I1128" s="224"/>
      <c r="K1128" s="146">
        <v>36.896000000000001</v>
      </c>
      <c r="R1128" s="147"/>
      <c r="T1128" s="148"/>
      <c r="AA1128" s="149"/>
      <c r="AT1128" s="145" t="s">
        <v>152</v>
      </c>
      <c r="AU1128" s="145" t="s">
        <v>95</v>
      </c>
      <c r="AV1128" s="11" t="s">
        <v>95</v>
      </c>
      <c r="AW1128" s="11" t="s">
        <v>31</v>
      </c>
      <c r="AX1128" s="11" t="s">
        <v>81</v>
      </c>
      <c r="AY1128" s="145" t="s">
        <v>144</v>
      </c>
    </row>
    <row r="1129" spans="2:65" s="1" customFormat="1" ht="25.5" customHeight="1">
      <c r="B1129" s="129"/>
      <c r="C1129" s="130">
        <v>223</v>
      </c>
      <c r="D1129" s="130" t="s">
        <v>145</v>
      </c>
      <c r="E1129" s="131" t="s">
        <v>1963</v>
      </c>
      <c r="F1129" s="222" t="s">
        <v>1964</v>
      </c>
      <c r="G1129" s="222"/>
      <c r="H1129" s="222"/>
      <c r="I1129" s="222"/>
      <c r="J1129" s="132" t="s">
        <v>269</v>
      </c>
      <c r="K1129" s="133">
        <v>43.56</v>
      </c>
      <c r="L1129" s="217">
        <v>0</v>
      </c>
      <c r="M1129" s="217"/>
      <c r="N1129" s="217">
        <f>ROUND(L1129*K1129,2)</f>
        <v>0</v>
      </c>
      <c r="O1129" s="217"/>
      <c r="P1129" s="217"/>
      <c r="Q1129" s="217"/>
      <c r="R1129" s="134"/>
      <c r="T1129" s="135" t="s">
        <v>5</v>
      </c>
      <c r="U1129" s="40" t="s">
        <v>38</v>
      </c>
      <c r="V1129" s="136">
        <v>0.30499999999999999</v>
      </c>
      <c r="W1129" s="136">
        <f>V1129*K1129</f>
        <v>13.2858</v>
      </c>
      <c r="X1129" s="136">
        <v>2.9789600000000001E-3</v>
      </c>
      <c r="Y1129" s="136">
        <f>X1129*K1129</f>
        <v>0.1297634976</v>
      </c>
      <c r="Z1129" s="136">
        <v>0</v>
      </c>
      <c r="AA1129" s="137">
        <f>Z1129*K1129</f>
        <v>0</v>
      </c>
      <c r="AR1129" s="21" t="s">
        <v>234</v>
      </c>
      <c r="AT1129" s="21" t="s">
        <v>145</v>
      </c>
      <c r="AU1129" s="21" t="s">
        <v>95</v>
      </c>
      <c r="AY1129" s="21" t="s">
        <v>144</v>
      </c>
      <c r="BE1129" s="138">
        <f>IF(U1129="základní",N1129,0)</f>
        <v>0</v>
      </c>
      <c r="BF1129" s="138">
        <f>IF(U1129="snížená",N1129,0)</f>
        <v>0</v>
      </c>
      <c r="BG1129" s="138">
        <f>IF(U1129="zákl. přenesená",N1129,0)</f>
        <v>0</v>
      </c>
      <c r="BH1129" s="138">
        <f>IF(U1129="sníž. přenesená",N1129,0)</f>
        <v>0</v>
      </c>
      <c r="BI1129" s="138">
        <f>IF(U1129="nulová",N1129,0)</f>
        <v>0</v>
      </c>
      <c r="BJ1129" s="21" t="s">
        <v>81</v>
      </c>
      <c r="BK1129" s="138">
        <f>ROUND(L1129*K1129,2)</f>
        <v>0</v>
      </c>
      <c r="BL1129" s="21" t="s">
        <v>234</v>
      </c>
      <c r="BM1129" s="21" t="s">
        <v>1965</v>
      </c>
    </row>
    <row r="1130" spans="2:65" s="10" customFormat="1" ht="16.5" customHeight="1">
      <c r="B1130" s="139"/>
      <c r="E1130" s="140" t="s">
        <v>5</v>
      </c>
      <c r="F1130" s="225" t="s">
        <v>682</v>
      </c>
      <c r="G1130" s="226"/>
      <c r="H1130" s="226"/>
      <c r="I1130" s="226"/>
      <c r="K1130" s="140" t="s">
        <v>5</v>
      </c>
      <c r="R1130" s="141"/>
      <c r="T1130" s="142"/>
      <c r="AA1130" s="143"/>
      <c r="AT1130" s="140" t="s">
        <v>152</v>
      </c>
      <c r="AU1130" s="140" t="s">
        <v>95</v>
      </c>
      <c r="AV1130" s="10" t="s">
        <v>81</v>
      </c>
      <c r="AW1130" s="10" t="s">
        <v>31</v>
      </c>
      <c r="AX1130" s="10" t="s">
        <v>73</v>
      </c>
      <c r="AY1130" s="140" t="s">
        <v>144</v>
      </c>
    </row>
    <row r="1131" spans="2:65" s="11" customFormat="1" ht="16.5" customHeight="1">
      <c r="B1131" s="144"/>
      <c r="E1131" s="145" t="s">
        <v>5</v>
      </c>
      <c r="F1131" s="223" t="s">
        <v>1966</v>
      </c>
      <c r="G1131" s="224"/>
      <c r="H1131" s="224"/>
      <c r="I1131" s="224"/>
      <c r="K1131" s="146">
        <v>43.56</v>
      </c>
      <c r="R1131" s="147"/>
      <c r="T1131" s="148"/>
      <c r="AA1131" s="149"/>
      <c r="AT1131" s="145" t="s">
        <v>152</v>
      </c>
      <c r="AU1131" s="145" t="s">
        <v>95</v>
      </c>
      <c r="AV1131" s="11" t="s">
        <v>95</v>
      </c>
      <c r="AW1131" s="11" t="s">
        <v>31</v>
      </c>
      <c r="AX1131" s="11" t="s">
        <v>81</v>
      </c>
      <c r="AY1131" s="145" t="s">
        <v>144</v>
      </c>
    </row>
    <row r="1132" spans="2:65" s="1" customFormat="1" ht="38.25" customHeight="1">
      <c r="B1132" s="129"/>
      <c r="C1132" s="130">
        <v>224</v>
      </c>
      <c r="D1132" s="130" t="s">
        <v>145</v>
      </c>
      <c r="E1132" s="131" t="s">
        <v>1967</v>
      </c>
      <c r="F1132" s="222" t="s">
        <v>1968</v>
      </c>
      <c r="G1132" s="222"/>
      <c r="H1132" s="222"/>
      <c r="I1132" s="222"/>
      <c r="J1132" s="132" t="s">
        <v>269</v>
      </c>
      <c r="K1132" s="133">
        <v>43.56</v>
      </c>
      <c r="L1132" s="217">
        <v>0</v>
      </c>
      <c r="M1132" s="217"/>
      <c r="N1132" s="217">
        <f>ROUND(L1132*K1132,2)</f>
        <v>0</v>
      </c>
      <c r="O1132" s="217"/>
      <c r="P1132" s="217"/>
      <c r="Q1132" s="217"/>
      <c r="R1132" s="134"/>
      <c r="T1132" s="135" t="s">
        <v>5</v>
      </c>
      <c r="U1132" s="40" t="s">
        <v>38</v>
      </c>
      <c r="V1132" s="136">
        <v>0.34399999999999997</v>
      </c>
      <c r="W1132" s="136">
        <f>V1132*K1132</f>
        <v>14.984639999999999</v>
      </c>
      <c r="X1132" s="136">
        <v>2.0066799999999998E-3</v>
      </c>
      <c r="Y1132" s="136">
        <f>X1132*K1132</f>
        <v>8.7410980799999996E-2</v>
      </c>
      <c r="Z1132" s="136">
        <v>0</v>
      </c>
      <c r="AA1132" s="137">
        <f>Z1132*K1132</f>
        <v>0</v>
      </c>
      <c r="AR1132" s="21" t="s">
        <v>234</v>
      </c>
      <c r="AT1132" s="21" t="s">
        <v>145</v>
      </c>
      <c r="AU1132" s="21" t="s">
        <v>95</v>
      </c>
      <c r="AY1132" s="21" t="s">
        <v>144</v>
      </c>
      <c r="BE1132" s="138">
        <f>IF(U1132="základní",N1132,0)</f>
        <v>0</v>
      </c>
      <c r="BF1132" s="138">
        <f>IF(U1132="snížená",N1132,0)</f>
        <v>0</v>
      </c>
      <c r="BG1132" s="138">
        <f>IF(U1132="zákl. přenesená",N1132,0)</f>
        <v>0</v>
      </c>
      <c r="BH1132" s="138">
        <f>IF(U1132="sníž. přenesená",N1132,0)</f>
        <v>0</v>
      </c>
      <c r="BI1132" s="138">
        <f>IF(U1132="nulová",N1132,0)</f>
        <v>0</v>
      </c>
      <c r="BJ1132" s="21" t="s">
        <v>81</v>
      </c>
      <c r="BK1132" s="138">
        <f>ROUND(L1132*K1132,2)</f>
        <v>0</v>
      </c>
      <c r="BL1132" s="21" t="s">
        <v>234</v>
      </c>
      <c r="BM1132" s="21" t="s">
        <v>1969</v>
      </c>
    </row>
    <row r="1133" spans="2:65" s="1" customFormat="1" ht="38.25" customHeight="1">
      <c r="B1133" s="129"/>
      <c r="C1133" s="130">
        <v>225</v>
      </c>
      <c r="D1133" s="130" t="s">
        <v>145</v>
      </c>
      <c r="E1133" s="131" t="s">
        <v>1970</v>
      </c>
      <c r="F1133" s="222" t="s">
        <v>1971</v>
      </c>
      <c r="G1133" s="222"/>
      <c r="H1133" s="222"/>
      <c r="I1133" s="222"/>
      <c r="J1133" s="132" t="s">
        <v>190</v>
      </c>
      <c r="K1133" s="133">
        <v>6</v>
      </c>
      <c r="L1133" s="217">
        <v>0</v>
      </c>
      <c r="M1133" s="217"/>
      <c r="N1133" s="217">
        <f>ROUND(L1133*K1133,2)</f>
        <v>0</v>
      </c>
      <c r="O1133" s="217"/>
      <c r="P1133" s="217"/>
      <c r="Q1133" s="217"/>
      <c r="R1133" s="134"/>
      <c r="T1133" s="135" t="s">
        <v>5</v>
      </c>
      <c r="U1133" s="40" t="s">
        <v>38</v>
      </c>
      <c r="V1133" s="136">
        <v>1.593</v>
      </c>
      <c r="W1133" s="136">
        <f>V1133*K1133</f>
        <v>9.5579999999999998</v>
      </c>
      <c r="X1133" s="136">
        <v>5.8351999999999996E-3</v>
      </c>
      <c r="Y1133" s="136">
        <f>X1133*K1133</f>
        <v>3.5011199999999999E-2</v>
      </c>
      <c r="Z1133" s="136">
        <v>0</v>
      </c>
      <c r="AA1133" s="137">
        <f>Z1133*K1133</f>
        <v>0</v>
      </c>
      <c r="AR1133" s="21" t="s">
        <v>234</v>
      </c>
      <c r="AT1133" s="21" t="s">
        <v>145</v>
      </c>
      <c r="AU1133" s="21" t="s">
        <v>95</v>
      </c>
      <c r="AY1133" s="21" t="s">
        <v>144</v>
      </c>
      <c r="BE1133" s="138">
        <f>IF(U1133="základní",N1133,0)</f>
        <v>0</v>
      </c>
      <c r="BF1133" s="138">
        <f>IF(U1133="snížená",N1133,0)</f>
        <v>0</v>
      </c>
      <c r="BG1133" s="138">
        <f>IF(U1133="zákl. přenesená",N1133,0)</f>
        <v>0</v>
      </c>
      <c r="BH1133" s="138">
        <f>IF(U1133="sníž. přenesená",N1133,0)</f>
        <v>0</v>
      </c>
      <c r="BI1133" s="138">
        <f>IF(U1133="nulová",N1133,0)</f>
        <v>0</v>
      </c>
      <c r="BJ1133" s="21" t="s">
        <v>81</v>
      </c>
      <c r="BK1133" s="138">
        <f>ROUND(L1133*K1133,2)</f>
        <v>0</v>
      </c>
      <c r="BL1133" s="21" t="s">
        <v>234</v>
      </c>
      <c r="BM1133" s="21" t="s">
        <v>1972</v>
      </c>
    </row>
    <row r="1134" spans="2:65" s="11" customFormat="1" ht="16.5" customHeight="1">
      <c r="B1134" s="144"/>
      <c r="E1134" s="145" t="s">
        <v>5</v>
      </c>
      <c r="F1134" s="220" t="s">
        <v>1578</v>
      </c>
      <c r="G1134" s="221"/>
      <c r="H1134" s="221"/>
      <c r="I1134" s="221"/>
      <c r="K1134" s="146">
        <v>6</v>
      </c>
      <c r="R1134" s="147"/>
      <c r="T1134" s="148"/>
      <c r="AA1134" s="149"/>
      <c r="AT1134" s="145" t="s">
        <v>152</v>
      </c>
      <c r="AU1134" s="145" t="s">
        <v>95</v>
      </c>
      <c r="AV1134" s="11" t="s">
        <v>95</v>
      </c>
      <c r="AW1134" s="11" t="s">
        <v>31</v>
      </c>
      <c r="AX1134" s="11" t="s">
        <v>81</v>
      </c>
      <c r="AY1134" s="145" t="s">
        <v>144</v>
      </c>
    </row>
    <row r="1135" spans="2:65" s="1" customFormat="1" ht="38.25" customHeight="1">
      <c r="B1135" s="129"/>
      <c r="C1135" s="130">
        <v>226</v>
      </c>
      <c r="D1135" s="130" t="s">
        <v>145</v>
      </c>
      <c r="E1135" s="131" t="s">
        <v>1973</v>
      </c>
      <c r="F1135" s="222" t="s">
        <v>1974</v>
      </c>
      <c r="G1135" s="222"/>
      <c r="H1135" s="222"/>
      <c r="I1135" s="222"/>
      <c r="J1135" s="132" t="s">
        <v>608</v>
      </c>
      <c r="K1135" s="133">
        <v>8</v>
      </c>
      <c r="L1135" s="217">
        <v>0</v>
      </c>
      <c r="M1135" s="217"/>
      <c r="N1135" s="217">
        <f>ROUND(L1135*K1135,2)</f>
        <v>0</v>
      </c>
      <c r="O1135" s="217"/>
      <c r="P1135" s="217"/>
      <c r="Q1135" s="217"/>
      <c r="R1135" s="134"/>
      <c r="T1135" s="135" t="s">
        <v>5</v>
      </c>
      <c r="U1135" s="40" t="s">
        <v>38</v>
      </c>
      <c r="V1135" s="136">
        <v>1.431</v>
      </c>
      <c r="W1135" s="136">
        <f>V1135*K1135</f>
        <v>11.448</v>
      </c>
      <c r="X1135" s="136">
        <v>3.9664000000000001E-3</v>
      </c>
      <c r="Y1135" s="136">
        <f>X1135*K1135</f>
        <v>3.1731200000000001E-2</v>
      </c>
      <c r="Z1135" s="136">
        <v>0</v>
      </c>
      <c r="AA1135" s="137">
        <f>Z1135*K1135</f>
        <v>0</v>
      </c>
      <c r="AR1135" s="21" t="s">
        <v>234</v>
      </c>
      <c r="AT1135" s="21" t="s">
        <v>145</v>
      </c>
      <c r="AU1135" s="21" t="s">
        <v>95</v>
      </c>
      <c r="AY1135" s="21" t="s">
        <v>144</v>
      </c>
      <c r="BE1135" s="138">
        <f>IF(U1135="základní",N1135,0)</f>
        <v>0</v>
      </c>
      <c r="BF1135" s="138">
        <f>IF(U1135="snížená",N1135,0)</f>
        <v>0</v>
      </c>
      <c r="BG1135" s="138">
        <f>IF(U1135="zákl. přenesená",N1135,0)</f>
        <v>0</v>
      </c>
      <c r="BH1135" s="138">
        <f>IF(U1135="sníž. přenesená",N1135,0)</f>
        <v>0</v>
      </c>
      <c r="BI1135" s="138">
        <f>IF(U1135="nulová",N1135,0)</f>
        <v>0</v>
      </c>
      <c r="BJ1135" s="21" t="s">
        <v>81</v>
      </c>
      <c r="BK1135" s="138">
        <f>ROUND(L1135*K1135,2)</f>
        <v>0</v>
      </c>
      <c r="BL1135" s="21" t="s">
        <v>234</v>
      </c>
      <c r="BM1135" s="21" t="s">
        <v>1975</v>
      </c>
    </row>
    <row r="1136" spans="2:65" s="1" customFormat="1" ht="25.5" customHeight="1">
      <c r="B1136" s="129"/>
      <c r="C1136" s="130">
        <v>227</v>
      </c>
      <c r="D1136" s="130" t="s">
        <v>145</v>
      </c>
      <c r="E1136" s="131" t="s">
        <v>727</v>
      </c>
      <c r="F1136" s="222" t="s">
        <v>728</v>
      </c>
      <c r="G1136" s="222"/>
      <c r="H1136" s="222"/>
      <c r="I1136" s="222"/>
      <c r="J1136" s="132" t="s">
        <v>514</v>
      </c>
      <c r="K1136" s="133">
        <v>8937.3739999999998</v>
      </c>
      <c r="L1136" s="217">
        <v>0</v>
      </c>
      <c r="M1136" s="217"/>
      <c r="N1136" s="217">
        <f>ROUND(L1136*K1136,2)</f>
        <v>0</v>
      </c>
      <c r="O1136" s="217"/>
      <c r="P1136" s="217"/>
      <c r="Q1136" s="217"/>
      <c r="R1136" s="134"/>
      <c r="T1136" s="135" t="s">
        <v>5</v>
      </c>
      <c r="U1136" s="40" t="s">
        <v>38</v>
      </c>
      <c r="V1136" s="136">
        <v>0</v>
      </c>
      <c r="W1136" s="136">
        <f>V1136*K1136</f>
        <v>0</v>
      </c>
      <c r="X1136" s="136">
        <v>0</v>
      </c>
      <c r="Y1136" s="136">
        <f>X1136*K1136</f>
        <v>0</v>
      </c>
      <c r="Z1136" s="136">
        <v>0</v>
      </c>
      <c r="AA1136" s="137">
        <f>Z1136*K1136</f>
        <v>0</v>
      </c>
      <c r="AR1136" s="21" t="s">
        <v>234</v>
      </c>
      <c r="AT1136" s="21" t="s">
        <v>145</v>
      </c>
      <c r="AU1136" s="21" t="s">
        <v>95</v>
      </c>
      <c r="AY1136" s="21" t="s">
        <v>144</v>
      </c>
      <c r="BE1136" s="138">
        <f>IF(U1136="základní",N1136,0)</f>
        <v>0</v>
      </c>
      <c r="BF1136" s="138">
        <f>IF(U1136="snížená",N1136,0)</f>
        <v>0</v>
      </c>
      <c r="BG1136" s="138">
        <f>IF(U1136="zákl. přenesená",N1136,0)</f>
        <v>0</v>
      </c>
      <c r="BH1136" s="138">
        <f>IF(U1136="sníž. přenesená",N1136,0)</f>
        <v>0</v>
      </c>
      <c r="BI1136" s="138">
        <f>IF(U1136="nulová",N1136,0)</f>
        <v>0</v>
      </c>
      <c r="BJ1136" s="21" t="s">
        <v>81</v>
      </c>
      <c r="BK1136" s="138">
        <f>ROUND(L1136*K1136,2)</f>
        <v>0</v>
      </c>
      <c r="BL1136" s="21" t="s">
        <v>234</v>
      </c>
      <c r="BM1136" s="21" t="s">
        <v>1976</v>
      </c>
    </row>
    <row r="1137" spans="2:65" s="9" customFormat="1" ht="29.85" customHeight="1">
      <c r="B1137" s="119"/>
      <c r="D1137" s="128" t="s">
        <v>886</v>
      </c>
      <c r="E1137" s="128"/>
      <c r="F1137" s="128"/>
      <c r="G1137" s="128"/>
      <c r="H1137" s="128"/>
      <c r="I1137" s="128"/>
      <c r="J1137" s="128"/>
      <c r="K1137" s="128"/>
      <c r="L1137" s="128"/>
      <c r="M1137" s="128"/>
      <c r="N1137" s="218">
        <f>BK1137</f>
        <v>0</v>
      </c>
      <c r="O1137" s="219"/>
      <c r="P1137" s="219"/>
      <c r="Q1137" s="219"/>
      <c r="R1137" s="121"/>
      <c r="T1137" s="122"/>
      <c r="W1137" s="123">
        <f>SUM(W1138:W1157)</f>
        <v>187.42438000000001</v>
      </c>
      <c r="Y1137" s="123">
        <f>SUM(Y1138:Y1157)</f>
        <v>6.1886159999999996E-2</v>
      </c>
      <c r="AA1137" s="124">
        <f>SUM(AA1138:AA1157)</f>
        <v>8.2410331400000008</v>
      </c>
      <c r="AR1137" s="125" t="s">
        <v>95</v>
      </c>
      <c r="AT1137" s="126" t="s">
        <v>72</v>
      </c>
      <c r="AU1137" s="126" t="s">
        <v>81</v>
      </c>
      <c r="AY1137" s="125" t="s">
        <v>144</v>
      </c>
      <c r="BK1137" s="127">
        <f>SUM(BK1138:BK1157)</f>
        <v>0</v>
      </c>
    </row>
    <row r="1138" spans="2:65" s="1" customFormat="1" ht="25.5" customHeight="1">
      <c r="B1138" s="129"/>
      <c r="C1138" s="130">
        <v>228</v>
      </c>
      <c r="D1138" s="130" t="s">
        <v>145</v>
      </c>
      <c r="E1138" s="131" t="s">
        <v>1977</v>
      </c>
      <c r="F1138" s="222" t="s">
        <v>1978</v>
      </c>
      <c r="G1138" s="222"/>
      <c r="H1138" s="222"/>
      <c r="I1138" s="222"/>
      <c r="J1138" s="132" t="s">
        <v>190</v>
      </c>
      <c r="K1138" s="133">
        <v>456.31299999999999</v>
      </c>
      <c r="L1138" s="217">
        <v>0</v>
      </c>
      <c r="M1138" s="217"/>
      <c r="N1138" s="217">
        <f>ROUND(L1138*K1138,2)</f>
        <v>0</v>
      </c>
      <c r="O1138" s="217"/>
      <c r="P1138" s="217"/>
      <c r="Q1138" s="217"/>
      <c r="R1138" s="134"/>
      <c r="T1138" s="135" t="s">
        <v>5</v>
      </c>
      <c r="U1138" s="40" t="s">
        <v>38</v>
      </c>
      <c r="V1138" s="136">
        <v>0.255</v>
      </c>
      <c r="W1138" s="136">
        <f>V1138*K1138</f>
        <v>116.359815</v>
      </c>
      <c r="X1138" s="136">
        <v>0</v>
      </c>
      <c r="Y1138" s="136">
        <f>X1138*K1138</f>
        <v>0</v>
      </c>
      <c r="Z1138" s="136">
        <v>1.7780000000000001E-2</v>
      </c>
      <c r="AA1138" s="137">
        <f>Z1138*K1138</f>
        <v>8.1132451400000001</v>
      </c>
      <c r="AR1138" s="21" t="s">
        <v>234</v>
      </c>
      <c r="AT1138" s="21" t="s">
        <v>145</v>
      </c>
      <c r="AU1138" s="21" t="s">
        <v>95</v>
      </c>
      <c r="AY1138" s="21" t="s">
        <v>144</v>
      </c>
      <c r="BE1138" s="138">
        <f>IF(U1138="základní",N1138,0)</f>
        <v>0</v>
      </c>
      <c r="BF1138" s="138">
        <f>IF(U1138="snížená",N1138,0)</f>
        <v>0</v>
      </c>
      <c r="BG1138" s="138">
        <f>IF(U1138="zákl. přenesená",N1138,0)</f>
        <v>0</v>
      </c>
      <c r="BH1138" s="138">
        <f>IF(U1138="sníž. přenesená",N1138,0)</f>
        <v>0</v>
      </c>
      <c r="BI1138" s="138">
        <f>IF(U1138="nulová",N1138,0)</f>
        <v>0</v>
      </c>
      <c r="BJ1138" s="21" t="s">
        <v>81</v>
      </c>
      <c r="BK1138" s="138">
        <f>ROUND(L1138*K1138,2)</f>
        <v>0</v>
      </c>
      <c r="BL1138" s="21" t="s">
        <v>234</v>
      </c>
      <c r="BM1138" s="21" t="s">
        <v>1979</v>
      </c>
    </row>
    <row r="1139" spans="2:65" s="10" customFormat="1" ht="16.5" customHeight="1">
      <c r="B1139" s="139"/>
      <c r="E1139" s="140" t="s">
        <v>5</v>
      </c>
      <c r="F1139" s="225" t="s">
        <v>623</v>
      </c>
      <c r="G1139" s="226"/>
      <c r="H1139" s="226"/>
      <c r="I1139" s="226"/>
      <c r="K1139" s="140" t="s">
        <v>5</v>
      </c>
      <c r="R1139" s="141"/>
      <c r="T1139" s="142"/>
      <c r="AA1139" s="143"/>
      <c r="AT1139" s="140" t="s">
        <v>152</v>
      </c>
      <c r="AU1139" s="140" t="s">
        <v>95</v>
      </c>
      <c r="AV1139" s="10" t="s">
        <v>81</v>
      </c>
      <c r="AW1139" s="10" t="s">
        <v>31</v>
      </c>
      <c r="AX1139" s="10" t="s">
        <v>73</v>
      </c>
      <c r="AY1139" s="140" t="s">
        <v>144</v>
      </c>
    </row>
    <row r="1140" spans="2:65" s="11" customFormat="1" ht="16.5" customHeight="1">
      <c r="B1140" s="144"/>
      <c r="E1140" s="145" t="s">
        <v>5</v>
      </c>
      <c r="F1140" s="223" t="s">
        <v>1805</v>
      </c>
      <c r="G1140" s="224"/>
      <c r="H1140" s="224"/>
      <c r="I1140" s="224"/>
      <c r="K1140" s="146">
        <v>456.31299999999999</v>
      </c>
      <c r="R1140" s="147"/>
      <c r="T1140" s="148"/>
      <c r="AA1140" s="149"/>
      <c r="AT1140" s="145" t="s">
        <v>152</v>
      </c>
      <c r="AU1140" s="145" t="s">
        <v>95</v>
      </c>
      <c r="AV1140" s="11" t="s">
        <v>95</v>
      </c>
      <c r="AW1140" s="11" t="s">
        <v>31</v>
      </c>
      <c r="AX1140" s="11" t="s">
        <v>81</v>
      </c>
      <c r="AY1140" s="145" t="s">
        <v>144</v>
      </c>
    </row>
    <row r="1141" spans="2:65" s="1" customFormat="1" ht="38.25" customHeight="1">
      <c r="B1141" s="129"/>
      <c r="C1141" s="130">
        <v>229</v>
      </c>
      <c r="D1141" s="130" t="s">
        <v>145</v>
      </c>
      <c r="E1141" s="131" t="s">
        <v>1980</v>
      </c>
      <c r="F1141" s="222" t="s">
        <v>1981</v>
      </c>
      <c r="G1141" s="222"/>
      <c r="H1141" s="222"/>
      <c r="I1141" s="222"/>
      <c r="J1141" s="132" t="s">
        <v>269</v>
      </c>
      <c r="K1141" s="133">
        <v>27.6</v>
      </c>
      <c r="L1141" s="217"/>
      <c r="M1141" s="217"/>
      <c r="N1141" s="217">
        <f>ROUND(L1141*K1141,2)</f>
        <v>0</v>
      </c>
      <c r="O1141" s="217"/>
      <c r="P1141" s="217"/>
      <c r="Q1141" s="217"/>
      <c r="R1141" s="134"/>
      <c r="T1141" s="135" t="s">
        <v>5</v>
      </c>
      <c r="U1141" s="40" t="s">
        <v>38</v>
      </c>
      <c r="V1141" s="136">
        <v>8.5999999999999993E-2</v>
      </c>
      <c r="W1141" s="136">
        <f>V1141*K1141</f>
        <v>2.3735999999999997</v>
      </c>
      <c r="X1141" s="136">
        <v>0</v>
      </c>
      <c r="Y1141" s="136">
        <f>X1141*K1141</f>
        <v>0</v>
      </c>
      <c r="Z1141" s="136">
        <v>4.6299999999999996E-3</v>
      </c>
      <c r="AA1141" s="137">
        <f>Z1141*K1141</f>
        <v>0.12778799999999998</v>
      </c>
      <c r="AR1141" s="21" t="s">
        <v>234</v>
      </c>
      <c r="AT1141" s="21" t="s">
        <v>145</v>
      </c>
      <c r="AU1141" s="21" t="s">
        <v>95</v>
      </c>
      <c r="AY1141" s="21" t="s">
        <v>144</v>
      </c>
      <c r="BE1141" s="138">
        <f>IF(U1141="základní",N1141,0)</f>
        <v>0</v>
      </c>
      <c r="BF1141" s="138">
        <f>IF(U1141="snížená",N1141,0)</f>
        <v>0</v>
      </c>
      <c r="BG1141" s="138">
        <f>IF(U1141="zákl. přenesená",N1141,0)</f>
        <v>0</v>
      </c>
      <c r="BH1141" s="138">
        <f>IF(U1141="sníž. přenesená",N1141,0)</f>
        <v>0</v>
      </c>
      <c r="BI1141" s="138">
        <f>IF(U1141="nulová",N1141,0)</f>
        <v>0</v>
      </c>
      <c r="BJ1141" s="21" t="s">
        <v>81</v>
      </c>
      <c r="BK1141" s="138">
        <f>ROUND(L1141*K1141,2)</f>
        <v>0</v>
      </c>
      <c r="BL1141" s="21" t="s">
        <v>234</v>
      </c>
      <c r="BM1141" s="21" t="s">
        <v>1982</v>
      </c>
    </row>
    <row r="1142" spans="2:65" s="10" customFormat="1" ht="16.5" customHeight="1">
      <c r="B1142" s="139"/>
      <c r="E1142" s="140" t="s">
        <v>5</v>
      </c>
      <c r="F1142" s="225" t="s">
        <v>623</v>
      </c>
      <c r="G1142" s="226"/>
      <c r="H1142" s="226"/>
      <c r="I1142" s="226"/>
      <c r="K1142" s="140" t="s">
        <v>5</v>
      </c>
      <c r="R1142" s="141"/>
      <c r="T1142" s="142"/>
      <c r="AA1142" s="143"/>
      <c r="AT1142" s="140" t="s">
        <v>152</v>
      </c>
      <c r="AU1142" s="140" t="s">
        <v>95</v>
      </c>
      <c r="AV1142" s="10" t="s">
        <v>81</v>
      </c>
      <c r="AW1142" s="10" t="s">
        <v>31</v>
      </c>
      <c r="AX1142" s="10" t="s">
        <v>73</v>
      </c>
      <c r="AY1142" s="140" t="s">
        <v>144</v>
      </c>
    </row>
    <row r="1143" spans="2:65" s="11" customFormat="1" ht="16.5" customHeight="1">
      <c r="B1143" s="144"/>
      <c r="E1143" s="145" t="s">
        <v>5</v>
      </c>
      <c r="F1143" s="223" t="s">
        <v>1983</v>
      </c>
      <c r="G1143" s="224"/>
      <c r="H1143" s="224"/>
      <c r="I1143" s="224"/>
      <c r="K1143" s="146">
        <v>27.6</v>
      </c>
      <c r="R1143" s="147"/>
      <c r="T1143" s="148"/>
      <c r="AA1143" s="149"/>
      <c r="AT1143" s="145" t="s">
        <v>152</v>
      </c>
      <c r="AU1143" s="145" t="s">
        <v>95</v>
      </c>
      <c r="AV1143" s="11" t="s">
        <v>95</v>
      </c>
      <c r="AW1143" s="11" t="s">
        <v>31</v>
      </c>
      <c r="AX1143" s="11" t="s">
        <v>81</v>
      </c>
      <c r="AY1143" s="145" t="s">
        <v>144</v>
      </c>
    </row>
    <row r="1144" spans="2:65" s="1" customFormat="1" ht="38.25" customHeight="1">
      <c r="B1144" s="129"/>
      <c r="C1144" s="130">
        <v>230</v>
      </c>
      <c r="D1144" s="130" t="s">
        <v>145</v>
      </c>
      <c r="E1144" s="131" t="s">
        <v>1984</v>
      </c>
      <c r="F1144" s="222" t="s">
        <v>1985</v>
      </c>
      <c r="G1144" s="222"/>
      <c r="H1144" s="222"/>
      <c r="I1144" s="222"/>
      <c r="J1144" s="132" t="s">
        <v>190</v>
      </c>
      <c r="K1144" s="133">
        <v>456.31299999999999</v>
      </c>
      <c r="L1144" s="217">
        <v>0</v>
      </c>
      <c r="M1144" s="217"/>
      <c r="N1144" s="217">
        <f>ROUND(L1144*K1144,2)</f>
        <v>0</v>
      </c>
      <c r="O1144" s="217"/>
      <c r="P1144" s="217"/>
      <c r="Q1144" s="217"/>
      <c r="R1144" s="134"/>
      <c r="T1144" s="135" t="s">
        <v>5</v>
      </c>
      <c r="U1144" s="40" t="s">
        <v>38</v>
      </c>
      <c r="V1144" s="136">
        <v>6.7000000000000004E-2</v>
      </c>
      <c r="W1144" s="136">
        <f>V1144*K1144</f>
        <v>30.572971000000003</v>
      </c>
      <c r="X1144" s="136">
        <v>0</v>
      </c>
      <c r="Y1144" s="136">
        <f>X1144*K1144</f>
        <v>0</v>
      </c>
      <c r="Z1144" s="136">
        <v>0</v>
      </c>
      <c r="AA1144" s="137">
        <f>Z1144*K1144</f>
        <v>0</v>
      </c>
      <c r="AR1144" s="21" t="s">
        <v>234</v>
      </c>
      <c r="AT1144" s="21" t="s">
        <v>145</v>
      </c>
      <c r="AU1144" s="21" t="s">
        <v>95</v>
      </c>
      <c r="AY1144" s="21" t="s">
        <v>144</v>
      </c>
      <c r="BE1144" s="138">
        <f>IF(U1144="základní",N1144,0)</f>
        <v>0</v>
      </c>
      <c r="BF1144" s="138">
        <f>IF(U1144="snížená",N1144,0)</f>
        <v>0</v>
      </c>
      <c r="BG1144" s="138">
        <f>IF(U1144="zákl. přenesená",N1144,0)</f>
        <v>0</v>
      </c>
      <c r="BH1144" s="138">
        <f>IF(U1144="sníž. přenesená",N1144,0)</f>
        <v>0</v>
      </c>
      <c r="BI1144" s="138">
        <f>IF(U1144="nulová",N1144,0)</f>
        <v>0</v>
      </c>
      <c r="BJ1144" s="21" t="s">
        <v>81</v>
      </c>
      <c r="BK1144" s="138">
        <f>ROUND(L1144*K1144,2)</f>
        <v>0</v>
      </c>
      <c r="BL1144" s="21" t="s">
        <v>234</v>
      </c>
      <c r="BM1144" s="21" t="s">
        <v>1986</v>
      </c>
    </row>
    <row r="1145" spans="2:65" s="1" customFormat="1" ht="38.25" customHeight="1">
      <c r="B1145" s="129"/>
      <c r="C1145" s="130">
        <v>231</v>
      </c>
      <c r="D1145" s="130" t="s">
        <v>145</v>
      </c>
      <c r="E1145" s="131" t="s">
        <v>1987</v>
      </c>
      <c r="F1145" s="222" t="s">
        <v>1988</v>
      </c>
      <c r="G1145" s="222"/>
      <c r="H1145" s="222"/>
      <c r="I1145" s="222"/>
      <c r="J1145" s="132" t="s">
        <v>269</v>
      </c>
      <c r="K1145" s="133">
        <v>27.6</v>
      </c>
      <c r="L1145" s="217">
        <v>0</v>
      </c>
      <c r="M1145" s="217"/>
      <c r="N1145" s="217">
        <f>ROUND(L1145*K1145,2)</f>
        <v>0</v>
      </c>
      <c r="O1145" s="217"/>
      <c r="P1145" s="217"/>
      <c r="Q1145" s="217"/>
      <c r="R1145" s="134"/>
      <c r="T1145" s="135" t="s">
        <v>5</v>
      </c>
      <c r="U1145" s="40" t="s">
        <v>38</v>
      </c>
      <c r="V1145" s="136">
        <v>2.7E-2</v>
      </c>
      <c r="W1145" s="136">
        <f>V1145*K1145</f>
        <v>0.74520000000000008</v>
      </c>
      <c r="X1145" s="136">
        <v>0</v>
      </c>
      <c r="Y1145" s="136">
        <f>X1145*K1145</f>
        <v>0</v>
      </c>
      <c r="Z1145" s="136">
        <v>0</v>
      </c>
      <c r="AA1145" s="137">
        <f>Z1145*K1145</f>
        <v>0</v>
      </c>
      <c r="AR1145" s="21" t="s">
        <v>234</v>
      </c>
      <c r="AT1145" s="21" t="s">
        <v>145</v>
      </c>
      <c r="AU1145" s="21" t="s">
        <v>95</v>
      </c>
      <c r="AY1145" s="21" t="s">
        <v>144</v>
      </c>
      <c r="BE1145" s="138">
        <f>IF(U1145="základní",N1145,0)</f>
        <v>0</v>
      </c>
      <c r="BF1145" s="138">
        <f>IF(U1145="snížená",N1145,0)</f>
        <v>0</v>
      </c>
      <c r="BG1145" s="138">
        <f>IF(U1145="zákl. přenesená",N1145,0)</f>
        <v>0</v>
      </c>
      <c r="BH1145" s="138">
        <f>IF(U1145="sníž. přenesená",N1145,0)</f>
        <v>0</v>
      </c>
      <c r="BI1145" s="138">
        <f>IF(U1145="nulová",N1145,0)</f>
        <v>0</v>
      </c>
      <c r="BJ1145" s="21" t="s">
        <v>81</v>
      </c>
      <c r="BK1145" s="138">
        <f>ROUND(L1145*K1145,2)</f>
        <v>0</v>
      </c>
      <c r="BL1145" s="21" t="s">
        <v>234</v>
      </c>
      <c r="BM1145" s="21" t="s">
        <v>1989</v>
      </c>
    </row>
    <row r="1146" spans="2:65" s="1" customFormat="1" ht="38.25" customHeight="1">
      <c r="B1146" s="129"/>
      <c r="C1146" s="130">
        <v>232</v>
      </c>
      <c r="D1146" s="130" t="s">
        <v>145</v>
      </c>
      <c r="E1146" s="131" t="s">
        <v>1990</v>
      </c>
      <c r="F1146" s="222" t="s">
        <v>1991</v>
      </c>
      <c r="G1146" s="222"/>
      <c r="H1146" s="222"/>
      <c r="I1146" s="222"/>
      <c r="J1146" s="132" t="s">
        <v>190</v>
      </c>
      <c r="K1146" s="133">
        <v>401.858</v>
      </c>
      <c r="L1146" s="217">
        <v>0</v>
      </c>
      <c r="M1146" s="217"/>
      <c r="N1146" s="217">
        <f>ROUND(L1146*K1146,2)</f>
        <v>0</v>
      </c>
      <c r="O1146" s="217"/>
      <c r="P1146" s="217"/>
      <c r="Q1146" s="217"/>
      <c r="R1146" s="134"/>
      <c r="T1146" s="135" t="s">
        <v>5</v>
      </c>
      <c r="U1146" s="40" t="s">
        <v>38</v>
      </c>
      <c r="V1146" s="136">
        <v>9.2999999999999999E-2</v>
      </c>
      <c r="W1146" s="136">
        <f>V1146*K1146</f>
        <v>37.372793999999999</v>
      </c>
      <c r="X1146" s="136">
        <v>0</v>
      </c>
      <c r="Y1146" s="136">
        <f>X1146*K1146</f>
        <v>0</v>
      </c>
      <c r="Z1146" s="136">
        <v>0</v>
      </c>
      <c r="AA1146" s="137">
        <f>Z1146*K1146</f>
        <v>0</v>
      </c>
      <c r="AR1146" s="21" t="s">
        <v>234</v>
      </c>
      <c r="AT1146" s="21" t="s">
        <v>145</v>
      </c>
      <c r="AU1146" s="21" t="s">
        <v>95</v>
      </c>
      <c r="AY1146" s="21" t="s">
        <v>144</v>
      </c>
      <c r="BE1146" s="138">
        <f>IF(U1146="základní",N1146,0)</f>
        <v>0</v>
      </c>
      <c r="BF1146" s="138">
        <f>IF(U1146="snížená",N1146,0)</f>
        <v>0</v>
      </c>
      <c r="BG1146" s="138">
        <f>IF(U1146="zákl. přenesená",N1146,0)</f>
        <v>0</v>
      </c>
      <c r="BH1146" s="138">
        <f>IF(U1146="sníž. přenesená",N1146,0)</f>
        <v>0</v>
      </c>
      <c r="BI1146" s="138">
        <f>IF(U1146="nulová",N1146,0)</f>
        <v>0</v>
      </c>
      <c r="BJ1146" s="21" t="s">
        <v>81</v>
      </c>
      <c r="BK1146" s="138">
        <f>ROUND(L1146*K1146,2)</f>
        <v>0</v>
      </c>
      <c r="BL1146" s="21" t="s">
        <v>234</v>
      </c>
      <c r="BM1146" s="21" t="s">
        <v>1992</v>
      </c>
    </row>
    <row r="1147" spans="2:65" s="10" customFormat="1" ht="16.5" customHeight="1">
      <c r="B1147" s="139"/>
      <c r="E1147" s="140" t="s">
        <v>5</v>
      </c>
      <c r="F1147" s="225" t="s">
        <v>1795</v>
      </c>
      <c r="G1147" s="226"/>
      <c r="H1147" s="226"/>
      <c r="I1147" s="226"/>
      <c r="K1147" s="140" t="s">
        <v>5</v>
      </c>
      <c r="R1147" s="141"/>
      <c r="T1147" s="142"/>
      <c r="AA1147" s="143"/>
      <c r="AT1147" s="140" t="s">
        <v>152</v>
      </c>
      <c r="AU1147" s="140" t="s">
        <v>95</v>
      </c>
      <c r="AV1147" s="10" t="s">
        <v>81</v>
      </c>
      <c r="AW1147" s="10" t="s">
        <v>31</v>
      </c>
      <c r="AX1147" s="10" t="s">
        <v>73</v>
      </c>
      <c r="AY1147" s="140" t="s">
        <v>144</v>
      </c>
    </row>
    <row r="1148" spans="2:65" s="11" customFormat="1" ht="16.5" customHeight="1">
      <c r="B1148" s="144"/>
      <c r="E1148" s="145" t="s">
        <v>5</v>
      </c>
      <c r="F1148" s="223" t="s">
        <v>1796</v>
      </c>
      <c r="G1148" s="224"/>
      <c r="H1148" s="224"/>
      <c r="I1148" s="224"/>
      <c r="K1148" s="146">
        <v>119.411</v>
      </c>
      <c r="R1148" s="147"/>
      <c r="T1148" s="148"/>
      <c r="AA1148" s="149"/>
      <c r="AT1148" s="145" t="s">
        <v>152</v>
      </c>
      <c r="AU1148" s="145" t="s">
        <v>95</v>
      </c>
      <c r="AV1148" s="11" t="s">
        <v>95</v>
      </c>
      <c r="AW1148" s="11" t="s">
        <v>31</v>
      </c>
      <c r="AX1148" s="11" t="s">
        <v>73</v>
      </c>
      <c r="AY1148" s="145" t="s">
        <v>144</v>
      </c>
    </row>
    <row r="1149" spans="2:65" s="11" customFormat="1" ht="16.5" customHeight="1">
      <c r="B1149" s="144"/>
      <c r="E1149" s="145" t="s">
        <v>5</v>
      </c>
      <c r="F1149" s="223" t="s">
        <v>1797</v>
      </c>
      <c r="G1149" s="224"/>
      <c r="H1149" s="224"/>
      <c r="I1149" s="224"/>
      <c r="K1149" s="146">
        <v>65.930999999999997</v>
      </c>
      <c r="R1149" s="147"/>
      <c r="T1149" s="148"/>
      <c r="AA1149" s="149"/>
      <c r="AT1149" s="145" t="s">
        <v>152</v>
      </c>
      <c r="AU1149" s="145" t="s">
        <v>95</v>
      </c>
      <c r="AV1149" s="11" t="s">
        <v>95</v>
      </c>
      <c r="AW1149" s="11" t="s">
        <v>31</v>
      </c>
      <c r="AX1149" s="11" t="s">
        <v>73</v>
      </c>
      <c r="AY1149" s="145" t="s">
        <v>144</v>
      </c>
    </row>
    <row r="1150" spans="2:65" s="11" customFormat="1" ht="16.5" customHeight="1">
      <c r="B1150" s="144"/>
      <c r="E1150" s="145" t="s">
        <v>5</v>
      </c>
      <c r="F1150" s="223" t="s">
        <v>1798</v>
      </c>
      <c r="G1150" s="224"/>
      <c r="H1150" s="224"/>
      <c r="I1150" s="224"/>
      <c r="K1150" s="146">
        <v>15.84</v>
      </c>
      <c r="R1150" s="147"/>
      <c r="T1150" s="148"/>
      <c r="AA1150" s="149"/>
      <c r="AT1150" s="145" t="s">
        <v>152</v>
      </c>
      <c r="AU1150" s="145" t="s">
        <v>95</v>
      </c>
      <c r="AV1150" s="11" t="s">
        <v>95</v>
      </c>
      <c r="AW1150" s="11" t="s">
        <v>31</v>
      </c>
      <c r="AX1150" s="11" t="s">
        <v>73</v>
      </c>
      <c r="AY1150" s="145" t="s">
        <v>144</v>
      </c>
    </row>
    <row r="1151" spans="2:65" s="11" customFormat="1" ht="16.5" customHeight="1">
      <c r="B1151" s="144"/>
      <c r="E1151" s="145" t="s">
        <v>5</v>
      </c>
      <c r="F1151" s="223" t="s">
        <v>1799</v>
      </c>
      <c r="G1151" s="224"/>
      <c r="H1151" s="224"/>
      <c r="I1151" s="224"/>
      <c r="K1151" s="146">
        <v>113.252</v>
      </c>
      <c r="R1151" s="147"/>
      <c r="T1151" s="148"/>
      <c r="AA1151" s="149"/>
      <c r="AT1151" s="145" t="s">
        <v>152</v>
      </c>
      <c r="AU1151" s="145" t="s">
        <v>95</v>
      </c>
      <c r="AV1151" s="11" t="s">
        <v>95</v>
      </c>
      <c r="AW1151" s="11" t="s">
        <v>31</v>
      </c>
      <c r="AX1151" s="11" t="s">
        <v>73</v>
      </c>
      <c r="AY1151" s="145" t="s">
        <v>144</v>
      </c>
    </row>
    <row r="1152" spans="2:65" s="11" customFormat="1" ht="16.5" customHeight="1">
      <c r="B1152" s="144"/>
      <c r="E1152" s="145" t="s">
        <v>5</v>
      </c>
      <c r="F1152" s="223" t="s">
        <v>1800</v>
      </c>
      <c r="G1152" s="224"/>
      <c r="H1152" s="224"/>
      <c r="I1152" s="224"/>
      <c r="K1152" s="146">
        <v>58.978999999999999</v>
      </c>
      <c r="R1152" s="147"/>
      <c r="T1152" s="148"/>
      <c r="AA1152" s="149"/>
      <c r="AT1152" s="145" t="s">
        <v>152</v>
      </c>
      <c r="AU1152" s="145" t="s">
        <v>95</v>
      </c>
      <c r="AV1152" s="11" t="s">
        <v>95</v>
      </c>
      <c r="AW1152" s="11" t="s">
        <v>31</v>
      </c>
      <c r="AX1152" s="11" t="s">
        <v>73</v>
      </c>
      <c r="AY1152" s="145" t="s">
        <v>144</v>
      </c>
    </row>
    <row r="1153" spans="2:65" s="11" customFormat="1" ht="16.5" customHeight="1">
      <c r="B1153" s="144"/>
      <c r="E1153" s="145" t="s">
        <v>5</v>
      </c>
      <c r="F1153" s="223" t="s">
        <v>1801</v>
      </c>
      <c r="G1153" s="224"/>
      <c r="H1153" s="224"/>
      <c r="I1153" s="224"/>
      <c r="K1153" s="146">
        <v>28.445</v>
      </c>
      <c r="R1153" s="147"/>
      <c r="T1153" s="148"/>
      <c r="AA1153" s="149"/>
      <c r="AT1153" s="145" t="s">
        <v>152</v>
      </c>
      <c r="AU1153" s="145" t="s">
        <v>95</v>
      </c>
      <c r="AV1153" s="11" t="s">
        <v>95</v>
      </c>
      <c r="AW1153" s="11" t="s">
        <v>31</v>
      </c>
      <c r="AX1153" s="11" t="s">
        <v>73</v>
      </c>
      <c r="AY1153" s="145" t="s">
        <v>144</v>
      </c>
    </row>
    <row r="1154" spans="2:65" s="12" customFormat="1" ht="16.5" customHeight="1">
      <c r="B1154" s="150"/>
      <c r="E1154" s="151" t="s">
        <v>5</v>
      </c>
      <c r="F1154" s="227" t="s">
        <v>155</v>
      </c>
      <c r="G1154" s="228"/>
      <c r="H1154" s="228"/>
      <c r="I1154" s="228"/>
      <c r="K1154" s="152">
        <v>401.858</v>
      </c>
      <c r="R1154" s="153"/>
      <c r="T1154" s="154"/>
      <c r="AA1154" s="155"/>
      <c r="AT1154" s="151" t="s">
        <v>152</v>
      </c>
      <c r="AU1154" s="151" t="s">
        <v>95</v>
      </c>
      <c r="AV1154" s="12" t="s">
        <v>149</v>
      </c>
      <c r="AW1154" s="12" t="s">
        <v>31</v>
      </c>
      <c r="AX1154" s="12" t="s">
        <v>81</v>
      </c>
      <c r="AY1154" s="151" t="s">
        <v>144</v>
      </c>
    </row>
    <row r="1155" spans="2:65" s="1" customFormat="1" ht="25.5" customHeight="1">
      <c r="B1155" s="129"/>
      <c r="C1155" s="162">
        <v>233</v>
      </c>
      <c r="D1155" s="162" t="s">
        <v>261</v>
      </c>
      <c r="E1155" s="163" t="s">
        <v>1993</v>
      </c>
      <c r="F1155" s="231" t="s">
        <v>1994</v>
      </c>
      <c r="G1155" s="231"/>
      <c r="H1155" s="231"/>
      <c r="I1155" s="231"/>
      <c r="J1155" s="164" t="s">
        <v>190</v>
      </c>
      <c r="K1155" s="165">
        <v>442.04399999999998</v>
      </c>
      <c r="L1155" s="232">
        <v>0</v>
      </c>
      <c r="M1155" s="232"/>
      <c r="N1155" s="232">
        <f>ROUND(L1155*K1155,2)</f>
        <v>0</v>
      </c>
      <c r="O1155" s="217"/>
      <c r="P1155" s="217"/>
      <c r="Q1155" s="217"/>
      <c r="R1155" s="134"/>
      <c r="T1155" s="135" t="s">
        <v>5</v>
      </c>
      <c r="U1155" s="40" t="s">
        <v>38</v>
      </c>
      <c r="V1155" s="136">
        <v>0</v>
      </c>
      <c r="W1155" s="136">
        <f>V1155*K1155</f>
        <v>0</v>
      </c>
      <c r="X1155" s="136">
        <v>1.3999999999999999E-4</v>
      </c>
      <c r="Y1155" s="136">
        <f>X1155*K1155</f>
        <v>6.1886159999999996E-2</v>
      </c>
      <c r="Z1155" s="136">
        <v>0</v>
      </c>
      <c r="AA1155" s="137">
        <f>Z1155*K1155</f>
        <v>0</v>
      </c>
      <c r="AR1155" s="21" t="s">
        <v>355</v>
      </c>
      <c r="AT1155" s="21" t="s">
        <v>261</v>
      </c>
      <c r="AU1155" s="21" t="s">
        <v>95</v>
      </c>
      <c r="AY1155" s="21" t="s">
        <v>144</v>
      </c>
      <c r="BE1155" s="138">
        <f>IF(U1155="základní",N1155,0)</f>
        <v>0</v>
      </c>
      <c r="BF1155" s="138">
        <f>IF(U1155="snížená",N1155,0)</f>
        <v>0</v>
      </c>
      <c r="BG1155" s="138">
        <f>IF(U1155="zákl. přenesená",N1155,0)</f>
        <v>0</v>
      </c>
      <c r="BH1155" s="138">
        <f>IF(U1155="sníž. přenesená",N1155,0)</f>
        <v>0</v>
      </c>
      <c r="BI1155" s="138">
        <f>IF(U1155="nulová",N1155,0)</f>
        <v>0</v>
      </c>
      <c r="BJ1155" s="21" t="s">
        <v>81</v>
      </c>
      <c r="BK1155" s="138">
        <f>ROUND(L1155*K1155,2)</f>
        <v>0</v>
      </c>
      <c r="BL1155" s="21" t="s">
        <v>234</v>
      </c>
      <c r="BM1155" s="21" t="s">
        <v>1995</v>
      </c>
    </row>
    <row r="1156" spans="2:65" s="11" customFormat="1" ht="25.5" customHeight="1">
      <c r="B1156" s="144"/>
      <c r="E1156" s="145" t="s">
        <v>5</v>
      </c>
      <c r="F1156" s="220" t="s">
        <v>1996</v>
      </c>
      <c r="G1156" s="221"/>
      <c r="H1156" s="221"/>
      <c r="I1156" s="221"/>
      <c r="K1156" s="146">
        <v>442.04399999999998</v>
      </c>
      <c r="R1156" s="147"/>
      <c r="T1156" s="148"/>
      <c r="AA1156" s="149"/>
      <c r="AT1156" s="145" t="s">
        <v>152</v>
      </c>
      <c r="AU1156" s="145" t="s">
        <v>95</v>
      </c>
      <c r="AV1156" s="11" t="s">
        <v>95</v>
      </c>
      <c r="AW1156" s="11" t="s">
        <v>31</v>
      </c>
      <c r="AX1156" s="11" t="s">
        <v>81</v>
      </c>
      <c r="AY1156" s="145" t="s">
        <v>144</v>
      </c>
    </row>
    <row r="1157" spans="2:65" s="1" customFormat="1" ht="25.5" customHeight="1">
      <c r="B1157" s="129"/>
      <c r="C1157" s="130">
        <v>234</v>
      </c>
      <c r="D1157" s="130" t="s">
        <v>145</v>
      </c>
      <c r="E1157" s="131" t="s">
        <v>1997</v>
      </c>
      <c r="F1157" s="222" t="s">
        <v>1998</v>
      </c>
      <c r="G1157" s="222"/>
      <c r="H1157" s="222"/>
      <c r="I1157" s="222"/>
      <c r="J1157" s="132" t="s">
        <v>514</v>
      </c>
      <c r="K1157" s="133">
        <v>855.66099999999994</v>
      </c>
      <c r="L1157" s="217">
        <v>0</v>
      </c>
      <c r="M1157" s="217"/>
      <c r="N1157" s="217">
        <f>ROUND(L1157*K1157,2)</f>
        <v>0</v>
      </c>
      <c r="O1157" s="217"/>
      <c r="P1157" s="217"/>
      <c r="Q1157" s="217"/>
      <c r="R1157" s="134"/>
      <c r="T1157" s="135" t="s">
        <v>5</v>
      </c>
      <c r="U1157" s="40" t="s">
        <v>38</v>
      </c>
      <c r="V1157" s="136">
        <v>0</v>
      </c>
      <c r="W1157" s="136">
        <f>V1157*K1157</f>
        <v>0</v>
      </c>
      <c r="X1157" s="136">
        <v>0</v>
      </c>
      <c r="Y1157" s="136">
        <f>X1157*K1157</f>
        <v>0</v>
      </c>
      <c r="Z1157" s="136">
        <v>0</v>
      </c>
      <c r="AA1157" s="137">
        <f>Z1157*K1157</f>
        <v>0</v>
      </c>
      <c r="AR1157" s="21" t="s">
        <v>234</v>
      </c>
      <c r="AT1157" s="21" t="s">
        <v>145</v>
      </c>
      <c r="AU1157" s="21" t="s">
        <v>95</v>
      </c>
      <c r="AY1157" s="21" t="s">
        <v>144</v>
      </c>
      <c r="BE1157" s="138">
        <f>IF(U1157="základní",N1157,0)</f>
        <v>0</v>
      </c>
      <c r="BF1157" s="138">
        <f>IF(U1157="snížená",N1157,0)</f>
        <v>0</v>
      </c>
      <c r="BG1157" s="138">
        <f>IF(U1157="zákl. přenesená",N1157,0)</f>
        <v>0</v>
      </c>
      <c r="BH1157" s="138">
        <f>IF(U1157="sníž. přenesená",N1157,0)</f>
        <v>0</v>
      </c>
      <c r="BI1157" s="138">
        <f>IF(U1157="nulová",N1157,0)</f>
        <v>0</v>
      </c>
      <c r="BJ1157" s="21" t="s">
        <v>81</v>
      </c>
      <c r="BK1157" s="138">
        <f>ROUND(L1157*K1157,2)</f>
        <v>0</v>
      </c>
      <c r="BL1157" s="21" t="s">
        <v>234</v>
      </c>
      <c r="BM1157" s="21" t="s">
        <v>1999</v>
      </c>
    </row>
    <row r="1158" spans="2:65" s="9" customFormat="1" ht="29.85" customHeight="1">
      <c r="B1158" s="119"/>
      <c r="D1158" s="128" t="s">
        <v>121</v>
      </c>
      <c r="E1158" s="128"/>
      <c r="F1158" s="128"/>
      <c r="G1158" s="128"/>
      <c r="H1158" s="128"/>
      <c r="I1158" s="128"/>
      <c r="J1158" s="128"/>
      <c r="K1158" s="128"/>
      <c r="L1158" s="128"/>
      <c r="M1158" s="128"/>
      <c r="N1158" s="218">
        <f>BK1158</f>
        <v>0</v>
      </c>
      <c r="O1158" s="219"/>
      <c r="P1158" s="219"/>
      <c r="Q1158" s="219"/>
      <c r="R1158" s="121"/>
      <c r="T1158" s="122"/>
      <c r="W1158" s="123">
        <f>SUM(W1159:W1164)</f>
        <v>0</v>
      </c>
      <c r="Y1158" s="123">
        <f>SUM(Y1159:Y1164)</f>
        <v>0</v>
      </c>
      <c r="AA1158" s="124">
        <f>SUM(AA1159:AA1164)</f>
        <v>0</v>
      </c>
      <c r="AR1158" s="125" t="s">
        <v>95</v>
      </c>
      <c r="AT1158" s="126" t="s">
        <v>72</v>
      </c>
      <c r="AU1158" s="126" t="s">
        <v>81</v>
      </c>
      <c r="AY1158" s="125" t="s">
        <v>144</v>
      </c>
      <c r="BK1158" s="127">
        <f>SUM(BK1159:BK1164)</f>
        <v>0</v>
      </c>
    </row>
    <row r="1159" spans="2:65" s="1" customFormat="1" ht="25.5" customHeight="1">
      <c r="B1159" s="129"/>
      <c r="C1159" s="130">
        <v>235</v>
      </c>
      <c r="D1159" s="130" t="s">
        <v>145</v>
      </c>
      <c r="E1159" s="131" t="s">
        <v>2000</v>
      </c>
      <c r="F1159" s="222" t="s">
        <v>2001</v>
      </c>
      <c r="G1159" s="222"/>
      <c r="H1159" s="222"/>
      <c r="I1159" s="222"/>
      <c r="J1159" s="132" t="s">
        <v>733</v>
      </c>
      <c r="K1159" s="133">
        <v>1</v>
      </c>
      <c r="L1159" s="217">
        <v>0</v>
      </c>
      <c r="M1159" s="217"/>
      <c r="N1159" s="217">
        <f t="shared" ref="N1159:N1164" si="20">ROUND(L1159*K1159,2)</f>
        <v>0</v>
      </c>
      <c r="O1159" s="217"/>
      <c r="P1159" s="217"/>
      <c r="Q1159" s="217"/>
      <c r="R1159" s="134"/>
      <c r="T1159" s="135" t="s">
        <v>5</v>
      </c>
      <c r="U1159" s="40" t="s">
        <v>38</v>
      </c>
      <c r="V1159" s="136">
        <v>0</v>
      </c>
      <c r="W1159" s="136">
        <f t="shared" ref="W1159:W1164" si="21">V1159*K1159</f>
        <v>0</v>
      </c>
      <c r="X1159" s="136">
        <v>0</v>
      </c>
      <c r="Y1159" s="136">
        <f t="shared" ref="Y1159:Y1164" si="22">X1159*K1159</f>
        <v>0</v>
      </c>
      <c r="Z1159" s="136">
        <v>0</v>
      </c>
      <c r="AA1159" s="137">
        <f t="shared" ref="AA1159:AA1164" si="23">Z1159*K1159</f>
        <v>0</v>
      </c>
      <c r="AR1159" s="21" t="s">
        <v>234</v>
      </c>
      <c r="AT1159" s="21" t="s">
        <v>145</v>
      </c>
      <c r="AU1159" s="21" t="s">
        <v>95</v>
      </c>
      <c r="AY1159" s="21" t="s">
        <v>144</v>
      </c>
      <c r="BE1159" s="138">
        <f t="shared" ref="BE1159:BE1164" si="24">IF(U1159="základní",N1159,0)</f>
        <v>0</v>
      </c>
      <c r="BF1159" s="138">
        <f t="shared" ref="BF1159:BF1164" si="25">IF(U1159="snížená",N1159,0)</f>
        <v>0</v>
      </c>
      <c r="BG1159" s="138">
        <f t="shared" ref="BG1159:BG1164" si="26">IF(U1159="zákl. přenesená",N1159,0)</f>
        <v>0</v>
      </c>
      <c r="BH1159" s="138">
        <f t="shared" ref="BH1159:BH1164" si="27">IF(U1159="sníž. přenesená",N1159,0)</f>
        <v>0</v>
      </c>
      <c r="BI1159" s="138">
        <f t="shared" ref="BI1159:BI1164" si="28">IF(U1159="nulová",N1159,0)</f>
        <v>0</v>
      </c>
      <c r="BJ1159" s="21" t="s">
        <v>81</v>
      </c>
      <c r="BK1159" s="138">
        <f t="shared" ref="BK1159:BK1164" si="29">ROUND(L1159*K1159,2)</f>
        <v>0</v>
      </c>
      <c r="BL1159" s="21" t="s">
        <v>234</v>
      </c>
      <c r="BM1159" s="21" t="s">
        <v>2002</v>
      </c>
    </row>
    <row r="1160" spans="2:65" s="1" customFormat="1" ht="25.5" customHeight="1">
      <c r="B1160" s="129"/>
      <c r="C1160" s="130">
        <v>236</v>
      </c>
      <c r="D1160" s="130" t="s">
        <v>145</v>
      </c>
      <c r="E1160" s="131" t="s">
        <v>2003</v>
      </c>
      <c r="F1160" s="222" t="s">
        <v>2004</v>
      </c>
      <c r="G1160" s="222"/>
      <c r="H1160" s="222"/>
      <c r="I1160" s="222"/>
      <c r="J1160" s="132" t="s">
        <v>733</v>
      </c>
      <c r="K1160" s="133">
        <v>33</v>
      </c>
      <c r="L1160" s="217">
        <v>0</v>
      </c>
      <c r="M1160" s="217"/>
      <c r="N1160" s="217">
        <f t="shared" si="20"/>
        <v>0</v>
      </c>
      <c r="O1160" s="217"/>
      <c r="P1160" s="217"/>
      <c r="Q1160" s="217"/>
      <c r="R1160" s="134"/>
      <c r="T1160" s="135" t="s">
        <v>5</v>
      </c>
      <c r="U1160" s="40" t="s">
        <v>38</v>
      </c>
      <c r="V1160" s="136">
        <v>0</v>
      </c>
      <c r="W1160" s="136">
        <f t="shared" si="21"/>
        <v>0</v>
      </c>
      <c r="X1160" s="136">
        <v>0</v>
      </c>
      <c r="Y1160" s="136">
        <f t="shared" si="22"/>
        <v>0</v>
      </c>
      <c r="Z1160" s="136">
        <v>0</v>
      </c>
      <c r="AA1160" s="137">
        <f t="shared" si="23"/>
        <v>0</v>
      </c>
      <c r="AR1160" s="21" t="s">
        <v>234</v>
      </c>
      <c r="AT1160" s="21" t="s">
        <v>145</v>
      </c>
      <c r="AU1160" s="21" t="s">
        <v>95</v>
      </c>
      <c r="AY1160" s="21" t="s">
        <v>144</v>
      </c>
      <c r="BE1160" s="138">
        <f t="shared" si="24"/>
        <v>0</v>
      </c>
      <c r="BF1160" s="138">
        <f t="shared" si="25"/>
        <v>0</v>
      </c>
      <c r="BG1160" s="138">
        <f t="shared" si="26"/>
        <v>0</v>
      </c>
      <c r="BH1160" s="138">
        <f t="shared" si="27"/>
        <v>0</v>
      </c>
      <c r="BI1160" s="138">
        <f t="shared" si="28"/>
        <v>0</v>
      </c>
      <c r="BJ1160" s="21" t="s">
        <v>81</v>
      </c>
      <c r="BK1160" s="138">
        <f t="shared" si="29"/>
        <v>0</v>
      </c>
      <c r="BL1160" s="21" t="s">
        <v>234</v>
      </c>
      <c r="BM1160" s="21" t="s">
        <v>2005</v>
      </c>
    </row>
    <row r="1161" spans="2:65" s="1" customFormat="1" ht="38.25" customHeight="1">
      <c r="B1161" s="129"/>
      <c r="C1161" s="130">
        <v>237</v>
      </c>
      <c r="D1161" s="130" t="s">
        <v>145</v>
      </c>
      <c r="E1161" s="131" t="s">
        <v>2006</v>
      </c>
      <c r="F1161" s="222" t="s">
        <v>2007</v>
      </c>
      <c r="G1161" s="222"/>
      <c r="H1161" s="222"/>
      <c r="I1161" s="222"/>
      <c r="J1161" s="132" t="s">
        <v>733</v>
      </c>
      <c r="K1161" s="133">
        <v>4</v>
      </c>
      <c r="L1161" s="217">
        <v>0</v>
      </c>
      <c r="M1161" s="217"/>
      <c r="N1161" s="217">
        <f t="shared" si="20"/>
        <v>0</v>
      </c>
      <c r="O1161" s="217"/>
      <c r="P1161" s="217"/>
      <c r="Q1161" s="217"/>
      <c r="R1161" s="134"/>
      <c r="T1161" s="135" t="s">
        <v>5</v>
      </c>
      <c r="U1161" s="40" t="s">
        <v>38</v>
      </c>
      <c r="V1161" s="136">
        <v>0</v>
      </c>
      <c r="W1161" s="136">
        <f t="shared" si="21"/>
        <v>0</v>
      </c>
      <c r="X1161" s="136">
        <v>0</v>
      </c>
      <c r="Y1161" s="136">
        <f t="shared" si="22"/>
        <v>0</v>
      </c>
      <c r="Z1161" s="136">
        <v>0</v>
      </c>
      <c r="AA1161" s="137">
        <f t="shared" si="23"/>
        <v>0</v>
      </c>
      <c r="AR1161" s="21" t="s">
        <v>234</v>
      </c>
      <c r="AT1161" s="21" t="s">
        <v>145</v>
      </c>
      <c r="AU1161" s="21" t="s">
        <v>95</v>
      </c>
      <c r="AY1161" s="21" t="s">
        <v>144</v>
      </c>
      <c r="BE1161" s="138">
        <f t="shared" si="24"/>
        <v>0</v>
      </c>
      <c r="BF1161" s="138">
        <f t="shared" si="25"/>
        <v>0</v>
      </c>
      <c r="BG1161" s="138">
        <f t="shared" si="26"/>
        <v>0</v>
      </c>
      <c r="BH1161" s="138">
        <f t="shared" si="27"/>
        <v>0</v>
      </c>
      <c r="BI1161" s="138">
        <f t="shared" si="28"/>
        <v>0</v>
      </c>
      <c r="BJ1161" s="21" t="s">
        <v>81</v>
      </c>
      <c r="BK1161" s="138">
        <f t="shared" si="29"/>
        <v>0</v>
      </c>
      <c r="BL1161" s="21" t="s">
        <v>234</v>
      </c>
      <c r="BM1161" s="21" t="s">
        <v>2008</v>
      </c>
    </row>
    <row r="1162" spans="2:65" s="1" customFormat="1" ht="38.25" customHeight="1">
      <c r="B1162" s="129"/>
      <c r="C1162" s="130">
        <v>238</v>
      </c>
      <c r="D1162" s="130" t="s">
        <v>145</v>
      </c>
      <c r="E1162" s="131" t="s">
        <v>2009</v>
      </c>
      <c r="F1162" s="222" t="s">
        <v>2010</v>
      </c>
      <c r="G1162" s="222"/>
      <c r="H1162" s="222"/>
      <c r="I1162" s="222"/>
      <c r="J1162" s="132" t="s">
        <v>733</v>
      </c>
      <c r="K1162" s="133">
        <v>4</v>
      </c>
      <c r="L1162" s="217">
        <v>0</v>
      </c>
      <c r="M1162" s="217"/>
      <c r="N1162" s="217">
        <f t="shared" si="20"/>
        <v>0</v>
      </c>
      <c r="O1162" s="217"/>
      <c r="P1162" s="217"/>
      <c r="Q1162" s="217"/>
      <c r="R1162" s="134"/>
      <c r="T1162" s="135" t="s">
        <v>5</v>
      </c>
      <c r="U1162" s="40" t="s">
        <v>38</v>
      </c>
      <c r="V1162" s="136">
        <v>0</v>
      </c>
      <c r="W1162" s="136">
        <f t="shared" si="21"/>
        <v>0</v>
      </c>
      <c r="X1162" s="136">
        <v>0</v>
      </c>
      <c r="Y1162" s="136">
        <f t="shared" si="22"/>
        <v>0</v>
      </c>
      <c r="Z1162" s="136">
        <v>0</v>
      </c>
      <c r="AA1162" s="137">
        <f t="shared" si="23"/>
        <v>0</v>
      </c>
      <c r="AR1162" s="21" t="s">
        <v>234</v>
      </c>
      <c r="AT1162" s="21" t="s">
        <v>145</v>
      </c>
      <c r="AU1162" s="21" t="s">
        <v>95</v>
      </c>
      <c r="AY1162" s="21" t="s">
        <v>144</v>
      </c>
      <c r="BE1162" s="138">
        <f t="shared" si="24"/>
        <v>0</v>
      </c>
      <c r="BF1162" s="138">
        <f t="shared" si="25"/>
        <v>0</v>
      </c>
      <c r="BG1162" s="138">
        <f t="shared" si="26"/>
        <v>0</v>
      </c>
      <c r="BH1162" s="138">
        <f t="shared" si="27"/>
        <v>0</v>
      </c>
      <c r="BI1162" s="138">
        <f t="shared" si="28"/>
        <v>0</v>
      </c>
      <c r="BJ1162" s="21" t="s">
        <v>81</v>
      </c>
      <c r="BK1162" s="138">
        <f t="shared" si="29"/>
        <v>0</v>
      </c>
      <c r="BL1162" s="21" t="s">
        <v>234</v>
      </c>
      <c r="BM1162" s="21" t="s">
        <v>2011</v>
      </c>
    </row>
    <row r="1163" spans="2:65" s="1" customFormat="1" ht="25.5" customHeight="1">
      <c r="B1163" s="129"/>
      <c r="C1163" s="130">
        <v>239</v>
      </c>
      <c r="D1163" s="130" t="s">
        <v>145</v>
      </c>
      <c r="E1163" s="131" t="s">
        <v>2012</v>
      </c>
      <c r="F1163" s="222" t="s">
        <v>2013</v>
      </c>
      <c r="G1163" s="222"/>
      <c r="H1163" s="222"/>
      <c r="I1163" s="222"/>
      <c r="J1163" s="132" t="s">
        <v>733</v>
      </c>
      <c r="K1163" s="133">
        <v>1</v>
      </c>
      <c r="L1163" s="217">
        <v>0</v>
      </c>
      <c r="M1163" s="217"/>
      <c r="N1163" s="217">
        <f t="shared" si="20"/>
        <v>0</v>
      </c>
      <c r="O1163" s="217"/>
      <c r="P1163" s="217"/>
      <c r="Q1163" s="217"/>
      <c r="R1163" s="134"/>
      <c r="T1163" s="135" t="s">
        <v>5</v>
      </c>
      <c r="U1163" s="40" t="s">
        <v>38</v>
      </c>
      <c r="V1163" s="136">
        <v>0</v>
      </c>
      <c r="W1163" s="136">
        <f t="shared" si="21"/>
        <v>0</v>
      </c>
      <c r="X1163" s="136">
        <v>0</v>
      </c>
      <c r="Y1163" s="136">
        <f t="shared" si="22"/>
        <v>0</v>
      </c>
      <c r="Z1163" s="136">
        <v>0</v>
      </c>
      <c r="AA1163" s="137">
        <f t="shared" si="23"/>
        <v>0</v>
      </c>
      <c r="AR1163" s="21" t="s">
        <v>234</v>
      </c>
      <c r="AT1163" s="21" t="s">
        <v>145</v>
      </c>
      <c r="AU1163" s="21" t="s">
        <v>95</v>
      </c>
      <c r="AY1163" s="21" t="s">
        <v>144</v>
      </c>
      <c r="BE1163" s="138">
        <f t="shared" si="24"/>
        <v>0</v>
      </c>
      <c r="BF1163" s="138">
        <f t="shared" si="25"/>
        <v>0</v>
      </c>
      <c r="BG1163" s="138">
        <f t="shared" si="26"/>
        <v>0</v>
      </c>
      <c r="BH1163" s="138">
        <f t="shared" si="27"/>
        <v>0</v>
      </c>
      <c r="BI1163" s="138">
        <f t="shared" si="28"/>
        <v>0</v>
      </c>
      <c r="BJ1163" s="21" t="s">
        <v>81</v>
      </c>
      <c r="BK1163" s="138">
        <f t="shared" si="29"/>
        <v>0</v>
      </c>
      <c r="BL1163" s="21" t="s">
        <v>234</v>
      </c>
      <c r="BM1163" s="21" t="s">
        <v>2014</v>
      </c>
    </row>
    <row r="1164" spans="2:65" s="1" customFormat="1" ht="25.5" customHeight="1">
      <c r="B1164" s="129"/>
      <c r="C1164" s="130">
        <v>240</v>
      </c>
      <c r="D1164" s="130" t="s">
        <v>145</v>
      </c>
      <c r="E1164" s="131" t="s">
        <v>807</v>
      </c>
      <c r="F1164" s="222" t="s">
        <v>808</v>
      </c>
      <c r="G1164" s="222"/>
      <c r="H1164" s="222"/>
      <c r="I1164" s="222"/>
      <c r="J1164" s="132" t="s">
        <v>514</v>
      </c>
      <c r="K1164" s="133">
        <v>3638</v>
      </c>
      <c r="L1164" s="217">
        <v>0</v>
      </c>
      <c r="M1164" s="217"/>
      <c r="N1164" s="217">
        <f t="shared" si="20"/>
        <v>0</v>
      </c>
      <c r="O1164" s="217"/>
      <c r="P1164" s="217"/>
      <c r="Q1164" s="217"/>
      <c r="R1164" s="134"/>
      <c r="T1164" s="135" t="s">
        <v>5</v>
      </c>
      <c r="U1164" s="40" t="s">
        <v>38</v>
      </c>
      <c r="V1164" s="136">
        <v>0</v>
      </c>
      <c r="W1164" s="136">
        <f t="shared" si="21"/>
        <v>0</v>
      </c>
      <c r="X1164" s="136">
        <v>0</v>
      </c>
      <c r="Y1164" s="136">
        <f t="shared" si="22"/>
        <v>0</v>
      </c>
      <c r="Z1164" s="136">
        <v>0</v>
      </c>
      <c r="AA1164" s="137">
        <f t="shared" si="23"/>
        <v>0</v>
      </c>
      <c r="AR1164" s="21" t="s">
        <v>234</v>
      </c>
      <c r="AT1164" s="21" t="s">
        <v>145</v>
      </c>
      <c r="AU1164" s="21" t="s">
        <v>95</v>
      </c>
      <c r="AY1164" s="21" t="s">
        <v>144</v>
      </c>
      <c r="BE1164" s="138">
        <f t="shared" si="24"/>
        <v>0</v>
      </c>
      <c r="BF1164" s="138">
        <f t="shared" si="25"/>
        <v>0</v>
      </c>
      <c r="BG1164" s="138">
        <f t="shared" si="26"/>
        <v>0</v>
      </c>
      <c r="BH1164" s="138">
        <f t="shared" si="27"/>
        <v>0</v>
      </c>
      <c r="BI1164" s="138">
        <f t="shared" si="28"/>
        <v>0</v>
      </c>
      <c r="BJ1164" s="21" t="s">
        <v>81</v>
      </c>
      <c r="BK1164" s="138">
        <f t="shared" si="29"/>
        <v>0</v>
      </c>
      <c r="BL1164" s="21" t="s">
        <v>234</v>
      </c>
      <c r="BM1164" s="21" t="s">
        <v>2015</v>
      </c>
    </row>
    <row r="1165" spans="2:65" s="9" customFormat="1" ht="29.85" customHeight="1">
      <c r="B1165" s="119"/>
      <c r="D1165" s="128" t="s">
        <v>122</v>
      </c>
      <c r="E1165" s="128"/>
      <c r="F1165" s="128"/>
      <c r="G1165" s="128"/>
      <c r="H1165" s="128"/>
      <c r="I1165" s="128"/>
      <c r="J1165" s="128"/>
      <c r="K1165" s="128"/>
      <c r="L1165" s="128"/>
      <c r="M1165" s="128"/>
      <c r="N1165" s="218">
        <f>BK1165</f>
        <v>0</v>
      </c>
      <c r="O1165" s="219"/>
      <c r="P1165" s="219"/>
      <c r="Q1165" s="219"/>
      <c r="R1165" s="121"/>
      <c r="T1165" s="122"/>
      <c r="W1165" s="123">
        <f>SUM(W1166:W1169)</f>
        <v>0</v>
      </c>
      <c r="Y1165" s="123">
        <f>SUM(Y1166:Y1169)</f>
        <v>0</v>
      </c>
      <c r="AA1165" s="124">
        <f>SUM(AA1166:AA1169)</f>
        <v>0</v>
      </c>
      <c r="AR1165" s="125" t="s">
        <v>95</v>
      </c>
      <c r="AT1165" s="126" t="s">
        <v>72</v>
      </c>
      <c r="AU1165" s="126" t="s">
        <v>81</v>
      </c>
      <c r="AY1165" s="125" t="s">
        <v>144</v>
      </c>
      <c r="BK1165" s="127">
        <f>SUM(BK1166:BK1169)</f>
        <v>0</v>
      </c>
    </row>
    <row r="1166" spans="2:65" s="1" customFormat="1" ht="16.5" customHeight="1">
      <c r="B1166" s="129"/>
      <c r="C1166" s="130">
        <v>241</v>
      </c>
      <c r="D1166" s="130" t="s">
        <v>145</v>
      </c>
      <c r="E1166" s="131" t="s">
        <v>2016</v>
      </c>
      <c r="F1166" s="222" t="s">
        <v>2017</v>
      </c>
      <c r="G1166" s="222"/>
      <c r="H1166" s="222"/>
      <c r="I1166" s="222"/>
      <c r="J1166" s="132" t="s">
        <v>2018</v>
      </c>
      <c r="K1166" s="133">
        <v>6500</v>
      </c>
      <c r="L1166" s="217">
        <v>0</v>
      </c>
      <c r="M1166" s="217"/>
      <c r="N1166" s="217">
        <f>ROUND(L1166*K1166,2)</f>
        <v>0</v>
      </c>
      <c r="O1166" s="217"/>
      <c r="P1166" s="217"/>
      <c r="Q1166" s="217"/>
      <c r="R1166" s="134"/>
      <c r="T1166" s="135" t="s">
        <v>5</v>
      </c>
      <c r="U1166" s="40" t="s">
        <v>38</v>
      </c>
      <c r="V1166" s="136">
        <v>0</v>
      </c>
      <c r="W1166" s="136">
        <f>V1166*K1166</f>
        <v>0</v>
      </c>
      <c r="X1166" s="136">
        <v>0</v>
      </c>
      <c r="Y1166" s="136">
        <f>X1166*K1166</f>
        <v>0</v>
      </c>
      <c r="Z1166" s="136">
        <v>0</v>
      </c>
      <c r="AA1166" s="137">
        <f>Z1166*K1166</f>
        <v>0</v>
      </c>
      <c r="AR1166" s="21" t="s">
        <v>234</v>
      </c>
      <c r="AT1166" s="21" t="s">
        <v>145</v>
      </c>
      <c r="AU1166" s="21" t="s">
        <v>95</v>
      </c>
      <c r="AY1166" s="21" t="s">
        <v>144</v>
      </c>
      <c r="BE1166" s="138">
        <f>IF(U1166="základní",N1166,0)</f>
        <v>0</v>
      </c>
      <c r="BF1166" s="138">
        <f>IF(U1166="snížená",N1166,0)</f>
        <v>0</v>
      </c>
      <c r="BG1166" s="138">
        <f>IF(U1166="zákl. přenesená",N1166,0)</f>
        <v>0</v>
      </c>
      <c r="BH1166" s="138">
        <f>IF(U1166="sníž. přenesená",N1166,0)</f>
        <v>0</v>
      </c>
      <c r="BI1166" s="138">
        <f>IF(U1166="nulová",N1166,0)</f>
        <v>0</v>
      </c>
      <c r="BJ1166" s="21" t="s">
        <v>81</v>
      </c>
      <c r="BK1166" s="138">
        <f>ROUND(L1166*K1166,2)</f>
        <v>0</v>
      </c>
      <c r="BL1166" s="21" t="s">
        <v>234</v>
      </c>
      <c r="BM1166" s="21" t="s">
        <v>2019</v>
      </c>
    </row>
    <row r="1167" spans="2:65" s="1" customFormat="1" ht="16.5" customHeight="1">
      <c r="B1167" s="129"/>
      <c r="C1167" s="130">
        <v>242</v>
      </c>
      <c r="D1167" s="130" t="s">
        <v>145</v>
      </c>
      <c r="E1167" s="131" t="s">
        <v>2020</v>
      </c>
      <c r="F1167" s="222" t="s">
        <v>2252</v>
      </c>
      <c r="G1167" s="222"/>
      <c r="H1167" s="222"/>
      <c r="I1167" s="222"/>
      <c r="J1167" s="132" t="s">
        <v>2255</v>
      </c>
      <c r="K1167" s="133">
        <v>1</v>
      </c>
      <c r="L1167" s="217">
        <v>0</v>
      </c>
      <c r="M1167" s="217"/>
      <c r="N1167" s="217">
        <f>ROUND(L1167*K1167,2)</f>
        <v>0</v>
      </c>
      <c r="O1167" s="217"/>
      <c r="P1167" s="217"/>
      <c r="Q1167" s="217"/>
      <c r="R1167" s="134"/>
      <c r="T1167" s="135" t="s">
        <v>5</v>
      </c>
      <c r="U1167" s="40" t="s">
        <v>38</v>
      </c>
      <c r="V1167" s="136">
        <v>0</v>
      </c>
      <c r="W1167" s="136">
        <f>V1167*K1167</f>
        <v>0</v>
      </c>
      <c r="X1167" s="136">
        <v>0</v>
      </c>
      <c r="Y1167" s="136">
        <f>X1167*K1167</f>
        <v>0</v>
      </c>
      <c r="Z1167" s="136">
        <v>0</v>
      </c>
      <c r="AA1167" s="137">
        <f>Z1167*K1167</f>
        <v>0</v>
      </c>
      <c r="AR1167" s="21" t="s">
        <v>234</v>
      </c>
      <c r="AT1167" s="21" t="s">
        <v>145</v>
      </c>
      <c r="AU1167" s="21" t="s">
        <v>95</v>
      </c>
      <c r="AY1167" s="21" t="s">
        <v>144</v>
      </c>
      <c r="BE1167" s="138">
        <f>IF(U1167="základní",N1167,0)</f>
        <v>0</v>
      </c>
      <c r="BF1167" s="138">
        <f>IF(U1167="snížená",N1167,0)</f>
        <v>0</v>
      </c>
      <c r="BG1167" s="138">
        <f>IF(U1167="zákl. přenesená",N1167,0)</f>
        <v>0</v>
      </c>
      <c r="BH1167" s="138">
        <f>IF(U1167="sníž. přenesená",N1167,0)</f>
        <v>0</v>
      </c>
      <c r="BI1167" s="138">
        <f>IF(U1167="nulová",N1167,0)</f>
        <v>0</v>
      </c>
      <c r="BJ1167" s="21" t="s">
        <v>81</v>
      </c>
      <c r="BK1167" s="138">
        <f>ROUND(L1167*K1167,2)</f>
        <v>0</v>
      </c>
      <c r="BL1167" s="21" t="s">
        <v>234</v>
      </c>
      <c r="BM1167" s="21" t="s">
        <v>2021</v>
      </c>
    </row>
    <row r="1168" spans="2:65" s="1" customFormat="1" ht="16.5" customHeight="1">
      <c r="B1168" s="129"/>
      <c r="C1168" s="173"/>
      <c r="D1168" s="173"/>
      <c r="E1168" s="174"/>
      <c r="F1168" s="179" t="s">
        <v>2253</v>
      </c>
      <c r="G1168" s="175"/>
      <c r="H1168" s="175"/>
      <c r="I1168" s="175"/>
      <c r="J1168" s="176"/>
      <c r="K1168" s="177"/>
      <c r="L1168" s="178"/>
      <c r="M1168" s="178"/>
      <c r="N1168" s="178"/>
      <c r="O1168" s="178"/>
      <c r="P1168" s="178"/>
      <c r="Q1168" s="178"/>
      <c r="R1168" s="134"/>
      <c r="T1168" s="135"/>
      <c r="U1168" s="40"/>
      <c r="V1168" s="136"/>
      <c r="W1168" s="136"/>
      <c r="X1168" s="136"/>
      <c r="Y1168" s="136"/>
      <c r="Z1168" s="136"/>
      <c r="AA1168" s="137"/>
      <c r="AR1168" s="21"/>
      <c r="AT1168" s="21"/>
      <c r="AU1168" s="21"/>
      <c r="AY1168" s="21"/>
      <c r="BE1168" s="138"/>
      <c r="BF1168" s="138"/>
      <c r="BG1168" s="138"/>
      <c r="BH1168" s="138"/>
      <c r="BI1168" s="138"/>
      <c r="BJ1168" s="21"/>
      <c r="BK1168" s="138"/>
      <c r="BL1168" s="21"/>
      <c r="BM1168" s="21"/>
    </row>
    <row r="1169" spans="2:65" s="1" customFormat="1" ht="25.5" customHeight="1">
      <c r="B1169" s="129"/>
      <c r="C1169" s="130">
        <v>243</v>
      </c>
      <c r="D1169" s="130" t="s">
        <v>145</v>
      </c>
      <c r="E1169" s="131" t="s">
        <v>815</v>
      </c>
      <c r="F1169" s="222" t="s">
        <v>816</v>
      </c>
      <c r="G1169" s="222"/>
      <c r="H1169" s="222"/>
      <c r="I1169" s="222"/>
      <c r="J1169" s="132" t="s">
        <v>514</v>
      </c>
      <c r="K1169" s="133">
        <v>3850</v>
      </c>
      <c r="L1169" s="217">
        <v>0</v>
      </c>
      <c r="M1169" s="217"/>
      <c r="N1169" s="217">
        <f>ROUND(L1169*K1169,2)</f>
        <v>0</v>
      </c>
      <c r="O1169" s="217"/>
      <c r="P1169" s="217"/>
      <c r="Q1169" s="217"/>
      <c r="R1169" s="134"/>
      <c r="T1169" s="135" t="s">
        <v>5</v>
      </c>
      <c r="U1169" s="40" t="s">
        <v>38</v>
      </c>
      <c r="V1169" s="136">
        <v>0</v>
      </c>
      <c r="W1169" s="136">
        <f>V1169*K1169</f>
        <v>0</v>
      </c>
      <c r="X1169" s="136">
        <v>0</v>
      </c>
      <c r="Y1169" s="136">
        <f>X1169*K1169</f>
        <v>0</v>
      </c>
      <c r="Z1169" s="136">
        <v>0</v>
      </c>
      <c r="AA1169" s="137">
        <f>Z1169*K1169</f>
        <v>0</v>
      </c>
      <c r="AR1169" s="21" t="s">
        <v>234</v>
      </c>
      <c r="AT1169" s="21" t="s">
        <v>145</v>
      </c>
      <c r="AU1169" s="21" t="s">
        <v>95</v>
      </c>
      <c r="AY1169" s="21" t="s">
        <v>144</v>
      </c>
      <c r="BE1169" s="138">
        <f>IF(U1169="základní",N1169,0)</f>
        <v>0</v>
      </c>
      <c r="BF1169" s="138">
        <f>IF(U1169="snížená",N1169,0)</f>
        <v>0</v>
      </c>
      <c r="BG1169" s="138">
        <f>IF(U1169="zákl. přenesená",N1169,0)</f>
        <v>0</v>
      </c>
      <c r="BH1169" s="138">
        <f>IF(U1169="sníž. přenesená",N1169,0)</f>
        <v>0</v>
      </c>
      <c r="BI1169" s="138">
        <f>IF(U1169="nulová",N1169,0)</f>
        <v>0</v>
      </c>
      <c r="BJ1169" s="21" t="s">
        <v>81</v>
      </c>
      <c r="BK1169" s="138">
        <f>ROUND(L1169*K1169,2)</f>
        <v>0</v>
      </c>
      <c r="BL1169" s="21" t="s">
        <v>234</v>
      </c>
      <c r="BM1169" s="21" t="s">
        <v>2022</v>
      </c>
    </row>
    <row r="1170" spans="2:65" s="9" customFormat="1" ht="29.85" customHeight="1">
      <c r="B1170" s="119"/>
      <c r="D1170" s="128" t="s">
        <v>887</v>
      </c>
      <c r="E1170" s="128"/>
      <c r="F1170" s="128"/>
      <c r="G1170" s="128"/>
      <c r="H1170" s="128"/>
      <c r="I1170" s="128"/>
      <c r="J1170" s="128"/>
      <c r="K1170" s="128"/>
      <c r="L1170" s="128"/>
      <c r="M1170" s="128"/>
      <c r="N1170" s="218">
        <f>BK1170</f>
        <v>0</v>
      </c>
      <c r="O1170" s="219"/>
      <c r="P1170" s="219"/>
      <c r="Q1170" s="219"/>
      <c r="R1170" s="121"/>
      <c r="T1170" s="122"/>
      <c r="W1170" s="123">
        <f>SUM(W1171:W1238)</f>
        <v>441.65298200000001</v>
      </c>
      <c r="Y1170" s="123">
        <f>SUM(Y1171:Y1238)</f>
        <v>12.056627500000001</v>
      </c>
      <c r="AA1170" s="124">
        <f>SUM(AA1171:AA1238)</f>
        <v>0</v>
      </c>
      <c r="AR1170" s="125" t="s">
        <v>95</v>
      </c>
      <c r="AT1170" s="126" t="s">
        <v>72</v>
      </c>
      <c r="AU1170" s="126" t="s">
        <v>81</v>
      </c>
      <c r="AY1170" s="125" t="s">
        <v>144</v>
      </c>
      <c r="BK1170" s="127">
        <f>SUM(BK1171:BK1238)</f>
        <v>0</v>
      </c>
    </row>
    <row r="1171" spans="2:65" s="1" customFormat="1" ht="38.25" customHeight="1">
      <c r="B1171" s="129"/>
      <c r="C1171" s="130">
        <v>244</v>
      </c>
      <c r="D1171" s="130" t="s">
        <v>145</v>
      </c>
      <c r="E1171" s="131" t="s">
        <v>2023</v>
      </c>
      <c r="F1171" s="222" t="s">
        <v>2024</v>
      </c>
      <c r="G1171" s="222"/>
      <c r="H1171" s="222"/>
      <c r="I1171" s="222"/>
      <c r="J1171" s="132" t="s">
        <v>269</v>
      </c>
      <c r="K1171" s="133">
        <v>28.8</v>
      </c>
      <c r="L1171" s="217">
        <v>0</v>
      </c>
      <c r="M1171" s="217"/>
      <c r="N1171" s="217">
        <f>ROUND(L1171*K1171,2)</f>
        <v>0</v>
      </c>
      <c r="O1171" s="217"/>
      <c r="P1171" s="217"/>
      <c r="Q1171" s="217"/>
      <c r="R1171" s="134"/>
      <c r="T1171" s="135" t="s">
        <v>5</v>
      </c>
      <c r="U1171" s="40" t="s">
        <v>38</v>
      </c>
      <c r="V1171" s="136">
        <v>0.496</v>
      </c>
      <c r="W1171" s="136">
        <f>V1171*K1171</f>
        <v>14.284800000000001</v>
      </c>
      <c r="X1171" s="136">
        <v>1.23E-3</v>
      </c>
      <c r="Y1171" s="136">
        <f>X1171*K1171</f>
        <v>3.5423999999999997E-2</v>
      </c>
      <c r="Z1171" s="136">
        <v>0</v>
      </c>
      <c r="AA1171" s="137">
        <f>Z1171*K1171</f>
        <v>0</v>
      </c>
      <c r="AR1171" s="21" t="s">
        <v>234</v>
      </c>
      <c r="AT1171" s="21" t="s">
        <v>145</v>
      </c>
      <c r="AU1171" s="21" t="s">
        <v>95</v>
      </c>
      <c r="AY1171" s="21" t="s">
        <v>144</v>
      </c>
      <c r="BE1171" s="138">
        <f>IF(U1171="základní",N1171,0)</f>
        <v>0</v>
      </c>
      <c r="BF1171" s="138">
        <f>IF(U1171="snížená",N1171,0)</f>
        <v>0</v>
      </c>
      <c r="BG1171" s="138">
        <f>IF(U1171="zákl. přenesená",N1171,0)</f>
        <v>0</v>
      </c>
      <c r="BH1171" s="138">
        <f>IF(U1171="sníž. přenesená",N1171,0)</f>
        <v>0</v>
      </c>
      <c r="BI1171" s="138">
        <f>IF(U1171="nulová",N1171,0)</f>
        <v>0</v>
      </c>
      <c r="BJ1171" s="21" t="s">
        <v>81</v>
      </c>
      <c r="BK1171" s="138">
        <f>ROUND(L1171*K1171,2)</f>
        <v>0</v>
      </c>
      <c r="BL1171" s="21" t="s">
        <v>234</v>
      </c>
      <c r="BM1171" s="21" t="s">
        <v>2025</v>
      </c>
    </row>
    <row r="1172" spans="2:65" s="10" customFormat="1" ht="16.5" customHeight="1">
      <c r="B1172" s="139"/>
      <c r="E1172" s="140" t="s">
        <v>5</v>
      </c>
      <c r="F1172" s="225" t="s">
        <v>347</v>
      </c>
      <c r="G1172" s="226"/>
      <c r="H1172" s="226"/>
      <c r="I1172" s="226"/>
      <c r="K1172" s="140" t="s">
        <v>5</v>
      </c>
      <c r="R1172" s="141"/>
      <c r="T1172" s="142"/>
      <c r="AA1172" s="143"/>
      <c r="AT1172" s="140" t="s">
        <v>152</v>
      </c>
      <c r="AU1172" s="140" t="s">
        <v>95</v>
      </c>
      <c r="AV1172" s="10" t="s">
        <v>81</v>
      </c>
      <c r="AW1172" s="10" t="s">
        <v>31</v>
      </c>
      <c r="AX1172" s="10" t="s">
        <v>73</v>
      </c>
      <c r="AY1172" s="140" t="s">
        <v>144</v>
      </c>
    </row>
    <row r="1173" spans="2:65" s="11" customFormat="1" ht="16.5" customHeight="1">
      <c r="B1173" s="144"/>
      <c r="E1173" s="145" t="s">
        <v>5</v>
      </c>
      <c r="F1173" s="223" t="s">
        <v>1230</v>
      </c>
      <c r="G1173" s="224"/>
      <c r="H1173" s="224"/>
      <c r="I1173" s="224"/>
      <c r="K1173" s="146">
        <v>22.8</v>
      </c>
      <c r="R1173" s="147"/>
      <c r="T1173" s="148"/>
      <c r="AA1173" s="149"/>
      <c r="AT1173" s="145" t="s">
        <v>152</v>
      </c>
      <c r="AU1173" s="145" t="s">
        <v>95</v>
      </c>
      <c r="AV1173" s="11" t="s">
        <v>95</v>
      </c>
      <c r="AW1173" s="11" t="s">
        <v>31</v>
      </c>
      <c r="AX1173" s="11" t="s">
        <v>73</v>
      </c>
      <c r="AY1173" s="145" t="s">
        <v>144</v>
      </c>
    </row>
    <row r="1174" spans="2:65" s="11" customFormat="1" ht="16.5" customHeight="1">
      <c r="B1174" s="144"/>
      <c r="E1174" s="145" t="s">
        <v>5</v>
      </c>
      <c r="F1174" s="223" t="s">
        <v>1232</v>
      </c>
      <c r="G1174" s="224"/>
      <c r="H1174" s="224"/>
      <c r="I1174" s="224"/>
      <c r="K1174" s="146">
        <v>6</v>
      </c>
      <c r="R1174" s="147"/>
      <c r="T1174" s="148"/>
      <c r="AA1174" s="149"/>
      <c r="AT1174" s="145" t="s">
        <v>152</v>
      </c>
      <c r="AU1174" s="145" t="s">
        <v>95</v>
      </c>
      <c r="AV1174" s="11" t="s">
        <v>95</v>
      </c>
      <c r="AW1174" s="11" t="s">
        <v>31</v>
      </c>
      <c r="AX1174" s="11" t="s">
        <v>73</v>
      </c>
      <c r="AY1174" s="145" t="s">
        <v>144</v>
      </c>
    </row>
    <row r="1175" spans="2:65" s="12" customFormat="1" ht="16.5" customHeight="1">
      <c r="B1175" s="150"/>
      <c r="E1175" s="151" t="s">
        <v>5</v>
      </c>
      <c r="F1175" s="227" t="s">
        <v>155</v>
      </c>
      <c r="G1175" s="228"/>
      <c r="H1175" s="228"/>
      <c r="I1175" s="228"/>
      <c r="K1175" s="152">
        <v>28.8</v>
      </c>
      <c r="R1175" s="153"/>
      <c r="T1175" s="154"/>
      <c r="AA1175" s="155"/>
      <c r="AT1175" s="151" t="s">
        <v>152</v>
      </c>
      <c r="AU1175" s="151" t="s">
        <v>95</v>
      </c>
      <c r="AV1175" s="12" t="s">
        <v>149</v>
      </c>
      <c r="AW1175" s="12" t="s">
        <v>31</v>
      </c>
      <c r="AX1175" s="12" t="s">
        <v>81</v>
      </c>
      <c r="AY1175" s="151" t="s">
        <v>144</v>
      </c>
    </row>
    <row r="1176" spans="2:65" s="1" customFormat="1" ht="38.25" customHeight="1">
      <c r="B1176" s="129"/>
      <c r="C1176" s="130">
        <v>245</v>
      </c>
      <c r="D1176" s="130" t="s">
        <v>145</v>
      </c>
      <c r="E1176" s="131" t="s">
        <v>2026</v>
      </c>
      <c r="F1176" s="222" t="s">
        <v>2027</v>
      </c>
      <c r="G1176" s="222"/>
      <c r="H1176" s="222"/>
      <c r="I1176" s="222"/>
      <c r="J1176" s="132" t="s">
        <v>269</v>
      </c>
      <c r="K1176" s="133">
        <v>28.8</v>
      </c>
      <c r="L1176" s="217">
        <v>0</v>
      </c>
      <c r="M1176" s="217"/>
      <c r="N1176" s="217">
        <f>ROUND(L1176*K1176,2)</f>
        <v>0</v>
      </c>
      <c r="O1176" s="217"/>
      <c r="P1176" s="217"/>
      <c r="Q1176" s="217"/>
      <c r="R1176" s="134"/>
      <c r="T1176" s="135" t="s">
        <v>5</v>
      </c>
      <c r="U1176" s="40" t="s">
        <v>38</v>
      </c>
      <c r="V1176" s="136">
        <v>0.30399999999999999</v>
      </c>
      <c r="W1176" s="136">
        <f>V1176*K1176</f>
        <v>8.7552000000000003</v>
      </c>
      <c r="X1176" s="136">
        <v>9.7999999999999997E-4</v>
      </c>
      <c r="Y1176" s="136">
        <f>X1176*K1176</f>
        <v>2.8223999999999999E-2</v>
      </c>
      <c r="Z1176" s="136">
        <v>0</v>
      </c>
      <c r="AA1176" s="137">
        <f>Z1176*K1176</f>
        <v>0</v>
      </c>
      <c r="AR1176" s="21" t="s">
        <v>234</v>
      </c>
      <c r="AT1176" s="21" t="s">
        <v>145</v>
      </c>
      <c r="AU1176" s="21" t="s">
        <v>95</v>
      </c>
      <c r="AY1176" s="21" t="s">
        <v>144</v>
      </c>
      <c r="BE1176" s="138">
        <f>IF(U1176="základní",N1176,0)</f>
        <v>0</v>
      </c>
      <c r="BF1176" s="138">
        <f>IF(U1176="snížená",N1176,0)</f>
        <v>0</v>
      </c>
      <c r="BG1176" s="138">
        <f>IF(U1176="zákl. přenesená",N1176,0)</f>
        <v>0</v>
      </c>
      <c r="BH1176" s="138">
        <f>IF(U1176="sníž. přenesená",N1176,0)</f>
        <v>0</v>
      </c>
      <c r="BI1176" s="138">
        <f>IF(U1176="nulová",N1176,0)</f>
        <v>0</v>
      </c>
      <c r="BJ1176" s="21" t="s">
        <v>81</v>
      </c>
      <c r="BK1176" s="138">
        <f>ROUND(L1176*K1176,2)</f>
        <v>0</v>
      </c>
      <c r="BL1176" s="21" t="s">
        <v>234</v>
      </c>
      <c r="BM1176" s="21" t="s">
        <v>2028</v>
      </c>
    </row>
    <row r="1177" spans="2:65" s="10" customFormat="1" ht="16.5" customHeight="1">
      <c r="B1177" s="139"/>
      <c r="E1177" s="140" t="s">
        <v>5</v>
      </c>
      <c r="F1177" s="225" t="s">
        <v>347</v>
      </c>
      <c r="G1177" s="226"/>
      <c r="H1177" s="226"/>
      <c r="I1177" s="226"/>
      <c r="K1177" s="140" t="s">
        <v>5</v>
      </c>
      <c r="R1177" s="141"/>
      <c r="T1177" s="142"/>
      <c r="AA1177" s="143"/>
      <c r="AT1177" s="140" t="s">
        <v>152</v>
      </c>
      <c r="AU1177" s="140" t="s">
        <v>95</v>
      </c>
      <c r="AV1177" s="10" t="s">
        <v>81</v>
      </c>
      <c r="AW1177" s="10" t="s">
        <v>31</v>
      </c>
      <c r="AX1177" s="10" t="s">
        <v>73</v>
      </c>
      <c r="AY1177" s="140" t="s">
        <v>144</v>
      </c>
    </row>
    <row r="1178" spans="2:65" s="11" customFormat="1" ht="16.5" customHeight="1">
      <c r="B1178" s="144"/>
      <c r="E1178" s="145" t="s">
        <v>5</v>
      </c>
      <c r="F1178" s="223" t="s">
        <v>1230</v>
      </c>
      <c r="G1178" s="224"/>
      <c r="H1178" s="224"/>
      <c r="I1178" s="224"/>
      <c r="K1178" s="146">
        <v>22.8</v>
      </c>
      <c r="R1178" s="147"/>
      <c r="T1178" s="148"/>
      <c r="AA1178" s="149"/>
      <c r="AT1178" s="145" t="s">
        <v>152</v>
      </c>
      <c r="AU1178" s="145" t="s">
        <v>95</v>
      </c>
      <c r="AV1178" s="11" t="s">
        <v>95</v>
      </c>
      <c r="AW1178" s="11" t="s">
        <v>31</v>
      </c>
      <c r="AX1178" s="11" t="s">
        <v>73</v>
      </c>
      <c r="AY1178" s="145" t="s">
        <v>144</v>
      </c>
    </row>
    <row r="1179" spans="2:65" s="11" customFormat="1" ht="16.5" customHeight="1">
      <c r="B1179" s="144"/>
      <c r="E1179" s="145" t="s">
        <v>5</v>
      </c>
      <c r="F1179" s="223" t="s">
        <v>1232</v>
      </c>
      <c r="G1179" s="224"/>
      <c r="H1179" s="224"/>
      <c r="I1179" s="224"/>
      <c r="K1179" s="146">
        <v>6</v>
      </c>
      <c r="R1179" s="147"/>
      <c r="T1179" s="148"/>
      <c r="AA1179" s="149"/>
      <c r="AT1179" s="145" t="s">
        <v>152</v>
      </c>
      <c r="AU1179" s="145" t="s">
        <v>95</v>
      </c>
      <c r="AV1179" s="11" t="s">
        <v>95</v>
      </c>
      <c r="AW1179" s="11" t="s">
        <v>31</v>
      </c>
      <c r="AX1179" s="11" t="s">
        <v>73</v>
      </c>
      <c r="AY1179" s="145" t="s">
        <v>144</v>
      </c>
    </row>
    <row r="1180" spans="2:65" s="12" customFormat="1" ht="16.5" customHeight="1">
      <c r="B1180" s="150"/>
      <c r="E1180" s="151" t="s">
        <v>5</v>
      </c>
      <c r="F1180" s="227" t="s">
        <v>155</v>
      </c>
      <c r="G1180" s="228"/>
      <c r="H1180" s="228"/>
      <c r="I1180" s="228"/>
      <c r="K1180" s="152">
        <v>28.8</v>
      </c>
      <c r="R1180" s="153"/>
      <c r="T1180" s="154"/>
      <c r="AA1180" s="155"/>
      <c r="AT1180" s="151" t="s">
        <v>152</v>
      </c>
      <c r="AU1180" s="151" t="s">
        <v>95</v>
      </c>
      <c r="AV1180" s="12" t="s">
        <v>149</v>
      </c>
      <c r="AW1180" s="12" t="s">
        <v>31</v>
      </c>
      <c r="AX1180" s="12" t="s">
        <v>81</v>
      </c>
      <c r="AY1180" s="151" t="s">
        <v>144</v>
      </c>
    </row>
    <row r="1181" spans="2:65" s="1" customFormat="1" ht="25.5" customHeight="1">
      <c r="B1181" s="129"/>
      <c r="C1181" s="130">
        <v>246</v>
      </c>
      <c r="D1181" s="130" t="s">
        <v>145</v>
      </c>
      <c r="E1181" s="131" t="s">
        <v>2029</v>
      </c>
      <c r="F1181" s="222" t="s">
        <v>2030</v>
      </c>
      <c r="G1181" s="222"/>
      <c r="H1181" s="222"/>
      <c r="I1181" s="222"/>
      <c r="J1181" s="132" t="s">
        <v>269</v>
      </c>
      <c r="K1181" s="133">
        <v>271.55799999999999</v>
      </c>
      <c r="L1181" s="217">
        <v>0</v>
      </c>
      <c r="M1181" s="217"/>
      <c r="N1181" s="217">
        <f>ROUND(L1181*K1181,2)</f>
        <v>0</v>
      </c>
      <c r="O1181" s="217"/>
      <c r="P1181" s="217"/>
      <c r="Q1181" s="217"/>
      <c r="R1181" s="134"/>
      <c r="T1181" s="135" t="s">
        <v>5</v>
      </c>
      <c r="U1181" s="40" t="s">
        <v>38</v>
      </c>
      <c r="V1181" s="136">
        <v>0.20899999999999999</v>
      </c>
      <c r="W1181" s="136">
        <f>V1181*K1181</f>
        <v>56.755621999999995</v>
      </c>
      <c r="X1181" s="136">
        <v>6.2E-4</v>
      </c>
      <c r="Y1181" s="136">
        <f>X1181*K1181</f>
        <v>0.16836596000000001</v>
      </c>
      <c r="Z1181" s="136">
        <v>0</v>
      </c>
      <c r="AA1181" s="137">
        <f>Z1181*K1181</f>
        <v>0</v>
      </c>
      <c r="AR1181" s="21" t="s">
        <v>234</v>
      </c>
      <c r="AT1181" s="21" t="s">
        <v>145</v>
      </c>
      <c r="AU1181" s="21" t="s">
        <v>95</v>
      </c>
      <c r="AY1181" s="21" t="s">
        <v>144</v>
      </c>
      <c r="BE1181" s="138">
        <f>IF(U1181="základní",N1181,0)</f>
        <v>0</v>
      </c>
      <c r="BF1181" s="138">
        <f>IF(U1181="snížená",N1181,0)</f>
        <v>0</v>
      </c>
      <c r="BG1181" s="138">
        <f>IF(U1181="zákl. přenesená",N1181,0)</f>
        <v>0</v>
      </c>
      <c r="BH1181" s="138">
        <f>IF(U1181="sníž. přenesená",N1181,0)</f>
        <v>0</v>
      </c>
      <c r="BI1181" s="138">
        <f>IF(U1181="nulová",N1181,0)</f>
        <v>0</v>
      </c>
      <c r="BJ1181" s="21" t="s">
        <v>81</v>
      </c>
      <c r="BK1181" s="138">
        <f>ROUND(L1181*K1181,2)</f>
        <v>0</v>
      </c>
      <c r="BL1181" s="21" t="s">
        <v>234</v>
      </c>
      <c r="BM1181" s="21" t="s">
        <v>2031</v>
      </c>
    </row>
    <row r="1182" spans="2:65" s="10" customFormat="1" ht="16.5" customHeight="1">
      <c r="B1182" s="139"/>
      <c r="E1182" s="140" t="s">
        <v>5</v>
      </c>
      <c r="F1182" s="225" t="s">
        <v>2032</v>
      </c>
      <c r="G1182" s="226"/>
      <c r="H1182" s="226"/>
      <c r="I1182" s="226"/>
      <c r="K1182" s="140" t="s">
        <v>5</v>
      </c>
      <c r="R1182" s="141"/>
      <c r="T1182" s="142"/>
      <c r="AA1182" s="143"/>
      <c r="AT1182" s="140" t="s">
        <v>152</v>
      </c>
      <c r="AU1182" s="140" t="s">
        <v>95</v>
      </c>
      <c r="AV1182" s="10" t="s">
        <v>81</v>
      </c>
      <c r="AW1182" s="10" t="s">
        <v>31</v>
      </c>
      <c r="AX1182" s="10" t="s">
        <v>73</v>
      </c>
      <c r="AY1182" s="140" t="s">
        <v>144</v>
      </c>
    </row>
    <row r="1183" spans="2:65" s="11" customFormat="1" ht="25.5" customHeight="1">
      <c r="B1183" s="144"/>
      <c r="E1183" s="145" t="s">
        <v>5</v>
      </c>
      <c r="F1183" s="223" t="s">
        <v>2033</v>
      </c>
      <c r="G1183" s="224"/>
      <c r="H1183" s="224"/>
      <c r="I1183" s="224"/>
      <c r="K1183" s="146">
        <v>13.24</v>
      </c>
      <c r="R1183" s="147"/>
      <c r="T1183" s="148"/>
      <c r="AA1183" s="149"/>
      <c r="AT1183" s="145" t="s">
        <v>152</v>
      </c>
      <c r="AU1183" s="145" t="s">
        <v>95</v>
      </c>
      <c r="AV1183" s="11" t="s">
        <v>95</v>
      </c>
      <c r="AW1183" s="11" t="s">
        <v>31</v>
      </c>
      <c r="AX1183" s="11" t="s">
        <v>73</v>
      </c>
      <c r="AY1183" s="145" t="s">
        <v>144</v>
      </c>
    </row>
    <row r="1184" spans="2:65" s="11" customFormat="1" ht="25.5" customHeight="1">
      <c r="B1184" s="144"/>
      <c r="E1184" s="145" t="s">
        <v>5</v>
      </c>
      <c r="F1184" s="223" t="s">
        <v>2034</v>
      </c>
      <c r="G1184" s="224"/>
      <c r="H1184" s="224"/>
      <c r="I1184" s="224"/>
      <c r="K1184" s="146">
        <v>24.8</v>
      </c>
      <c r="R1184" s="147"/>
      <c r="T1184" s="148"/>
      <c r="AA1184" s="149"/>
      <c r="AT1184" s="145" t="s">
        <v>152</v>
      </c>
      <c r="AU1184" s="145" t="s">
        <v>95</v>
      </c>
      <c r="AV1184" s="11" t="s">
        <v>95</v>
      </c>
      <c r="AW1184" s="11" t="s">
        <v>31</v>
      </c>
      <c r="AX1184" s="11" t="s">
        <v>73</v>
      </c>
      <c r="AY1184" s="145" t="s">
        <v>144</v>
      </c>
    </row>
    <row r="1185" spans="2:51" s="11" customFormat="1" ht="16.5" customHeight="1">
      <c r="B1185" s="144"/>
      <c r="E1185" s="145" t="s">
        <v>5</v>
      </c>
      <c r="F1185" s="223" t="s">
        <v>2035</v>
      </c>
      <c r="G1185" s="224"/>
      <c r="H1185" s="224"/>
      <c r="I1185" s="224"/>
      <c r="K1185" s="146">
        <v>9.25</v>
      </c>
      <c r="R1185" s="147"/>
      <c r="T1185" s="148"/>
      <c r="AA1185" s="149"/>
      <c r="AT1185" s="145" t="s">
        <v>152</v>
      </c>
      <c r="AU1185" s="145" t="s">
        <v>95</v>
      </c>
      <c r="AV1185" s="11" t="s">
        <v>95</v>
      </c>
      <c r="AW1185" s="11" t="s">
        <v>31</v>
      </c>
      <c r="AX1185" s="11" t="s">
        <v>73</v>
      </c>
      <c r="AY1185" s="145" t="s">
        <v>144</v>
      </c>
    </row>
    <row r="1186" spans="2:51" s="11" customFormat="1" ht="16.5" customHeight="1">
      <c r="B1186" s="144"/>
      <c r="E1186" s="145" t="s">
        <v>5</v>
      </c>
      <c r="F1186" s="223" t="s">
        <v>2036</v>
      </c>
      <c r="G1186" s="224"/>
      <c r="H1186" s="224"/>
      <c r="I1186" s="224"/>
      <c r="K1186" s="146">
        <v>7.86</v>
      </c>
      <c r="R1186" s="147"/>
      <c r="T1186" s="148"/>
      <c r="AA1186" s="149"/>
      <c r="AT1186" s="145" t="s">
        <v>152</v>
      </c>
      <c r="AU1186" s="145" t="s">
        <v>95</v>
      </c>
      <c r="AV1186" s="11" t="s">
        <v>95</v>
      </c>
      <c r="AW1186" s="11" t="s">
        <v>31</v>
      </c>
      <c r="AX1186" s="11" t="s">
        <v>73</v>
      </c>
      <c r="AY1186" s="145" t="s">
        <v>144</v>
      </c>
    </row>
    <row r="1187" spans="2:51" s="11" customFormat="1" ht="16.5" customHeight="1">
      <c r="B1187" s="144"/>
      <c r="E1187" s="145" t="s">
        <v>5</v>
      </c>
      <c r="F1187" s="223" t="s">
        <v>2037</v>
      </c>
      <c r="G1187" s="224"/>
      <c r="H1187" s="224"/>
      <c r="I1187" s="224"/>
      <c r="K1187" s="146">
        <v>6.16</v>
      </c>
      <c r="R1187" s="147"/>
      <c r="T1187" s="148"/>
      <c r="AA1187" s="149"/>
      <c r="AT1187" s="145" t="s">
        <v>152</v>
      </c>
      <c r="AU1187" s="145" t="s">
        <v>95</v>
      </c>
      <c r="AV1187" s="11" t="s">
        <v>95</v>
      </c>
      <c r="AW1187" s="11" t="s">
        <v>31</v>
      </c>
      <c r="AX1187" s="11" t="s">
        <v>73</v>
      </c>
      <c r="AY1187" s="145" t="s">
        <v>144</v>
      </c>
    </row>
    <row r="1188" spans="2:51" s="11" customFormat="1" ht="16.5" customHeight="1">
      <c r="B1188" s="144"/>
      <c r="E1188" s="145" t="s">
        <v>5</v>
      </c>
      <c r="F1188" s="223" t="s">
        <v>2038</v>
      </c>
      <c r="G1188" s="224"/>
      <c r="H1188" s="224"/>
      <c r="I1188" s="224"/>
      <c r="K1188" s="146">
        <v>7.9059999999999997</v>
      </c>
      <c r="R1188" s="147"/>
      <c r="T1188" s="148"/>
      <c r="AA1188" s="149"/>
      <c r="AT1188" s="145" t="s">
        <v>152</v>
      </c>
      <c r="AU1188" s="145" t="s">
        <v>95</v>
      </c>
      <c r="AV1188" s="11" t="s">
        <v>95</v>
      </c>
      <c r="AW1188" s="11" t="s">
        <v>31</v>
      </c>
      <c r="AX1188" s="11" t="s">
        <v>73</v>
      </c>
      <c r="AY1188" s="145" t="s">
        <v>144</v>
      </c>
    </row>
    <row r="1189" spans="2:51" s="11" customFormat="1" ht="16.5" customHeight="1">
      <c r="B1189" s="144"/>
      <c r="E1189" s="145" t="s">
        <v>5</v>
      </c>
      <c r="F1189" s="223" t="s">
        <v>2039</v>
      </c>
      <c r="G1189" s="224"/>
      <c r="H1189" s="224"/>
      <c r="I1189" s="224"/>
      <c r="K1189" s="146">
        <v>22.74</v>
      </c>
      <c r="R1189" s="147"/>
      <c r="T1189" s="148"/>
      <c r="AA1189" s="149"/>
      <c r="AT1189" s="145" t="s">
        <v>152</v>
      </c>
      <c r="AU1189" s="145" t="s">
        <v>95</v>
      </c>
      <c r="AV1189" s="11" t="s">
        <v>95</v>
      </c>
      <c r="AW1189" s="11" t="s">
        <v>31</v>
      </c>
      <c r="AX1189" s="11" t="s">
        <v>73</v>
      </c>
      <c r="AY1189" s="145" t="s">
        <v>144</v>
      </c>
    </row>
    <row r="1190" spans="2:51" s="11" customFormat="1" ht="16.5" customHeight="1">
      <c r="B1190" s="144"/>
      <c r="E1190" s="145" t="s">
        <v>5</v>
      </c>
      <c r="F1190" s="223" t="s">
        <v>2040</v>
      </c>
      <c r="G1190" s="224"/>
      <c r="H1190" s="224"/>
      <c r="I1190" s="224"/>
      <c r="K1190" s="146">
        <v>22.15</v>
      </c>
      <c r="R1190" s="147"/>
      <c r="T1190" s="148"/>
      <c r="AA1190" s="149"/>
      <c r="AT1190" s="145" t="s">
        <v>152</v>
      </c>
      <c r="AU1190" s="145" t="s">
        <v>95</v>
      </c>
      <c r="AV1190" s="11" t="s">
        <v>95</v>
      </c>
      <c r="AW1190" s="11" t="s">
        <v>31</v>
      </c>
      <c r="AX1190" s="11" t="s">
        <v>73</v>
      </c>
      <c r="AY1190" s="145" t="s">
        <v>144</v>
      </c>
    </row>
    <row r="1191" spans="2:51" s="11" customFormat="1" ht="16.5" customHeight="1">
      <c r="B1191" s="144"/>
      <c r="E1191" s="145" t="s">
        <v>5</v>
      </c>
      <c r="F1191" s="223" t="s">
        <v>2041</v>
      </c>
      <c r="G1191" s="224"/>
      <c r="H1191" s="224"/>
      <c r="I1191" s="224"/>
      <c r="K1191" s="146">
        <v>8.9600000000000009</v>
      </c>
      <c r="R1191" s="147"/>
      <c r="T1191" s="148"/>
      <c r="AA1191" s="149"/>
      <c r="AT1191" s="145" t="s">
        <v>152</v>
      </c>
      <c r="AU1191" s="145" t="s">
        <v>95</v>
      </c>
      <c r="AV1191" s="11" t="s">
        <v>95</v>
      </c>
      <c r="AW1191" s="11" t="s">
        <v>31</v>
      </c>
      <c r="AX1191" s="11" t="s">
        <v>73</v>
      </c>
      <c r="AY1191" s="145" t="s">
        <v>144</v>
      </c>
    </row>
    <row r="1192" spans="2:51" s="11" customFormat="1" ht="16.5" customHeight="1">
      <c r="B1192" s="144"/>
      <c r="E1192" s="145" t="s">
        <v>5</v>
      </c>
      <c r="F1192" s="223" t="s">
        <v>2042</v>
      </c>
      <c r="G1192" s="224"/>
      <c r="H1192" s="224"/>
      <c r="I1192" s="224"/>
      <c r="K1192" s="146">
        <v>5.56</v>
      </c>
      <c r="R1192" s="147"/>
      <c r="T1192" s="148"/>
      <c r="AA1192" s="149"/>
      <c r="AT1192" s="145" t="s">
        <v>152</v>
      </c>
      <c r="AU1192" s="145" t="s">
        <v>95</v>
      </c>
      <c r="AV1192" s="11" t="s">
        <v>95</v>
      </c>
      <c r="AW1192" s="11" t="s">
        <v>31</v>
      </c>
      <c r="AX1192" s="11" t="s">
        <v>73</v>
      </c>
      <c r="AY1192" s="145" t="s">
        <v>144</v>
      </c>
    </row>
    <row r="1193" spans="2:51" s="11" customFormat="1" ht="16.5" customHeight="1">
      <c r="B1193" s="144"/>
      <c r="E1193" s="145" t="s">
        <v>5</v>
      </c>
      <c r="F1193" s="223" t="s">
        <v>2043</v>
      </c>
      <c r="G1193" s="224"/>
      <c r="H1193" s="224"/>
      <c r="I1193" s="224"/>
      <c r="K1193" s="146">
        <v>7.36</v>
      </c>
      <c r="R1193" s="147"/>
      <c r="T1193" s="148"/>
      <c r="AA1193" s="149"/>
      <c r="AT1193" s="145" t="s">
        <v>152</v>
      </c>
      <c r="AU1193" s="145" t="s">
        <v>95</v>
      </c>
      <c r="AV1193" s="11" t="s">
        <v>95</v>
      </c>
      <c r="AW1193" s="11" t="s">
        <v>31</v>
      </c>
      <c r="AX1193" s="11" t="s">
        <v>73</v>
      </c>
      <c r="AY1193" s="145" t="s">
        <v>144</v>
      </c>
    </row>
    <row r="1194" spans="2:51" s="11" customFormat="1" ht="25.5" customHeight="1">
      <c r="B1194" s="144"/>
      <c r="E1194" s="145" t="s">
        <v>5</v>
      </c>
      <c r="F1194" s="223" t="s">
        <v>2044</v>
      </c>
      <c r="G1194" s="224"/>
      <c r="H1194" s="224"/>
      <c r="I1194" s="224"/>
      <c r="K1194" s="146">
        <v>18.670000000000002</v>
      </c>
      <c r="R1194" s="147"/>
      <c r="T1194" s="148"/>
      <c r="AA1194" s="149"/>
      <c r="AT1194" s="145" t="s">
        <v>152</v>
      </c>
      <c r="AU1194" s="145" t="s">
        <v>95</v>
      </c>
      <c r="AV1194" s="11" t="s">
        <v>95</v>
      </c>
      <c r="AW1194" s="11" t="s">
        <v>31</v>
      </c>
      <c r="AX1194" s="11" t="s">
        <v>73</v>
      </c>
      <c r="AY1194" s="145" t="s">
        <v>144</v>
      </c>
    </row>
    <row r="1195" spans="2:51" s="11" customFormat="1" ht="16.5" customHeight="1">
      <c r="B1195" s="144"/>
      <c r="E1195" s="145" t="s">
        <v>5</v>
      </c>
      <c r="F1195" s="223" t="s">
        <v>2045</v>
      </c>
      <c r="G1195" s="224"/>
      <c r="H1195" s="224"/>
      <c r="I1195" s="224"/>
      <c r="K1195" s="146">
        <v>7.45</v>
      </c>
      <c r="R1195" s="147"/>
      <c r="T1195" s="148"/>
      <c r="AA1195" s="149"/>
      <c r="AT1195" s="145" t="s">
        <v>152</v>
      </c>
      <c r="AU1195" s="145" t="s">
        <v>95</v>
      </c>
      <c r="AV1195" s="11" t="s">
        <v>95</v>
      </c>
      <c r="AW1195" s="11" t="s">
        <v>31</v>
      </c>
      <c r="AX1195" s="11" t="s">
        <v>73</v>
      </c>
      <c r="AY1195" s="145" t="s">
        <v>144</v>
      </c>
    </row>
    <row r="1196" spans="2:51" s="11" customFormat="1" ht="16.5" customHeight="1">
      <c r="B1196" s="144"/>
      <c r="E1196" s="145" t="s">
        <v>5</v>
      </c>
      <c r="F1196" s="223" t="s">
        <v>2046</v>
      </c>
      <c r="G1196" s="224"/>
      <c r="H1196" s="224"/>
      <c r="I1196" s="224"/>
      <c r="K1196" s="146">
        <v>7.1</v>
      </c>
      <c r="R1196" s="147"/>
      <c r="T1196" s="148"/>
      <c r="AA1196" s="149"/>
      <c r="AT1196" s="145" t="s">
        <v>152</v>
      </c>
      <c r="AU1196" s="145" t="s">
        <v>95</v>
      </c>
      <c r="AV1196" s="11" t="s">
        <v>95</v>
      </c>
      <c r="AW1196" s="11" t="s">
        <v>31</v>
      </c>
      <c r="AX1196" s="11" t="s">
        <v>73</v>
      </c>
      <c r="AY1196" s="145" t="s">
        <v>144</v>
      </c>
    </row>
    <row r="1197" spans="2:51" s="11" customFormat="1" ht="25.5" customHeight="1">
      <c r="B1197" s="144"/>
      <c r="E1197" s="145" t="s">
        <v>5</v>
      </c>
      <c r="F1197" s="223" t="s">
        <v>2047</v>
      </c>
      <c r="G1197" s="224"/>
      <c r="H1197" s="224"/>
      <c r="I1197" s="224"/>
      <c r="K1197" s="146">
        <v>10.6</v>
      </c>
      <c r="R1197" s="147"/>
      <c r="T1197" s="148"/>
      <c r="AA1197" s="149"/>
      <c r="AT1197" s="145" t="s">
        <v>152</v>
      </c>
      <c r="AU1197" s="145" t="s">
        <v>95</v>
      </c>
      <c r="AV1197" s="11" t="s">
        <v>95</v>
      </c>
      <c r="AW1197" s="11" t="s">
        <v>31</v>
      </c>
      <c r="AX1197" s="11" t="s">
        <v>73</v>
      </c>
      <c r="AY1197" s="145" t="s">
        <v>144</v>
      </c>
    </row>
    <row r="1198" spans="2:51" s="11" customFormat="1" ht="16.5" customHeight="1">
      <c r="B1198" s="144"/>
      <c r="E1198" s="145" t="s">
        <v>5</v>
      </c>
      <c r="F1198" s="223" t="s">
        <v>2048</v>
      </c>
      <c r="G1198" s="224"/>
      <c r="H1198" s="224"/>
      <c r="I1198" s="224"/>
      <c r="K1198" s="146">
        <v>6.99</v>
      </c>
      <c r="R1198" s="147"/>
      <c r="T1198" s="148"/>
      <c r="AA1198" s="149"/>
      <c r="AT1198" s="145" t="s">
        <v>152</v>
      </c>
      <c r="AU1198" s="145" t="s">
        <v>95</v>
      </c>
      <c r="AV1198" s="11" t="s">
        <v>95</v>
      </c>
      <c r="AW1198" s="11" t="s">
        <v>31</v>
      </c>
      <c r="AX1198" s="11" t="s">
        <v>73</v>
      </c>
      <c r="AY1198" s="145" t="s">
        <v>144</v>
      </c>
    </row>
    <row r="1199" spans="2:51" s="11" customFormat="1" ht="16.5" customHeight="1">
      <c r="B1199" s="144"/>
      <c r="E1199" s="145" t="s">
        <v>5</v>
      </c>
      <c r="F1199" s="223" t="s">
        <v>2049</v>
      </c>
      <c r="G1199" s="224"/>
      <c r="H1199" s="224"/>
      <c r="I1199" s="224"/>
      <c r="K1199" s="146">
        <v>8.4</v>
      </c>
      <c r="R1199" s="147"/>
      <c r="T1199" s="148"/>
      <c r="AA1199" s="149"/>
      <c r="AT1199" s="145" t="s">
        <v>152</v>
      </c>
      <c r="AU1199" s="145" t="s">
        <v>95</v>
      </c>
      <c r="AV1199" s="11" t="s">
        <v>95</v>
      </c>
      <c r="AW1199" s="11" t="s">
        <v>31</v>
      </c>
      <c r="AX1199" s="11" t="s">
        <v>73</v>
      </c>
      <c r="AY1199" s="145" t="s">
        <v>144</v>
      </c>
    </row>
    <row r="1200" spans="2:51" s="11" customFormat="1" ht="16.5" customHeight="1">
      <c r="B1200" s="144"/>
      <c r="E1200" s="145" t="s">
        <v>5</v>
      </c>
      <c r="F1200" s="223" t="s">
        <v>2050</v>
      </c>
      <c r="G1200" s="224"/>
      <c r="H1200" s="224"/>
      <c r="I1200" s="224"/>
      <c r="K1200" s="146">
        <v>9.66</v>
      </c>
      <c r="R1200" s="147"/>
      <c r="T1200" s="148"/>
      <c r="AA1200" s="149"/>
      <c r="AT1200" s="145" t="s">
        <v>152</v>
      </c>
      <c r="AU1200" s="145" t="s">
        <v>95</v>
      </c>
      <c r="AV1200" s="11" t="s">
        <v>95</v>
      </c>
      <c r="AW1200" s="11" t="s">
        <v>31</v>
      </c>
      <c r="AX1200" s="11" t="s">
        <v>73</v>
      </c>
      <c r="AY1200" s="145" t="s">
        <v>144</v>
      </c>
    </row>
    <row r="1201" spans="2:65" s="11" customFormat="1" ht="16.5" customHeight="1">
      <c r="B1201" s="144"/>
      <c r="E1201" s="145" t="s">
        <v>5</v>
      </c>
      <c r="F1201" s="223" t="s">
        <v>2051</v>
      </c>
      <c r="G1201" s="224"/>
      <c r="H1201" s="224"/>
      <c r="I1201" s="224"/>
      <c r="K1201" s="146">
        <v>14.1</v>
      </c>
      <c r="R1201" s="147"/>
      <c r="T1201" s="148"/>
      <c r="AA1201" s="149"/>
      <c r="AT1201" s="145" t="s">
        <v>152</v>
      </c>
      <c r="AU1201" s="145" t="s">
        <v>95</v>
      </c>
      <c r="AV1201" s="11" t="s">
        <v>95</v>
      </c>
      <c r="AW1201" s="11" t="s">
        <v>31</v>
      </c>
      <c r="AX1201" s="11" t="s">
        <v>73</v>
      </c>
      <c r="AY1201" s="145" t="s">
        <v>144</v>
      </c>
    </row>
    <row r="1202" spans="2:65" s="11" customFormat="1" ht="16.5" customHeight="1">
      <c r="B1202" s="144"/>
      <c r="E1202" s="145" t="s">
        <v>5</v>
      </c>
      <c r="F1202" s="223" t="s">
        <v>2052</v>
      </c>
      <c r="G1202" s="224"/>
      <c r="H1202" s="224"/>
      <c r="I1202" s="224"/>
      <c r="K1202" s="146">
        <v>4.59</v>
      </c>
      <c r="R1202" s="147"/>
      <c r="T1202" s="148"/>
      <c r="AA1202" s="149"/>
      <c r="AT1202" s="145" t="s">
        <v>152</v>
      </c>
      <c r="AU1202" s="145" t="s">
        <v>95</v>
      </c>
      <c r="AV1202" s="11" t="s">
        <v>95</v>
      </c>
      <c r="AW1202" s="11" t="s">
        <v>31</v>
      </c>
      <c r="AX1202" s="11" t="s">
        <v>73</v>
      </c>
      <c r="AY1202" s="145" t="s">
        <v>144</v>
      </c>
    </row>
    <row r="1203" spans="2:65" s="11" customFormat="1" ht="16.5" customHeight="1">
      <c r="B1203" s="144"/>
      <c r="E1203" s="145" t="s">
        <v>5</v>
      </c>
      <c r="F1203" s="223" t="s">
        <v>2053</v>
      </c>
      <c r="G1203" s="224"/>
      <c r="H1203" s="224"/>
      <c r="I1203" s="224"/>
      <c r="K1203" s="146">
        <v>5.0739999999999998</v>
      </c>
      <c r="R1203" s="147"/>
      <c r="T1203" s="148"/>
      <c r="AA1203" s="149"/>
      <c r="AT1203" s="145" t="s">
        <v>152</v>
      </c>
      <c r="AU1203" s="145" t="s">
        <v>95</v>
      </c>
      <c r="AV1203" s="11" t="s">
        <v>95</v>
      </c>
      <c r="AW1203" s="11" t="s">
        <v>31</v>
      </c>
      <c r="AX1203" s="11" t="s">
        <v>73</v>
      </c>
      <c r="AY1203" s="145" t="s">
        <v>144</v>
      </c>
    </row>
    <row r="1204" spans="2:65" s="11" customFormat="1" ht="25.5" customHeight="1">
      <c r="B1204" s="144"/>
      <c r="E1204" s="145" t="s">
        <v>5</v>
      </c>
      <c r="F1204" s="223" t="s">
        <v>2054</v>
      </c>
      <c r="G1204" s="224"/>
      <c r="H1204" s="224"/>
      <c r="I1204" s="224"/>
      <c r="K1204" s="146">
        <v>31.884</v>
      </c>
      <c r="R1204" s="147"/>
      <c r="T1204" s="148"/>
      <c r="AA1204" s="149"/>
      <c r="AT1204" s="145" t="s">
        <v>152</v>
      </c>
      <c r="AU1204" s="145" t="s">
        <v>95</v>
      </c>
      <c r="AV1204" s="11" t="s">
        <v>95</v>
      </c>
      <c r="AW1204" s="11" t="s">
        <v>31</v>
      </c>
      <c r="AX1204" s="11" t="s">
        <v>73</v>
      </c>
      <c r="AY1204" s="145" t="s">
        <v>144</v>
      </c>
    </row>
    <row r="1205" spans="2:65" s="11" customFormat="1" ht="16.5" customHeight="1">
      <c r="B1205" s="144"/>
      <c r="E1205" s="145" t="s">
        <v>5</v>
      </c>
      <c r="F1205" s="223" t="s">
        <v>2055</v>
      </c>
      <c r="G1205" s="224"/>
      <c r="H1205" s="224"/>
      <c r="I1205" s="224"/>
      <c r="K1205" s="146">
        <v>11.054</v>
      </c>
      <c r="R1205" s="147"/>
      <c r="T1205" s="148"/>
      <c r="AA1205" s="149"/>
      <c r="AT1205" s="145" t="s">
        <v>152</v>
      </c>
      <c r="AU1205" s="145" t="s">
        <v>95</v>
      </c>
      <c r="AV1205" s="11" t="s">
        <v>95</v>
      </c>
      <c r="AW1205" s="11" t="s">
        <v>31</v>
      </c>
      <c r="AX1205" s="11" t="s">
        <v>73</v>
      </c>
      <c r="AY1205" s="145" t="s">
        <v>144</v>
      </c>
    </row>
    <row r="1206" spans="2:65" s="12" customFormat="1" ht="16.5" customHeight="1">
      <c r="B1206" s="150"/>
      <c r="E1206" s="151" t="s">
        <v>5</v>
      </c>
      <c r="F1206" s="227" t="s">
        <v>155</v>
      </c>
      <c r="G1206" s="228"/>
      <c r="H1206" s="228"/>
      <c r="I1206" s="228"/>
      <c r="K1206" s="152">
        <v>271.55799999999999</v>
      </c>
      <c r="R1206" s="153"/>
      <c r="T1206" s="154"/>
      <c r="AA1206" s="155"/>
      <c r="AT1206" s="151" t="s">
        <v>152</v>
      </c>
      <c r="AU1206" s="151" t="s">
        <v>95</v>
      </c>
      <c r="AV1206" s="12" t="s">
        <v>149</v>
      </c>
      <c r="AW1206" s="12" t="s">
        <v>31</v>
      </c>
      <c r="AX1206" s="12" t="s">
        <v>81</v>
      </c>
      <c r="AY1206" s="151" t="s">
        <v>144</v>
      </c>
    </row>
    <row r="1207" spans="2:65" s="1" customFormat="1" ht="38.25" customHeight="1">
      <c r="B1207" s="129"/>
      <c r="C1207" s="130">
        <v>247</v>
      </c>
      <c r="D1207" s="130" t="s">
        <v>145</v>
      </c>
      <c r="E1207" s="131" t="s">
        <v>2056</v>
      </c>
      <c r="F1207" s="222" t="s">
        <v>2057</v>
      </c>
      <c r="G1207" s="222"/>
      <c r="H1207" s="222"/>
      <c r="I1207" s="222"/>
      <c r="J1207" s="132" t="s">
        <v>269</v>
      </c>
      <c r="K1207" s="133">
        <v>21.324000000000002</v>
      </c>
      <c r="L1207" s="217">
        <v>0</v>
      </c>
      <c r="M1207" s="217"/>
      <c r="N1207" s="217">
        <f>ROUND(L1207*K1207,2)</f>
        <v>0</v>
      </c>
      <c r="O1207" s="217"/>
      <c r="P1207" s="217"/>
      <c r="Q1207" s="217"/>
      <c r="R1207" s="134"/>
      <c r="T1207" s="135" t="s">
        <v>5</v>
      </c>
      <c r="U1207" s="40" t="s">
        <v>38</v>
      </c>
      <c r="V1207" s="136">
        <v>0.30499999999999999</v>
      </c>
      <c r="W1207" s="136">
        <f>V1207*K1207</f>
        <v>6.5038200000000002</v>
      </c>
      <c r="X1207" s="136">
        <v>6.2E-4</v>
      </c>
      <c r="Y1207" s="136">
        <f>X1207*K1207</f>
        <v>1.3220880000000001E-2</v>
      </c>
      <c r="Z1207" s="136">
        <v>0</v>
      </c>
      <c r="AA1207" s="137">
        <f>Z1207*K1207</f>
        <v>0</v>
      </c>
      <c r="AR1207" s="21" t="s">
        <v>234</v>
      </c>
      <c r="AT1207" s="21" t="s">
        <v>145</v>
      </c>
      <c r="AU1207" s="21" t="s">
        <v>95</v>
      </c>
      <c r="AY1207" s="21" t="s">
        <v>144</v>
      </c>
      <c r="BE1207" s="138">
        <f>IF(U1207="základní",N1207,0)</f>
        <v>0</v>
      </c>
      <c r="BF1207" s="138">
        <f>IF(U1207="snížená",N1207,0)</f>
        <v>0</v>
      </c>
      <c r="BG1207" s="138">
        <f>IF(U1207="zákl. přenesená",N1207,0)</f>
        <v>0</v>
      </c>
      <c r="BH1207" s="138">
        <f>IF(U1207="sníž. přenesená",N1207,0)</f>
        <v>0</v>
      </c>
      <c r="BI1207" s="138">
        <f>IF(U1207="nulová",N1207,0)</f>
        <v>0</v>
      </c>
      <c r="BJ1207" s="21" t="s">
        <v>81</v>
      </c>
      <c r="BK1207" s="138">
        <f>ROUND(L1207*K1207,2)</f>
        <v>0</v>
      </c>
      <c r="BL1207" s="21" t="s">
        <v>234</v>
      </c>
      <c r="BM1207" s="21" t="s">
        <v>2058</v>
      </c>
    </row>
    <row r="1208" spans="2:65" s="10" customFormat="1" ht="16.5" customHeight="1">
      <c r="B1208" s="139"/>
      <c r="E1208" s="140" t="s">
        <v>5</v>
      </c>
      <c r="F1208" s="225" t="s">
        <v>2059</v>
      </c>
      <c r="G1208" s="226"/>
      <c r="H1208" s="226"/>
      <c r="I1208" s="226"/>
      <c r="K1208" s="140" t="s">
        <v>5</v>
      </c>
      <c r="R1208" s="141"/>
      <c r="T1208" s="142"/>
      <c r="AA1208" s="143"/>
      <c r="AT1208" s="140" t="s">
        <v>152</v>
      </c>
      <c r="AU1208" s="140" t="s">
        <v>95</v>
      </c>
      <c r="AV1208" s="10" t="s">
        <v>81</v>
      </c>
      <c r="AW1208" s="10" t="s">
        <v>31</v>
      </c>
      <c r="AX1208" s="10" t="s">
        <v>73</v>
      </c>
      <c r="AY1208" s="140" t="s">
        <v>144</v>
      </c>
    </row>
    <row r="1209" spans="2:65" s="11" customFormat="1" ht="16.5" customHeight="1">
      <c r="B1209" s="144"/>
      <c r="E1209" s="145" t="s">
        <v>5</v>
      </c>
      <c r="F1209" s="223" t="s">
        <v>2060</v>
      </c>
      <c r="G1209" s="224"/>
      <c r="H1209" s="224"/>
      <c r="I1209" s="224"/>
      <c r="K1209" s="146">
        <v>21.324000000000002</v>
      </c>
      <c r="R1209" s="147"/>
      <c r="T1209" s="148"/>
      <c r="AA1209" s="149"/>
      <c r="AT1209" s="145" t="s">
        <v>152</v>
      </c>
      <c r="AU1209" s="145" t="s">
        <v>95</v>
      </c>
      <c r="AV1209" s="11" t="s">
        <v>95</v>
      </c>
      <c r="AW1209" s="11" t="s">
        <v>31</v>
      </c>
      <c r="AX1209" s="11" t="s">
        <v>81</v>
      </c>
      <c r="AY1209" s="145" t="s">
        <v>144</v>
      </c>
    </row>
    <row r="1210" spans="2:65" s="1" customFormat="1" ht="38.25" customHeight="1">
      <c r="B1210" s="129"/>
      <c r="C1210" s="130">
        <v>248</v>
      </c>
      <c r="D1210" s="130" t="s">
        <v>145</v>
      </c>
      <c r="E1210" s="131" t="s">
        <v>2061</v>
      </c>
      <c r="F1210" s="222" t="s">
        <v>2062</v>
      </c>
      <c r="G1210" s="222"/>
      <c r="H1210" s="222"/>
      <c r="I1210" s="222"/>
      <c r="J1210" s="132" t="s">
        <v>190</v>
      </c>
      <c r="K1210" s="133">
        <v>403.36</v>
      </c>
      <c r="L1210" s="217">
        <v>0</v>
      </c>
      <c r="M1210" s="217"/>
      <c r="N1210" s="217">
        <f>ROUND(L1210*K1210,2)</f>
        <v>0</v>
      </c>
      <c r="O1210" s="217"/>
      <c r="P1210" s="217"/>
      <c r="Q1210" s="217"/>
      <c r="R1210" s="134"/>
      <c r="T1210" s="135" t="s">
        <v>5</v>
      </c>
      <c r="U1210" s="40" t="s">
        <v>38</v>
      </c>
      <c r="V1210" s="136">
        <v>0.68500000000000005</v>
      </c>
      <c r="W1210" s="136">
        <f>V1210*K1210</f>
        <v>276.30160000000001</v>
      </c>
      <c r="X1210" s="136">
        <v>4.3699999999999998E-3</v>
      </c>
      <c r="Y1210" s="136">
        <f>X1210*K1210</f>
        <v>1.7626831999999999</v>
      </c>
      <c r="Z1210" s="136">
        <v>0</v>
      </c>
      <c r="AA1210" s="137">
        <f>Z1210*K1210</f>
        <v>0</v>
      </c>
      <c r="AR1210" s="21" t="s">
        <v>234</v>
      </c>
      <c r="AT1210" s="21" t="s">
        <v>145</v>
      </c>
      <c r="AU1210" s="21" t="s">
        <v>95</v>
      </c>
      <c r="AY1210" s="21" t="s">
        <v>144</v>
      </c>
      <c r="BE1210" s="138">
        <f>IF(U1210="základní",N1210,0)</f>
        <v>0</v>
      </c>
      <c r="BF1210" s="138">
        <f>IF(U1210="snížená",N1210,0)</f>
        <v>0</v>
      </c>
      <c r="BG1210" s="138">
        <f>IF(U1210="zákl. přenesená",N1210,0)</f>
        <v>0</v>
      </c>
      <c r="BH1210" s="138">
        <f>IF(U1210="sníž. přenesená",N1210,0)</f>
        <v>0</v>
      </c>
      <c r="BI1210" s="138">
        <f>IF(U1210="nulová",N1210,0)</f>
        <v>0</v>
      </c>
      <c r="BJ1210" s="21" t="s">
        <v>81</v>
      </c>
      <c r="BK1210" s="138">
        <f>ROUND(L1210*K1210,2)</f>
        <v>0</v>
      </c>
      <c r="BL1210" s="21" t="s">
        <v>234</v>
      </c>
      <c r="BM1210" s="21" t="s">
        <v>2063</v>
      </c>
    </row>
    <row r="1211" spans="2:65" s="10" customFormat="1" ht="16.5" customHeight="1">
      <c r="B1211" s="139"/>
      <c r="E1211" s="140" t="s">
        <v>5</v>
      </c>
      <c r="F1211" s="225" t="s">
        <v>347</v>
      </c>
      <c r="G1211" s="226"/>
      <c r="H1211" s="226"/>
      <c r="I1211" s="226"/>
      <c r="K1211" s="140" t="s">
        <v>5</v>
      </c>
      <c r="R1211" s="141"/>
      <c r="T1211" s="142"/>
      <c r="AA1211" s="143"/>
      <c r="AT1211" s="140" t="s">
        <v>152</v>
      </c>
      <c r="AU1211" s="140" t="s">
        <v>95</v>
      </c>
      <c r="AV1211" s="10" t="s">
        <v>81</v>
      </c>
      <c r="AW1211" s="10" t="s">
        <v>31</v>
      </c>
      <c r="AX1211" s="10" t="s">
        <v>73</v>
      </c>
      <c r="AY1211" s="140" t="s">
        <v>144</v>
      </c>
    </row>
    <row r="1212" spans="2:65" s="11" customFormat="1" ht="25.5" customHeight="1">
      <c r="B1212" s="144"/>
      <c r="E1212" s="145" t="s">
        <v>5</v>
      </c>
      <c r="F1212" s="223" t="s">
        <v>1391</v>
      </c>
      <c r="G1212" s="224"/>
      <c r="H1212" s="224"/>
      <c r="I1212" s="224"/>
      <c r="K1212" s="146">
        <v>178.6</v>
      </c>
      <c r="R1212" s="147"/>
      <c r="T1212" s="148"/>
      <c r="AA1212" s="149"/>
      <c r="AT1212" s="145" t="s">
        <v>152</v>
      </c>
      <c r="AU1212" s="145" t="s">
        <v>95</v>
      </c>
      <c r="AV1212" s="11" t="s">
        <v>95</v>
      </c>
      <c r="AW1212" s="11" t="s">
        <v>31</v>
      </c>
      <c r="AX1212" s="11" t="s">
        <v>73</v>
      </c>
      <c r="AY1212" s="145" t="s">
        <v>144</v>
      </c>
    </row>
    <row r="1213" spans="2:65" s="11" customFormat="1" ht="25.5" customHeight="1">
      <c r="B1213" s="144"/>
      <c r="E1213" s="145" t="s">
        <v>5</v>
      </c>
      <c r="F1213" s="223" t="s">
        <v>1392</v>
      </c>
      <c r="G1213" s="224"/>
      <c r="H1213" s="224"/>
      <c r="I1213" s="224"/>
      <c r="K1213" s="146">
        <v>93.6</v>
      </c>
      <c r="R1213" s="147"/>
      <c r="T1213" s="148"/>
      <c r="AA1213" s="149"/>
      <c r="AT1213" s="145" t="s">
        <v>152</v>
      </c>
      <c r="AU1213" s="145" t="s">
        <v>95</v>
      </c>
      <c r="AV1213" s="11" t="s">
        <v>95</v>
      </c>
      <c r="AW1213" s="11" t="s">
        <v>31</v>
      </c>
      <c r="AX1213" s="11" t="s">
        <v>73</v>
      </c>
      <c r="AY1213" s="145" t="s">
        <v>144</v>
      </c>
    </row>
    <row r="1214" spans="2:65" s="11" customFormat="1" ht="16.5" customHeight="1">
      <c r="B1214" s="144"/>
      <c r="E1214" s="145" t="s">
        <v>5</v>
      </c>
      <c r="F1214" s="223" t="s">
        <v>2064</v>
      </c>
      <c r="G1214" s="224"/>
      <c r="H1214" s="224"/>
      <c r="I1214" s="224"/>
      <c r="K1214" s="146">
        <v>21.4</v>
      </c>
      <c r="R1214" s="147"/>
      <c r="T1214" s="148"/>
      <c r="AA1214" s="149"/>
      <c r="AT1214" s="145" t="s">
        <v>152</v>
      </c>
      <c r="AU1214" s="145" t="s">
        <v>95</v>
      </c>
      <c r="AV1214" s="11" t="s">
        <v>95</v>
      </c>
      <c r="AW1214" s="11" t="s">
        <v>31</v>
      </c>
      <c r="AX1214" s="11" t="s">
        <v>73</v>
      </c>
      <c r="AY1214" s="145" t="s">
        <v>144</v>
      </c>
    </row>
    <row r="1215" spans="2:65" s="11" customFormat="1" ht="16.5" customHeight="1">
      <c r="B1215" s="144"/>
      <c r="E1215" s="145" t="s">
        <v>5</v>
      </c>
      <c r="F1215" s="223" t="s">
        <v>2065</v>
      </c>
      <c r="G1215" s="224"/>
      <c r="H1215" s="224"/>
      <c r="I1215" s="224"/>
      <c r="K1215" s="146">
        <v>103.7</v>
      </c>
      <c r="R1215" s="147"/>
      <c r="T1215" s="148"/>
      <c r="AA1215" s="149"/>
      <c r="AT1215" s="145" t="s">
        <v>152</v>
      </c>
      <c r="AU1215" s="145" t="s">
        <v>95</v>
      </c>
      <c r="AV1215" s="11" t="s">
        <v>95</v>
      </c>
      <c r="AW1215" s="11" t="s">
        <v>31</v>
      </c>
      <c r="AX1215" s="11" t="s">
        <v>73</v>
      </c>
      <c r="AY1215" s="145" t="s">
        <v>144</v>
      </c>
    </row>
    <row r="1216" spans="2:65" s="11" customFormat="1" ht="16.5" customHeight="1">
      <c r="B1216" s="144"/>
      <c r="E1216" s="145" t="s">
        <v>5</v>
      </c>
      <c r="F1216" s="223" t="s">
        <v>1371</v>
      </c>
      <c r="G1216" s="224"/>
      <c r="H1216" s="224"/>
      <c r="I1216" s="224"/>
      <c r="K1216" s="146">
        <v>6.06</v>
      </c>
      <c r="R1216" s="147"/>
      <c r="T1216" s="148"/>
      <c r="AA1216" s="149"/>
      <c r="AT1216" s="145" t="s">
        <v>152</v>
      </c>
      <c r="AU1216" s="145" t="s">
        <v>95</v>
      </c>
      <c r="AV1216" s="11" t="s">
        <v>95</v>
      </c>
      <c r="AW1216" s="11" t="s">
        <v>31</v>
      </c>
      <c r="AX1216" s="11" t="s">
        <v>73</v>
      </c>
      <c r="AY1216" s="145" t="s">
        <v>144</v>
      </c>
    </row>
    <row r="1217" spans="2:65" s="12" customFormat="1" ht="16.5" customHeight="1">
      <c r="B1217" s="150"/>
      <c r="E1217" s="151" t="s">
        <v>5</v>
      </c>
      <c r="F1217" s="227" t="s">
        <v>155</v>
      </c>
      <c r="G1217" s="228"/>
      <c r="H1217" s="228"/>
      <c r="I1217" s="228"/>
      <c r="K1217" s="152">
        <v>403.36</v>
      </c>
      <c r="R1217" s="153"/>
      <c r="T1217" s="154"/>
      <c r="AA1217" s="155"/>
      <c r="AT1217" s="151" t="s">
        <v>152</v>
      </c>
      <c r="AU1217" s="151" t="s">
        <v>95</v>
      </c>
      <c r="AV1217" s="12" t="s">
        <v>149</v>
      </c>
      <c r="AW1217" s="12" t="s">
        <v>31</v>
      </c>
      <c r="AX1217" s="12" t="s">
        <v>81</v>
      </c>
      <c r="AY1217" s="151" t="s">
        <v>144</v>
      </c>
    </row>
    <row r="1218" spans="2:65" s="1" customFormat="1" ht="25.5" customHeight="1">
      <c r="B1218" s="129"/>
      <c r="C1218" s="162">
        <v>249</v>
      </c>
      <c r="D1218" s="162" t="s">
        <v>261</v>
      </c>
      <c r="E1218" s="163" t="s">
        <v>2066</v>
      </c>
      <c r="F1218" s="231" t="s">
        <v>2067</v>
      </c>
      <c r="G1218" s="231"/>
      <c r="H1218" s="231"/>
      <c r="I1218" s="231"/>
      <c r="J1218" s="164" t="s">
        <v>190</v>
      </c>
      <c r="K1218" s="165">
        <v>544.41300000000001</v>
      </c>
      <c r="L1218" s="232">
        <v>0</v>
      </c>
      <c r="M1218" s="232"/>
      <c r="N1218" s="232">
        <f>ROUND(L1218*K1218,2)</f>
        <v>0</v>
      </c>
      <c r="O1218" s="217"/>
      <c r="P1218" s="217"/>
      <c r="Q1218" s="217"/>
      <c r="R1218" s="134"/>
      <c r="T1218" s="135" t="s">
        <v>5</v>
      </c>
      <c r="U1218" s="40" t="s">
        <v>38</v>
      </c>
      <c r="V1218" s="136">
        <v>0</v>
      </c>
      <c r="W1218" s="136">
        <f>V1218*K1218</f>
        <v>0</v>
      </c>
      <c r="X1218" s="136">
        <v>1.8200000000000001E-2</v>
      </c>
      <c r="Y1218" s="136">
        <f>X1218*K1218</f>
        <v>9.9083166000000009</v>
      </c>
      <c r="Z1218" s="136">
        <v>0</v>
      </c>
      <c r="AA1218" s="137">
        <f>Z1218*K1218</f>
        <v>0</v>
      </c>
      <c r="AR1218" s="21" t="s">
        <v>355</v>
      </c>
      <c r="AT1218" s="21" t="s">
        <v>261</v>
      </c>
      <c r="AU1218" s="21" t="s">
        <v>95</v>
      </c>
      <c r="AY1218" s="21" t="s">
        <v>144</v>
      </c>
      <c r="BE1218" s="138">
        <f>IF(U1218="základní",N1218,0)</f>
        <v>0</v>
      </c>
      <c r="BF1218" s="138">
        <f>IF(U1218="snížená",N1218,0)</f>
        <v>0</v>
      </c>
      <c r="BG1218" s="138">
        <f>IF(U1218="zákl. přenesená",N1218,0)</f>
        <v>0</v>
      </c>
      <c r="BH1218" s="138">
        <f>IF(U1218="sníž. přenesená",N1218,0)</f>
        <v>0</v>
      </c>
      <c r="BI1218" s="138">
        <f>IF(U1218="nulová",N1218,0)</f>
        <v>0</v>
      </c>
      <c r="BJ1218" s="21" t="s">
        <v>81</v>
      </c>
      <c r="BK1218" s="138">
        <f>ROUND(L1218*K1218,2)</f>
        <v>0</v>
      </c>
      <c r="BL1218" s="21" t="s">
        <v>234</v>
      </c>
      <c r="BM1218" s="21" t="s">
        <v>2068</v>
      </c>
    </row>
    <row r="1219" spans="2:65" s="11" customFormat="1" ht="16.5" customHeight="1">
      <c r="B1219" s="144"/>
      <c r="E1219" s="145" t="s">
        <v>5</v>
      </c>
      <c r="F1219" s="220" t="s">
        <v>2069</v>
      </c>
      <c r="G1219" s="221"/>
      <c r="H1219" s="221"/>
      <c r="I1219" s="221"/>
      <c r="K1219" s="146">
        <v>19.007999999999999</v>
      </c>
      <c r="R1219" s="147"/>
      <c r="T1219" s="148"/>
      <c r="AA1219" s="149"/>
      <c r="AT1219" s="145" t="s">
        <v>152</v>
      </c>
      <c r="AU1219" s="145" t="s">
        <v>95</v>
      </c>
      <c r="AV1219" s="11" t="s">
        <v>95</v>
      </c>
      <c r="AW1219" s="11" t="s">
        <v>31</v>
      </c>
      <c r="AX1219" s="11" t="s">
        <v>73</v>
      </c>
      <c r="AY1219" s="145" t="s">
        <v>144</v>
      </c>
    </row>
    <row r="1220" spans="2:65" s="11" customFormat="1" ht="16.5" customHeight="1">
      <c r="B1220" s="144"/>
      <c r="E1220" s="145" t="s">
        <v>5</v>
      </c>
      <c r="F1220" s="223" t="s">
        <v>2070</v>
      </c>
      <c r="G1220" s="224"/>
      <c r="H1220" s="224"/>
      <c r="I1220" s="224"/>
      <c r="K1220" s="146">
        <v>29.870999999999999</v>
      </c>
      <c r="R1220" s="147"/>
      <c r="T1220" s="148"/>
      <c r="AA1220" s="149"/>
      <c r="AT1220" s="145" t="s">
        <v>152</v>
      </c>
      <c r="AU1220" s="145" t="s">
        <v>95</v>
      </c>
      <c r="AV1220" s="11" t="s">
        <v>95</v>
      </c>
      <c r="AW1220" s="11" t="s">
        <v>31</v>
      </c>
      <c r="AX1220" s="11" t="s">
        <v>73</v>
      </c>
      <c r="AY1220" s="145" t="s">
        <v>144</v>
      </c>
    </row>
    <row r="1221" spans="2:65" s="11" customFormat="1" ht="16.5" customHeight="1">
      <c r="B1221" s="144"/>
      <c r="E1221" s="145" t="s">
        <v>5</v>
      </c>
      <c r="F1221" s="223" t="s">
        <v>2071</v>
      </c>
      <c r="G1221" s="224"/>
      <c r="H1221" s="224"/>
      <c r="I1221" s="224"/>
      <c r="K1221" s="146">
        <v>2.3460000000000001</v>
      </c>
      <c r="R1221" s="147"/>
      <c r="T1221" s="148"/>
      <c r="AA1221" s="149"/>
      <c r="AT1221" s="145" t="s">
        <v>152</v>
      </c>
      <c r="AU1221" s="145" t="s">
        <v>95</v>
      </c>
      <c r="AV1221" s="11" t="s">
        <v>95</v>
      </c>
      <c r="AW1221" s="11" t="s">
        <v>31</v>
      </c>
      <c r="AX1221" s="11" t="s">
        <v>73</v>
      </c>
      <c r="AY1221" s="145" t="s">
        <v>144</v>
      </c>
    </row>
    <row r="1222" spans="2:65" s="11" customFormat="1" ht="16.5" customHeight="1">
      <c r="B1222" s="144"/>
      <c r="E1222" s="145" t="s">
        <v>5</v>
      </c>
      <c r="F1222" s="223" t="s">
        <v>2072</v>
      </c>
      <c r="G1222" s="224"/>
      <c r="H1222" s="224"/>
      <c r="I1222" s="224"/>
      <c r="K1222" s="146">
        <v>443.69600000000003</v>
      </c>
      <c r="R1222" s="147"/>
      <c r="T1222" s="148"/>
      <c r="AA1222" s="149"/>
      <c r="AT1222" s="145" t="s">
        <v>152</v>
      </c>
      <c r="AU1222" s="145" t="s">
        <v>95</v>
      </c>
      <c r="AV1222" s="11" t="s">
        <v>95</v>
      </c>
      <c r="AW1222" s="11" t="s">
        <v>31</v>
      </c>
      <c r="AX1222" s="11" t="s">
        <v>73</v>
      </c>
      <c r="AY1222" s="145" t="s">
        <v>144</v>
      </c>
    </row>
    <row r="1223" spans="2:65" s="12" customFormat="1" ht="16.5" customHeight="1">
      <c r="B1223" s="150"/>
      <c r="E1223" s="151" t="s">
        <v>5</v>
      </c>
      <c r="F1223" s="227" t="s">
        <v>155</v>
      </c>
      <c r="G1223" s="228"/>
      <c r="H1223" s="228"/>
      <c r="I1223" s="228"/>
      <c r="K1223" s="152">
        <v>494.92099999999999</v>
      </c>
      <c r="R1223" s="153"/>
      <c r="T1223" s="154"/>
      <c r="AA1223" s="155"/>
      <c r="AT1223" s="151" t="s">
        <v>152</v>
      </c>
      <c r="AU1223" s="151" t="s">
        <v>95</v>
      </c>
      <c r="AV1223" s="12" t="s">
        <v>149</v>
      </c>
      <c r="AW1223" s="12" t="s">
        <v>31</v>
      </c>
      <c r="AX1223" s="12" t="s">
        <v>73</v>
      </c>
      <c r="AY1223" s="151" t="s">
        <v>144</v>
      </c>
    </row>
    <row r="1224" spans="2:65" s="11" customFormat="1" ht="25.5" customHeight="1">
      <c r="B1224" s="144"/>
      <c r="E1224" s="145" t="s">
        <v>5</v>
      </c>
      <c r="F1224" s="223" t="s">
        <v>2073</v>
      </c>
      <c r="G1224" s="224"/>
      <c r="H1224" s="224"/>
      <c r="I1224" s="224"/>
      <c r="K1224" s="146">
        <v>544.41300000000001</v>
      </c>
      <c r="R1224" s="147"/>
      <c r="T1224" s="148"/>
      <c r="AA1224" s="149"/>
      <c r="AT1224" s="145" t="s">
        <v>152</v>
      </c>
      <c r="AU1224" s="145" t="s">
        <v>95</v>
      </c>
      <c r="AV1224" s="11" t="s">
        <v>95</v>
      </c>
      <c r="AW1224" s="11" t="s">
        <v>31</v>
      </c>
      <c r="AX1224" s="11" t="s">
        <v>81</v>
      </c>
      <c r="AY1224" s="145" t="s">
        <v>144</v>
      </c>
    </row>
    <row r="1225" spans="2:65" s="1" customFormat="1" ht="25.5" customHeight="1">
      <c r="B1225" s="129"/>
      <c r="C1225" s="130">
        <v>250</v>
      </c>
      <c r="D1225" s="130" t="s">
        <v>145</v>
      </c>
      <c r="E1225" s="131" t="s">
        <v>2074</v>
      </c>
      <c r="F1225" s="222" t="s">
        <v>2075</v>
      </c>
      <c r="G1225" s="222"/>
      <c r="H1225" s="222"/>
      <c r="I1225" s="222"/>
      <c r="J1225" s="132" t="s">
        <v>190</v>
      </c>
      <c r="K1225" s="133">
        <v>47.6</v>
      </c>
      <c r="L1225" s="217">
        <v>0</v>
      </c>
      <c r="M1225" s="217"/>
      <c r="N1225" s="217">
        <f>ROUND(L1225*K1225,2)</f>
        <v>0</v>
      </c>
      <c r="O1225" s="217"/>
      <c r="P1225" s="217"/>
      <c r="Q1225" s="217"/>
      <c r="R1225" s="134"/>
      <c r="T1225" s="135" t="s">
        <v>5</v>
      </c>
      <c r="U1225" s="40" t="s">
        <v>38</v>
      </c>
      <c r="V1225" s="136">
        <v>0.03</v>
      </c>
      <c r="W1225" s="136">
        <f>V1225*K1225</f>
        <v>1.4279999999999999</v>
      </c>
      <c r="X1225" s="136">
        <v>0</v>
      </c>
      <c r="Y1225" s="136">
        <f>X1225*K1225</f>
        <v>0</v>
      </c>
      <c r="Z1225" s="136">
        <v>0</v>
      </c>
      <c r="AA1225" s="137">
        <f>Z1225*K1225</f>
        <v>0</v>
      </c>
      <c r="AR1225" s="21" t="s">
        <v>234</v>
      </c>
      <c r="AT1225" s="21" t="s">
        <v>145</v>
      </c>
      <c r="AU1225" s="21" t="s">
        <v>95</v>
      </c>
      <c r="AY1225" s="21" t="s">
        <v>144</v>
      </c>
      <c r="BE1225" s="138">
        <f>IF(U1225="základní",N1225,0)</f>
        <v>0</v>
      </c>
      <c r="BF1225" s="138">
        <f>IF(U1225="snížená",N1225,0)</f>
        <v>0</v>
      </c>
      <c r="BG1225" s="138">
        <f>IF(U1225="zákl. přenesená",N1225,0)</f>
        <v>0</v>
      </c>
      <c r="BH1225" s="138">
        <f>IF(U1225="sníž. přenesená",N1225,0)</f>
        <v>0</v>
      </c>
      <c r="BI1225" s="138">
        <f>IF(U1225="nulová",N1225,0)</f>
        <v>0</v>
      </c>
      <c r="BJ1225" s="21" t="s">
        <v>81</v>
      </c>
      <c r="BK1225" s="138">
        <f>ROUND(L1225*K1225,2)</f>
        <v>0</v>
      </c>
      <c r="BL1225" s="21" t="s">
        <v>234</v>
      </c>
      <c r="BM1225" s="21" t="s">
        <v>2076</v>
      </c>
    </row>
    <row r="1226" spans="2:65" s="10" customFormat="1" ht="16.5" customHeight="1">
      <c r="B1226" s="139"/>
      <c r="E1226" s="140" t="s">
        <v>5</v>
      </c>
      <c r="F1226" s="225" t="s">
        <v>347</v>
      </c>
      <c r="G1226" s="226"/>
      <c r="H1226" s="226"/>
      <c r="I1226" s="226"/>
      <c r="K1226" s="140" t="s">
        <v>5</v>
      </c>
      <c r="R1226" s="141"/>
      <c r="T1226" s="142"/>
      <c r="AA1226" s="143"/>
      <c r="AT1226" s="140" t="s">
        <v>152</v>
      </c>
      <c r="AU1226" s="140" t="s">
        <v>95</v>
      </c>
      <c r="AV1226" s="10" t="s">
        <v>81</v>
      </c>
      <c r="AW1226" s="10" t="s">
        <v>31</v>
      </c>
      <c r="AX1226" s="10" t="s">
        <v>73</v>
      </c>
      <c r="AY1226" s="140" t="s">
        <v>144</v>
      </c>
    </row>
    <row r="1227" spans="2:65" s="11" customFormat="1" ht="16.5" customHeight="1">
      <c r="B1227" s="144"/>
      <c r="E1227" s="145" t="s">
        <v>5</v>
      </c>
      <c r="F1227" s="223" t="s">
        <v>2077</v>
      </c>
      <c r="G1227" s="224"/>
      <c r="H1227" s="224"/>
      <c r="I1227" s="224"/>
      <c r="K1227" s="146">
        <v>13.1</v>
      </c>
      <c r="R1227" s="147"/>
      <c r="T1227" s="148"/>
      <c r="AA1227" s="149"/>
      <c r="AT1227" s="145" t="s">
        <v>152</v>
      </c>
      <c r="AU1227" s="145" t="s">
        <v>95</v>
      </c>
      <c r="AV1227" s="11" t="s">
        <v>95</v>
      </c>
      <c r="AW1227" s="11" t="s">
        <v>31</v>
      </c>
      <c r="AX1227" s="11" t="s">
        <v>73</v>
      </c>
      <c r="AY1227" s="145" t="s">
        <v>144</v>
      </c>
    </row>
    <row r="1228" spans="2:65" s="11" customFormat="1" ht="16.5" customHeight="1">
      <c r="B1228" s="144"/>
      <c r="E1228" s="145" t="s">
        <v>5</v>
      </c>
      <c r="F1228" s="223" t="s">
        <v>2078</v>
      </c>
      <c r="G1228" s="224"/>
      <c r="H1228" s="224"/>
      <c r="I1228" s="224"/>
      <c r="K1228" s="146">
        <v>27.6</v>
      </c>
      <c r="R1228" s="147"/>
      <c r="T1228" s="148"/>
      <c r="AA1228" s="149"/>
      <c r="AT1228" s="145" t="s">
        <v>152</v>
      </c>
      <c r="AU1228" s="145" t="s">
        <v>95</v>
      </c>
      <c r="AV1228" s="11" t="s">
        <v>95</v>
      </c>
      <c r="AW1228" s="11" t="s">
        <v>31</v>
      </c>
      <c r="AX1228" s="11" t="s">
        <v>73</v>
      </c>
      <c r="AY1228" s="145" t="s">
        <v>144</v>
      </c>
    </row>
    <row r="1229" spans="2:65" s="11" customFormat="1" ht="16.5" customHeight="1">
      <c r="B1229" s="144"/>
      <c r="E1229" s="145" t="s">
        <v>5</v>
      </c>
      <c r="F1229" s="223" t="s">
        <v>2079</v>
      </c>
      <c r="G1229" s="224"/>
      <c r="H1229" s="224"/>
      <c r="I1229" s="224"/>
      <c r="K1229" s="146">
        <v>6.9</v>
      </c>
      <c r="R1229" s="147"/>
      <c r="T1229" s="148"/>
      <c r="AA1229" s="149"/>
      <c r="AT1229" s="145" t="s">
        <v>152</v>
      </c>
      <c r="AU1229" s="145" t="s">
        <v>95</v>
      </c>
      <c r="AV1229" s="11" t="s">
        <v>95</v>
      </c>
      <c r="AW1229" s="11" t="s">
        <v>31</v>
      </c>
      <c r="AX1229" s="11" t="s">
        <v>73</v>
      </c>
      <c r="AY1229" s="145" t="s">
        <v>144</v>
      </c>
    </row>
    <row r="1230" spans="2:65" s="12" customFormat="1" ht="16.5" customHeight="1">
      <c r="B1230" s="150"/>
      <c r="E1230" s="151" t="s">
        <v>5</v>
      </c>
      <c r="F1230" s="227" t="s">
        <v>155</v>
      </c>
      <c r="G1230" s="228"/>
      <c r="H1230" s="228"/>
      <c r="I1230" s="228"/>
      <c r="K1230" s="152">
        <v>47.6</v>
      </c>
      <c r="R1230" s="153"/>
      <c r="T1230" s="154"/>
      <c r="AA1230" s="155"/>
      <c r="AT1230" s="151" t="s">
        <v>152</v>
      </c>
      <c r="AU1230" s="151" t="s">
        <v>95</v>
      </c>
      <c r="AV1230" s="12" t="s">
        <v>149</v>
      </c>
      <c r="AW1230" s="12" t="s">
        <v>31</v>
      </c>
      <c r="AX1230" s="12" t="s">
        <v>81</v>
      </c>
      <c r="AY1230" s="151" t="s">
        <v>144</v>
      </c>
    </row>
    <row r="1231" spans="2:65" s="1" customFormat="1" ht="25.5" customHeight="1">
      <c r="B1231" s="129"/>
      <c r="C1231" s="130">
        <v>251</v>
      </c>
      <c r="D1231" s="130" t="s">
        <v>145</v>
      </c>
      <c r="E1231" s="131" t="s">
        <v>2080</v>
      </c>
      <c r="F1231" s="222" t="s">
        <v>2081</v>
      </c>
      <c r="G1231" s="222"/>
      <c r="H1231" s="222"/>
      <c r="I1231" s="222"/>
      <c r="J1231" s="132" t="s">
        <v>190</v>
      </c>
      <c r="K1231" s="133">
        <v>403.36</v>
      </c>
      <c r="L1231" s="217">
        <v>0</v>
      </c>
      <c r="M1231" s="217"/>
      <c r="N1231" s="217">
        <f>ROUND(L1231*K1231,2)</f>
        <v>0</v>
      </c>
      <c r="O1231" s="217"/>
      <c r="P1231" s="217"/>
      <c r="Q1231" s="217"/>
      <c r="R1231" s="134"/>
      <c r="T1231" s="135" t="s">
        <v>5</v>
      </c>
      <c r="U1231" s="40" t="s">
        <v>38</v>
      </c>
      <c r="V1231" s="136">
        <v>0.1</v>
      </c>
      <c r="W1231" s="136">
        <f>V1231*K1231</f>
        <v>40.336000000000006</v>
      </c>
      <c r="X1231" s="136">
        <v>0</v>
      </c>
      <c r="Y1231" s="136">
        <f>X1231*K1231</f>
        <v>0</v>
      </c>
      <c r="Z1231" s="136">
        <v>0</v>
      </c>
      <c r="AA1231" s="137">
        <f>Z1231*K1231</f>
        <v>0</v>
      </c>
      <c r="AR1231" s="21" t="s">
        <v>234</v>
      </c>
      <c r="AT1231" s="21" t="s">
        <v>145</v>
      </c>
      <c r="AU1231" s="21" t="s">
        <v>95</v>
      </c>
      <c r="AY1231" s="21" t="s">
        <v>144</v>
      </c>
      <c r="BE1231" s="138">
        <f>IF(U1231="základní",N1231,0)</f>
        <v>0</v>
      </c>
      <c r="BF1231" s="138">
        <f>IF(U1231="snížená",N1231,0)</f>
        <v>0</v>
      </c>
      <c r="BG1231" s="138">
        <f>IF(U1231="zákl. přenesená",N1231,0)</f>
        <v>0</v>
      </c>
      <c r="BH1231" s="138">
        <f>IF(U1231="sníž. přenesená",N1231,0)</f>
        <v>0</v>
      </c>
      <c r="BI1231" s="138">
        <f>IF(U1231="nulová",N1231,0)</f>
        <v>0</v>
      </c>
      <c r="BJ1231" s="21" t="s">
        <v>81</v>
      </c>
      <c r="BK1231" s="138">
        <f>ROUND(L1231*K1231,2)</f>
        <v>0</v>
      </c>
      <c r="BL1231" s="21" t="s">
        <v>234</v>
      </c>
      <c r="BM1231" s="21" t="s">
        <v>2082</v>
      </c>
    </row>
    <row r="1232" spans="2:65" s="1" customFormat="1" ht="16.5" customHeight="1">
      <c r="B1232" s="129"/>
      <c r="C1232" s="130">
        <v>252</v>
      </c>
      <c r="D1232" s="130" t="s">
        <v>145</v>
      </c>
      <c r="E1232" s="131" t="s">
        <v>2083</v>
      </c>
      <c r="F1232" s="222" t="s">
        <v>2084</v>
      </c>
      <c r="G1232" s="222"/>
      <c r="H1232" s="222"/>
      <c r="I1232" s="222"/>
      <c r="J1232" s="132" t="s">
        <v>190</v>
      </c>
      <c r="K1232" s="133">
        <v>403.36</v>
      </c>
      <c r="L1232" s="217">
        <v>0</v>
      </c>
      <c r="M1232" s="217"/>
      <c r="N1232" s="217">
        <f>ROUND(L1232*K1232,2)</f>
        <v>0</v>
      </c>
      <c r="O1232" s="217"/>
      <c r="P1232" s="217"/>
      <c r="Q1232" s="217"/>
      <c r="R1232" s="134"/>
      <c r="T1232" s="135" t="s">
        <v>5</v>
      </c>
      <c r="U1232" s="40" t="s">
        <v>38</v>
      </c>
      <c r="V1232" s="136">
        <v>4.3999999999999997E-2</v>
      </c>
      <c r="W1232" s="136">
        <f>V1232*K1232</f>
        <v>17.74784</v>
      </c>
      <c r="X1232" s="136">
        <v>2.9999999999999997E-4</v>
      </c>
      <c r="Y1232" s="136">
        <f>X1232*K1232</f>
        <v>0.12100799999999999</v>
      </c>
      <c r="Z1232" s="136">
        <v>0</v>
      </c>
      <c r="AA1232" s="137">
        <f>Z1232*K1232</f>
        <v>0</v>
      </c>
      <c r="AR1232" s="21" t="s">
        <v>234</v>
      </c>
      <c r="AT1232" s="21" t="s">
        <v>145</v>
      </c>
      <c r="AU1232" s="21" t="s">
        <v>95</v>
      </c>
      <c r="AY1232" s="21" t="s">
        <v>144</v>
      </c>
      <c r="BE1232" s="138">
        <f>IF(U1232="základní",N1232,0)</f>
        <v>0</v>
      </c>
      <c r="BF1232" s="138">
        <f>IF(U1232="snížená",N1232,0)</f>
        <v>0</v>
      </c>
      <c r="BG1232" s="138">
        <f>IF(U1232="zákl. přenesená",N1232,0)</f>
        <v>0</v>
      </c>
      <c r="BH1232" s="138">
        <f>IF(U1232="sníž. přenesená",N1232,0)</f>
        <v>0</v>
      </c>
      <c r="BI1232" s="138">
        <f>IF(U1232="nulová",N1232,0)</f>
        <v>0</v>
      </c>
      <c r="BJ1232" s="21" t="s">
        <v>81</v>
      </c>
      <c r="BK1232" s="138">
        <f>ROUND(L1232*K1232,2)</f>
        <v>0</v>
      </c>
      <c r="BL1232" s="21" t="s">
        <v>234</v>
      </c>
      <c r="BM1232" s="21" t="s">
        <v>2085</v>
      </c>
    </row>
    <row r="1233" spans="2:65" s="1" customFormat="1" ht="16.5" customHeight="1">
      <c r="B1233" s="129"/>
      <c r="C1233" s="130">
        <v>253</v>
      </c>
      <c r="D1233" s="130" t="s">
        <v>145</v>
      </c>
      <c r="E1233" s="131" t="s">
        <v>2086</v>
      </c>
      <c r="F1233" s="222" t="s">
        <v>2087</v>
      </c>
      <c r="G1233" s="222"/>
      <c r="H1233" s="222"/>
      <c r="I1233" s="222"/>
      <c r="J1233" s="132" t="s">
        <v>269</v>
      </c>
      <c r="K1233" s="133">
        <v>292.88200000000001</v>
      </c>
      <c r="L1233" s="217">
        <v>0</v>
      </c>
      <c r="M1233" s="217"/>
      <c r="N1233" s="217">
        <f>ROUND(L1233*K1233,2)</f>
        <v>0</v>
      </c>
      <c r="O1233" s="217"/>
      <c r="P1233" s="217"/>
      <c r="Q1233" s="217"/>
      <c r="R1233" s="134"/>
      <c r="T1233" s="135" t="s">
        <v>5</v>
      </c>
      <c r="U1233" s="40" t="s">
        <v>38</v>
      </c>
      <c r="V1233" s="136">
        <v>0.05</v>
      </c>
      <c r="W1233" s="136">
        <f>V1233*K1233</f>
        <v>14.644100000000002</v>
      </c>
      <c r="X1233" s="136">
        <v>3.0000000000000001E-5</v>
      </c>
      <c r="Y1233" s="136">
        <f>X1233*K1233</f>
        <v>8.7864600000000011E-3</v>
      </c>
      <c r="Z1233" s="136">
        <v>0</v>
      </c>
      <c r="AA1233" s="137">
        <f>Z1233*K1233</f>
        <v>0</v>
      </c>
      <c r="AR1233" s="21" t="s">
        <v>234</v>
      </c>
      <c r="AT1233" s="21" t="s">
        <v>145</v>
      </c>
      <c r="AU1233" s="21" t="s">
        <v>95</v>
      </c>
      <c r="AY1233" s="21" t="s">
        <v>144</v>
      </c>
      <c r="BE1233" s="138">
        <f>IF(U1233="základní",N1233,0)</f>
        <v>0</v>
      </c>
      <c r="BF1233" s="138">
        <f>IF(U1233="snížená",N1233,0)</f>
        <v>0</v>
      </c>
      <c r="BG1233" s="138">
        <f>IF(U1233="zákl. přenesená",N1233,0)</f>
        <v>0</v>
      </c>
      <c r="BH1233" s="138">
        <f>IF(U1233="sníž. přenesená",N1233,0)</f>
        <v>0</v>
      </c>
      <c r="BI1233" s="138">
        <f>IF(U1233="nulová",N1233,0)</f>
        <v>0</v>
      </c>
      <c r="BJ1233" s="21" t="s">
        <v>81</v>
      </c>
      <c r="BK1233" s="138">
        <f>ROUND(L1233*K1233,2)</f>
        <v>0</v>
      </c>
      <c r="BL1233" s="21" t="s">
        <v>234</v>
      </c>
      <c r="BM1233" s="21" t="s">
        <v>2088</v>
      </c>
    </row>
    <row r="1234" spans="2:65" s="11" customFormat="1" ht="16.5" customHeight="1">
      <c r="B1234" s="144"/>
      <c r="E1234" s="145" t="s">
        <v>5</v>
      </c>
      <c r="F1234" s="220" t="s">
        <v>2089</v>
      </c>
      <c r="G1234" s="221"/>
      <c r="H1234" s="221"/>
      <c r="I1234" s="221"/>
      <c r="K1234" s="146">
        <v>292.88200000000001</v>
      </c>
      <c r="R1234" s="147"/>
      <c r="T1234" s="148"/>
      <c r="AA1234" s="149"/>
      <c r="AT1234" s="145" t="s">
        <v>152</v>
      </c>
      <c r="AU1234" s="145" t="s">
        <v>95</v>
      </c>
      <c r="AV1234" s="11" t="s">
        <v>95</v>
      </c>
      <c r="AW1234" s="11" t="s">
        <v>31</v>
      </c>
      <c r="AX1234" s="11" t="s">
        <v>81</v>
      </c>
      <c r="AY1234" s="145" t="s">
        <v>144</v>
      </c>
    </row>
    <row r="1235" spans="2:65" s="1" customFormat="1" ht="16.5" customHeight="1">
      <c r="B1235" s="129"/>
      <c r="C1235" s="130">
        <v>254</v>
      </c>
      <c r="D1235" s="130" t="s">
        <v>145</v>
      </c>
      <c r="E1235" s="131" t="s">
        <v>2090</v>
      </c>
      <c r="F1235" s="222" t="s">
        <v>2091</v>
      </c>
      <c r="G1235" s="222"/>
      <c r="H1235" s="222"/>
      <c r="I1235" s="222"/>
      <c r="J1235" s="132" t="s">
        <v>269</v>
      </c>
      <c r="K1235" s="133">
        <v>28.8</v>
      </c>
      <c r="L1235" s="217">
        <v>0</v>
      </c>
      <c r="M1235" s="217"/>
      <c r="N1235" s="217">
        <f>ROUND(L1235*K1235,2)</f>
        <v>0</v>
      </c>
      <c r="O1235" s="217"/>
      <c r="P1235" s="217"/>
      <c r="Q1235" s="217"/>
      <c r="R1235" s="134"/>
      <c r="T1235" s="135" t="s">
        <v>5</v>
      </c>
      <c r="U1235" s="40" t="s">
        <v>38</v>
      </c>
      <c r="V1235" s="136">
        <v>0.17</v>
      </c>
      <c r="W1235" s="136">
        <f>V1235*K1235</f>
        <v>4.8960000000000008</v>
      </c>
      <c r="X1235" s="136">
        <v>3.3500000000000001E-4</v>
      </c>
      <c r="Y1235" s="136">
        <f>X1235*K1235</f>
        <v>9.6480000000000003E-3</v>
      </c>
      <c r="Z1235" s="136">
        <v>0</v>
      </c>
      <c r="AA1235" s="137">
        <f>Z1235*K1235</f>
        <v>0</v>
      </c>
      <c r="AR1235" s="21" t="s">
        <v>234</v>
      </c>
      <c r="AT1235" s="21" t="s">
        <v>145</v>
      </c>
      <c r="AU1235" s="21" t="s">
        <v>95</v>
      </c>
      <c r="AY1235" s="21" t="s">
        <v>144</v>
      </c>
      <c r="BE1235" s="138">
        <f>IF(U1235="základní",N1235,0)</f>
        <v>0</v>
      </c>
      <c r="BF1235" s="138">
        <f>IF(U1235="snížená",N1235,0)</f>
        <v>0</v>
      </c>
      <c r="BG1235" s="138">
        <f>IF(U1235="zákl. přenesená",N1235,0)</f>
        <v>0</v>
      </c>
      <c r="BH1235" s="138">
        <f>IF(U1235="sníž. přenesená",N1235,0)</f>
        <v>0</v>
      </c>
      <c r="BI1235" s="138">
        <f>IF(U1235="nulová",N1235,0)</f>
        <v>0</v>
      </c>
      <c r="BJ1235" s="21" t="s">
        <v>81</v>
      </c>
      <c r="BK1235" s="138">
        <f>ROUND(L1235*K1235,2)</f>
        <v>0</v>
      </c>
      <c r="BL1235" s="21" t="s">
        <v>234</v>
      </c>
      <c r="BM1235" s="21" t="s">
        <v>2092</v>
      </c>
    </row>
    <row r="1236" spans="2:65" s="1" customFormat="1" ht="25.5" customHeight="1">
      <c r="B1236" s="129"/>
      <c r="C1236" s="162">
        <v>255</v>
      </c>
      <c r="D1236" s="162" t="s">
        <v>261</v>
      </c>
      <c r="E1236" s="163" t="s">
        <v>2093</v>
      </c>
      <c r="F1236" s="231" t="s">
        <v>2094</v>
      </c>
      <c r="G1236" s="231"/>
      <c r="H1236" s="231"/>
      <c r="I1236" s="231"/>
      <c r="J1236" s="164" t="s">
        <v>269</v>
      </c>
      <c r="K1236" s="165">
        <v>31.68</v>
      </c>
      <c r="L1236" s="232">
        <v>0</v>
      </c>
      <c r="M1236" s="232"/>
      <c r="N1236" s="232">
        <f>ROUND(L1236*K1236,2)</f>
        <v>0</v>
      </c>
      <c r="O1236" s="217"/>
      <c r="P1236" s="217"/>
      <c r="Q1236" s="217"/>
      <c r="R1236" s="134"/>
      <c r="T1236" s="135" t="s">
        <v>5</v>
      </c>
      <c r="U1236" s="40" t="s">
        <v>38</v>
      </c>
      <c r="V1236" s="136">
        <v>0</v>
      </c>
      <c r="W1236" s="136">
        <f>V1236*K1236</f>
        <v>0</v>
      </c>
      <c r="X1236" s="136">
        <v>3.0000000000000001E-5</v>
      </c>
      <c r="Y1236" s="136">
        <f>X1236*K1236</f>
        <v>9.5040000000000001E-4</v>
      </c>
      <c r="Z1236" s="136">
        <v>0</v>
      </c>
      <c r="AA1236" s="137">
        <f>Z1236*K1236</f>
        <v>0</v>
      </c>
      <c r="AR1236" s="21" t="s">
        <v>355</v>
      </c>
      <c r="AT1236" s="21" t="s">
        <v>261</v>
      </c>
      <c r="AU1236" s="21" t="s">
        <v>95</v>
      </c>
      <c r="AY1236" s="21" t="s">
        <v>144</v>
      </c>
      <c r="BE1236" s="138">
        <f>IF(U1236="základní",N1236,0)</f>
        <v>0</v>
      </c>
      <c r="BF1236" s="138">
        <f>IF(U1236="snížená",N1236,0)</f>
        <v>0</v>
      </c>
      <c r="BG1236" s="138">
        <f>IF(U1236="zákl. přenesená",N1236,0)</f>
        <v>0</v>
      </c>
      <c r="BH1236" s="138">
        <f>IF(U1236="sníž. přenesená",N1236,0)</f>
        <v>0</v>
      </c>
      <c r="BI1236" s="138">
        <f>IF(U1236="nulová",N1236,0)</f>
        <v>0</v>
      </c>
      <c r="BJ1236" s="21" t="s">
        <v>81</v>
      </c>
      <c r="BK1236" s="138">
        <f>ROUND(L1236*K1236,2)</f>
        <v>0</v>
      </c>
      <c r="BL1236" s="21" t="s">
        <v>234</v>
      </c>
      <c r="BM1236" s="21" t="s">
        <v>2095</v>
      </c>
    </row>
    <row r="1237" spans="2:65" s="11" customFormat="1" ht="16.5" customHeight="1">
      <c r="B1237" s="144"/>
      <c r="E1237" s="145" t="s">
        <v>5</v>
      </c>
      <c r="F1237" s="220" t="s">
        <v>2096</v>
      </c>
      <c r="G1237" s="221"/>
      <c r="H1237" s="221"/>
      <c r="I1237" s="221"/>
      <c r="K1237" s="146">
        <v>31.68</v>
      </c>
      <c r="R1237" s="147"/>
      <c r="T1237" s="148"/>
      <c r="AA1237" s="149"/>
      <c r="AT1237" s="145" t="s">
        <v>152</v>
      </c>
      <c r="AU1237" s="145" t="s">
        <v>95</v>
      </c>
      <c r="AV1237" s="11" t="s">
        <v>95</v>
      </c>
      <c r="AW1237" s="11" t="s">
        <v>31</v>
      </c>
      <c r="AX1237" s="11" t="s">
        <v>81</v>
      </c>
      <c r="AY1237" s="145" t="s">
        <v>144</v>
      </c>
    </row>
    <row r="1238" spans="2:65" s="1" customFormat="1" ht="25.5" customHeight="1">
      <c r="B1238" s="129"/>
      <c r="C1238" s="130">
        <v>256</v>
      </c>
      <c r="D1238" s="130" t="s">
        <v>145</v>
      </c>
      <c r="E1238" s="131" t="s">
        <v>2097</v>
      </c>
      <c r="F1238" s="222" t="s">
        <v>2098</v>
      </c>
      <c r="G1238" s="222"/>
      <c r="H1238" s="222"/>
      <c r="I1238" s="222"/>
      <c r="J1238" s="132" t="s">
        <v>514</v>
      </c>
      <c r="K1238" s="133">
        <v>4322.6270000000004</v>
      </c>
      <c r="L1238" s="217">
        <v>0</v>
      </c>
      <c r="M1238" s="217"/>
      <c r="N1238" s="217">
        <f>ROUND(L1238*K1238,2)</f>
        <v>0</v>
      </c>
      <c r="O1238" s="217"/>
      <c r="P1238" s="217"/>
      <c r="Q1238" s="217"/>
      <c r="R1238" s="134"/>
      <c r="T1238" s="135" t="s">
        <v>5</v>
      </c>
      <c r="U1238" s="40" t="s">
        <v>38</v>
      </c>
      <c r="V1238" s="136">
        <v>0</v>
      </c>
      <c r="W1238" s="136">
        <f>V1238*K1238</f>
        <v>0</v>
      </c>
      <c r="X1238" s="136">
        <v>0</v>
      </c>
      <c r="Y1238" s="136">
        <f>X1238*K1238</f>
        <v>0</v>
      </c>
      <c r="Z1238" s="136">
        <v>0</v>
      </c>
      <c r="AA1238" s="137">
        <f>Z1238*K1238</f>
        <v>0</v>
      </c>
      <c r="AR1238" s="21" t="s">
        <v>234</v>
      </c>
      <c r="AT1238" s="21" t="s">
        <v>145</v>
      </c>
      <c r="AU1238" s="21" t="s">
        <v>95</v>
      </c>
      <c r="AY1238" s="21" t="s">
        <v>144</v>
      </c>
      <c r="BE1238" s="138">
        <f>IF(U1238="základní",N1238,0)</f>
        <v>0</v>
      </c>
      <c r="BF1238" s="138">
        <f>IF(U1238="snížená",N1238,0)</f>
        <v>0</v>
      </c>
      <c r="BG1238" s="138">
        <f>IF(U1238="zákl. přenesená",N1238,0)</f>
        <v>0</v>
      </c>
      <c r="BH1238" s="138">
        <f>IF(U1238="sníž. přenesená",N1238,0)</f>
        <v>0</v>
      </c>
      <c r="BI1238" s="138">
        <f>IF(U1238="nulová",N1238,0)</f>
        <v>0</v>
      </c>
      <c r="BJ1238" s="21" t="s">
        <v>81</v>
      </c>
      <c r="BK1238" s="138">
        <f>ROUND(L1238*K1238,2)</f>
        <v>0</v>
      </c>
      <c r="BL1238" s="21" t="s">
        <v>234</v>
      </c>
      <c r="BM1238" s="21" t="s">
        <v>2099</v>
      </c>
    </row>
    <row r="1239" spans="2:65" s="9" customFormat="1" ht="29.85" customHeight="1">
      <c r="B1239" s="119"/>
      <c r="D1239" s="128" t="s">
        <v>888</v>
      </c>
      <c r="E1239" s="128"/>
      <c r="F1239" s="128"/>
      <c r="G1239" s="128"/>
      <c r="H1239" s="128"/>
      <c r="I1239" s="128"/>
      <c r="J1239" s="128"/>
      <c r="K1239" s="128"/>
      <c r="L1239" s="128"/>
      <c r="M1239" s="128"/>
      <c r="N1239" s="218">
        <f>BK1239</f>
        <v>0</v>
      </c>
      <c r="O1239" s="219"/>
      <c r="P1239" s="219"/>
      <c r="Q1239" s="219"/>
      <c r="R1239" s="121"/>
      <c r="T1239" s="122"/>
      <c r="W1239" s="123">
        <f>SUM(W1240:W1261)</f>
        <v>92.15598</v>
      </c>
      <c r="Y1239" s="123">
        <f>SUM(Y1240:Y1261)</f>
        <v>1.0167715319999999</v>
      </c>
      <c r="AA1239" s="124">
        <f>SUM(AA1240:AA1261)</f>
        <v>0</v>
      </c>
      <c r="AR1239" s="125" t="s">
        <v>95</v>
      </c>
      <c r="AT1239" s="126" t="s">
        <v>72</v>
      </c>
      <c r="AU1239" s="126" t="s">
        <v>81</v>
      </c>
      <c r="AY1239" s="125" t="s">
        <v>144</v>
      </c>
      <c r="BK1239" s="127">
        <f>SUM(BK1240:BK1261)</f>
        <v>0</v>
      </c>
    </row>
    <row r="1240" spans="2:65" s="1" customFormat="1" ht="25.5" customHeight="1">
      <c r="B1240" s="129"/>
      <c r="C1240" s="130">
        <v>257</v>
      </c>
      <c r="D1240" s="130" t="s">
        <v>145</v>
      </c>
      <c r="E1240" s="131" t="s">
        <v>2100</v>
      </c>
      <c r="F1240" s="222" t="s">
        <v>2101</v>
      </c>
      <c r="G1240" s="222"/>
      <c r="H1240" s="222"/>
      <c r="I1240" s="222"/>
      <c r="J1240" s="132" t="s">
        <v>269</v>
      </c>
      <c r="K1240" s="133">
        <v>4</v>
      </c>
      <c r="L1240" s="217">
        <v>0</v>
      </c>
      <c r="M1240" s="217"/>
      <c r="N1240" s="217">
        <f>ROUND(L1240*K1240,2)</f>
        <v>0</v>
      </c>
      <c r="O1240" s="217"/>
      <c r="P1240" s="217"/>
      <c r="Q1240" s="217"/>
      <c r="R1240" s="134"/>
      <c r="T1240" s="135" t="s">
        <v>5</v>
      </c>
      <c r="U1240" s="40" t="s">
        <v>38</v>
      </c>
      <c r="V1240" s="136">
        <v>0.12</v>
      </c>
      <c r="W1240" s="136">
        <f>V1240*K1240</f>
        <v>0.48</v>
      </c>
      <c r="X1240" s="136">
        <v>4.1999999999999998E-5</v>
      </c>
      <c r="Y1240" s="136">
        <f>X1240*K1240</f>
        <v>1.6799999999999999E-4</v>
      </c>
      <c r="Z1240" s="136">
        <v>0</v>
      </c>
      <c r="AA1240" s="137">
        <f>Z1240*K1240</f>
        <v>0</v>
      </c>
      <c r="AR1240" s="21" t="s">
        <v>234</v>
      </c>
      <c r="AT1240" s="21" t="s">
        <v>145</v>
      </c>
      <c r="AU1240" s="21" t="s">
        <v>95</v>
      </c>
      <c r="AY1240" s="21" t="s">
        <v>144</v>
      </c>
      <c r="BE1240" s="138">
        <f>IF(U1240="základní",N1240,0)</f>
        <v>0</v>
      </c>
      <c r="BF1240" s="138">
        <f>IF(U1240="snížená",N1240,0)</f>
        <v>0</v>
      </c>
      <c r="BG1240" s="138">
        <f>IF(U1240="zákl. přenesená",N1240,0)</f>
        <v>0</v>
      </c>
      <c r="BH1240" s="138">
        <f>IF(U1240="sníž. přenesená",N1240,0)</f>
        <v>0</v>
      </c>
      <c r="BI1240" s="138">
        <f>IF(U1240="nulová",N1240,0)</f>
        <v>0</v>
      </c>
      <c r="BJ1240" s="21" t="s">
        <v>81</v>
      </c>
      <c r="BK1240" s="138">
        <f>ROUND(L1240*K1240,2)</f>
        <v>0</v>
      </c>
      <c r="BL1240" s="21" t="s">
        <v>234</v>
      </c>
      <c r="BM1240" s="21" t="s">
        <v>2102</v>
      </c>
    </row>
    <row r="1241" spans="2:65" s="10" customFormat="1" ht="16.5" customHeight="1">
      <c r="B1241" s="139"/>
      <c r="E1241" s="140" t="s">
        <v>5</v>
      </c>
      <c r="F1241" s="225" t="s">
        <v>375</v>
      </c>
      <c r="G1241" s="226"/>
      <c r="H1241" s="226"/>
      <c r="I1241" s="226"/>
      <c r="K1241" s="140" t="s">
        <v>5</v>
      </c>
      <c r="R1241" s="141"/>
      <c r="T1241" s="142"/>
      <c r="AA1241" s="143"/>
      <c r="AT1241" s="140" t="s">
        <v>152</v>
      </c>
      <c r="AU1241" s="140" t="s">
        <v>95</v>
      </c>
      <c r="AV1241" s="10" t="s">
        <v>81</v>
      </c>
      <c r="AW1241" s="10" t="s">
        <v>31</v>
      </c>
      <c r="AX1241" s="10" t="s">
        <v>73</v>
      </c>
      <c r="AY1241" s="140" t="s">
        <v>144</v>
      </c>
    </row>
    <row r="1242" spans="2:65" s="11" customFormat="1" ht="16.5" customHeight="1">
      <c r="B1242" s="144"/>
      <c r="E1242" s="145" t="s">
        <v>5</v>
      </c>
      <c r="F1242" s="223" t="s">
        <v>2103</v>
      </c>
      <c r="G1242" s="224"/>
      <c r="H1242" s="224"/>
      <c r="I1242" s="224"/>
      <c r="K1242" s="146">
        <v>4</v>
      </c>
      <c r="R1242" s="147"/>
      <c r="T1242" s="148"/>
      <c r="AA1242" s="149"/>
      <c r="AT1242" s="145" t="s">
        <v>152</v>
      </c>
      <c r="AU1242" s="145" t="s">
        <v>95</v>
      </c>
      <c r="AV1242" s="11" t="s">
        <v>95</v>
      </c>
      <c r="AW1242" s="11" t="s">
        <v>31</v>
      </c>
      <c r="AX1242" s="11" t="s">
        <v>81</v>
      </c>
      <c r="AY1242" s="145" t="s">
        <v>144</v>
      </c>
    </row>
    <row r="1243" spans="2:65" s="1" customFormat="1" ht="25.5" customHeight="1">
      <c r="B1243" s="129"/>
      <c r="C1243" s="162">
        <v>258</v>
      </c>
      <c r="D1243" s="162" t="s">
        <v>261</v>
      </c>
      <c r="E1243" s="163" t="s">
        <v>2104</v>
      </c>
      <c r="F1243" s="231" t="s">
        <v>2105</v>
      </c>
      <c r="G1243" s="231"/>
      <c r="H1243" s="231"/>
      <c r="I1243" s="231"/>
      <c r="J1243" s="164" t="s">
        <v>269</v>
      </c>
      <c r="K1243" s="165">
        <v>4</v>
      </c>
      <c r="L1243" s="232">
        <v>0</v>
      </c>
      <c r="M1243" s="232"/>
      <c r="N1243" s="232">
        <f>ROUND(L1243*K1243,2)</f>
        <v>0</v>
      </c>
      <c r="O1243" s="217"/>
      <c r="P1243" s="217"/>
      <c r="Q1243" s="217"/>
      <c r="R1243" s="134"/>
      <c r="T1243" s="135" t="s">
        <v>5</v>
      </c>
      <c r="U1243" s="40" t="s">
        <v>38</v>
      </c>
      <c r="V1243" s="136">
        <v>0</v>
      </c>
      <c r="W1243" s="136">
        <f>V1243*K1243</f>
        <v>0</v>
      </c>
      <c r="X1243" s="136">
        <v>1.7000000000000001E-4</v>
      </c>
      <c r="Y1243" s="136">
        <f>X1243*K1243</f>
        <v>6.8000000000000005E-4</v>
      </c>
      <c r="Z1243" s="136">
        <v>0</v>
      </c>
      <c r="AA1243" s="137">
        <f>Z1243*K1243</f>
        <v>0</v>
      </c>
      <c r="AR1243" s="21" t="s">
        <v>355</v>
      </c>
      <c r="AT1243" s="21" t="s">
        <v>261</v>
      </c>
      <c r="AU1243" s="21" t="s">
        <v>95</v>
      </c>
      <c r="AY1243" s="21" t="s">
        <v>144</v>
      </c>
      <c r="BE1243" s="138">
        <f>IF(U1243="základní",N1243,0)</f>
        <v>0</v>
      </c>
      <c r="BF1243" s="138">
        <f>IF(U1243="snížená",N1243,0)</f>
        <v>0</v>
      </c>
      <c r="BG1243" s="138">
        <f>IF(U1243="zákl. přenesená",N1243,0)</f>
        <v>0</v>
      </c>
      <c r="BH1243" s="138">
        <f>IF(U1243="sníž. přenesená",N1243,0)</f>
        <v>0</v>
      </c>
      <c r="BI1243" s="138">
        <f>IF(U1243="nulová",N1243,0)</f>
        <v>0</v>
      </c>
      <c r="BJ1243" s="21" t="s">
        <v>81</v>
      </c>
      <c r="BK1243" s="138">
        <f>ROUND(L1243*K1243,2)</f>
        <v>0</v>
      </c>
      <c r="BL1243" s="21" t="s">
        <v>234</v>
      </c>
      <c r="BM1243" s="21" t="s">
        <v>2106</v>
      </c>
    </row>
    <row r="1244" spans="2:65" s="1" customFormat="1" ht="25.5" customHeight="1">
      <c r="B1244" s="129"/>
      <c r="C1244" s="130">
        <v>259</v>
      </c>
      <c r="D1244" s="130" t="s">
        <v>145</v>
      </c>
      <c r="E1244" s="131" t="s">
        <v>2107</v>
      </c>
      <c r="F1244" s="222" t="s">
        <v>2108</v>
      </c>
      <c r="G1244" s="222"/>
      <c r="H1244" s="222"/>
      <c r="I1244" s="222"/>
      <c r="J1244" s="132" t="s">
        <v>269</v>
      </c>
      <c r="K1244" s="133">
        <v>114.218</v>
      </c>
      <c r="L1244" s="217">
        <v>0</v>
      </c>
      <c r="M1244" s="217"/>
      <c r="N1244" s="217">
        <f>ROUND(L1244*K1244,2)</f>
        <v>0</v>
      </c>
      <c r="O1244" s="217"/>
      <c r="P1244" s="217"/>
      <c r="Q1244" s="217"/>
      <c r="R1244" s="134"/>
      <c r="T1244" s="135" t="s">
        <v>5</v>
      </c>
      <c r="U1244" s="40" t="s">
        <v>38</v>
      </c>
      <c r="V1244" s="136">
        <v>0.11</v>
      </c>
      <c r="W1244" s="136">
        <f>V1244*K1244</f>
        <v>12.563980000000001</v>
      </c>
      <c r="X1244" s="136">
        <v>4.1999999999999998E-5</v>
      </c>
      <c r="Y1244" s="136">
        <f>X1244*K1244</f>
        <v>4.7971559999999995E-3</v>
      </c>
      <c r="Z1244" s="136">
        <v>0</v>
      </c>
      <c r="AA1244" s="137">
        <f>Z1244*K1244</f>
        <v>0</v>
      </c>
      <c r="AR1244" s="21" t="s">
        <v>234</v>
      </c>
      <c r="AT1244" s="21" t="s">
        <v>145</v>
      </c>
      <c r="AU1244" s="21" t="s">
        <v>95</v>
      </c>
      <c r="AY1244" s="21" t="s">
        <v>144</v>
      </c>
      <c r="BE1244" s="138">
        <f>IF(U1244="základní",N1244,0)</f>
        <v>0</v>
      </c>
      <c r="BF1244" s="138">
        <f>IF(U1244="snížená",N1244,0)</f>
        <v>0</v>
      </c>
      <c r="BG1244" s="138">
        <f>IF(U1244="zákl. přenesená",N1244,0)</f>
        <v>0</v>
      </c>
      <c r="BH1244" s="138">
        <f>IF(U1244="sníž. přenesená",N1244,0)</f>
        <v>0</v>
      </c>
      <c r="BI1244" s="138">
        <f>IF(U1244="nulová",N1244,0)</f>
        <v>0</v>
      </c>
      <c r="BJ1244" s="21" t="s">
        <v>81</v>
      </c>
      <c r="BK1244" s="138">
        <f>ROUND(L1244*K1244,2)</f>
        <v>0</v>
      </c>
      <c r="BL1244" s="21" t="s">
        <v>234</v>
      </c>
      <c r="BM1244" s="21" t="s">
        <v>2109</v>
      </c>
    </row>
    <row r="1245" spans="2:65" s="10" customFormat="1" ht="16.5" customHeight="1">
      <c r="B1245" s="139"/>
      <c r="E1245" s="140" t="s">
        <v>5</v>
      </c>
      <c r="F1245" s="225" t="s">
        <v>375</v>
      </c>
      <c r="G1245" s="226"/>
      <c r="H1245" s="226"/>
      <c r="I1245" s="226"/>
      <c r="K1245" s="140" t="s">
        <v>5</v>
      </c>
      <c r="R1245" s="141"/>
      <c r="T1245" s="142"/>
      <c r="AA1245" s="143"/>
      <c r="AT1245" s="140" t="s">
        <v>152</v>
      </c>
      <c r="AU1245" s="140" t="s">
        <v>95</v>
      </c>
      <c r="AV1245" s="10" t="s">
        <v>81</v>
      </c>
      <c r="AW1245" s="10" t="s">
        <v>31</v>
      </c>
      <c r="AX1245" s="10" t="s">
        <v>73</v>
      </c>
      <c r="AY1245" s="140" t="s">
        <v>144</v>
      </c>
    </row>
    <row r="1246" spans="2:65" s="11" customFormat="1" ht="16.5" customHeight="1">
      <c r="B1246" s="144"/>
      <c r="E1246" s="145" t="s">
        <v>5</v>
      </c>
      <c r="F1246" s="223" t="s">
        <v>2110</v>
      </c>
      <c r="G1246" s="224"/>
      <c r="H1246" s="224"/>
      <c r="I1246" s="224"/>
      <c r="K1246" s="146">
        <v>25.756</v>
      </c>
      <c r="R1246" s="147"/>
      <c r="T1246" s="148"/>
      <c r="AA1246" s="149"/>
      <c r="AT1246" s="145" t="s">
        <v>152</v>
      </c>
      <c r="AU1246" s="145" t="s">
        <v>95</v>
      </c>
      <c r="AV1246" s="11" t="s">
        <v>95</v>
      </c>
      <c r="AW1246" s="11" t="s">
        <v>31</v>
      </c>
      <c r="AX1246" s="11" t="s">
        <v>73</v>
      </c>
      <c r="AY1246" s="145" t="s">
        <v>144</v>
      </c>
    </row>
    <row r="1247" spans="2:65" s="11" customFormat="1" ht="16.5" customHeight="1">
      <c r="B1247" s="144"/>
      <c r="E1247" s="145" t="s">
        <v>5</v>
      </c>
      <c r="F1247" s="223" t="s">
        <v>2111</v>
      </c>
      <c r="G1247" s="224"/>
      <c r="H1247" s="224"/>
      <c r="I1247" s="224"/>
      <c r="K1247" s="146">
        <v>18.03</v>
      </c>
      <c r="R1247" s="147"/>
      <c r="T1247" s="148"/>
      <c r="AA1247" s="149"/>
      <c r="AT1247" s="145" t="s">
        <v>152</v>
      </c>
      <c r="AU1247" s="145" t="s">
        <v>95</v>
      </c>
      <c r="AV1247" s="11" t="s">
        <v>95</v>
      </c>
      <c r="AW1247" s="11" t="s">
        <v>31</v>
      </c>
      <c r="AX1247" s="11" t="s">
        <v>73</v>
      </c>
      <c r="AY1247" s="145" t="s">
        <v>144</v>
      </c>
    </row>
    <row r="1248" spans="2:65" s="11" customFormat="1" ht="16.5" customHeight="1">
      <c r="B1248" s="144"/>
      <c r="E1248" s="145" t="s">
        <v>5</v>
      </c>
      <c r="F1248" s="223" t="s">
        <v>2111</v>
      </c>
      <c r="G1248" s="224"/>
      <c r="H1248" s="224"/>
      <c r="I1248" s="224"/>
      <c r="K1248" s="146">
        <v>18.03</v>
      </c>
      <c r="R1248" s="147"/>
      <c r="T1248" s="148"/>
      <c r="AA1248" s="149"/>
      <c r="AT1248" s="145" t="s">
        <v>152</v>
      </c>
      <c r="AU1248" s="145" t="s">
        <v>95</v>
      </c>
      <c r="AV1248" s="11" t="s">
        <v>95</v>
      </c>
      <c r="AW1248" s="11" t="s">
        <v>31</v>
      </c>
      <c r="AX1248" s="11" t="s">
        <v>73</v>
      </c>
      <c r="AY1248" s="145" t="s">
        <v>144</v>
      </c>
    </row>
    <row r="1249" spans="2:65" s="11" customFormat="1" ht="16.5" customHeight="1">
      <c r="B1249" s="144"/>
      <c r="E1249" s="145" t="s">
        <v>5</v>
      </c>
      <c r="F1249" s="223" t="s">
        <v>2112</v>
      </c>
      <c r="G1249" s="224"/>
      <c r="H1249" s="224"/>
      <c r="I1249" s="224"/>
      <c r="K1249" s="146">
        <v>23.67</v>
      </c>
      <c r="R1249" s="147"/>
      <c r="T1249" s="148"/>
      <c r="AA1249" s="149"/>
      <c r="AT1249" s="145" t="s">
        <v>152</v>
      </c>
      <c r="AU1249" s="145" t="s">
        <v>95</v>
      </c>
      <c r="AV1249" s="11" t="s">
        <v>95</v>
      </c>
      <c r="AW1249" s="11" t="s">
        <v>31</v>
      </c>
      <c r="AX1249" s="11" t="s">
        <v>73</v>
      </c>
      <c r="AY1249" s="145" t="s">
        <v>144</v>
      </c>
    </row>
    <row r="1250" spans="2:65" s="11" customFormat="1" ht="16.5" customHeight="1">
      <c r="B1250" s="144"/>
      <c r="E1250" s="145" t="s">
        <v>5</v>
      </c>
      <c r="F1250" s="223" t="s">
        <v>2113</v>
      </c>
      <c r="G1250" s="224"/>
      <c r="H1250" s="224"/>
      <c r="I1250" s="224"/>
      <c r="K1250" s="146">
        <v>13.965999999999999</v>
      </c>
      <c r="R1250" s="147"/>
      <c r="T1250" s="148"/>
      <c r="AA1250" s="149"/>
      <c r="AT1250" s="145" t="s">
        <v>152</v>
      </c>
      <c r="AU1250" s="145" t="s">
        <v>95</v>
      </c>
      <c r="AV1250" s="11" t="s">
        <v>95</v>
      </c>
      <c r="AW1250" s="11" t="s">
        <v>31</v>
      </c>
      <c r="AX1250" s="11" t="s">
        <v>73</v>
      </c>
      <c r="AY1250" s="145" t="s">
        <v>144</v>
      </c>
    </row>
    <row r="1251" spans="2:65" s="11" customFormat="1" ht="16.5" customHeight="1">
      <c r="B1251" s="144"/>
      <c r="E1251" s="145" t="s">
        <v>5</v>
      </c>
      <c r="F1251" s="223" t="s">
        <v>2114</v>
      </c>
      <c r="G1251" s="224"/>
      <c r="H1251" s="224"/>
      <c r="I1251" s="224"/>
      <c r="K1251" s="146">
        <v>14.766</v>
      </c>
      <c r="R1251" s="147"/>
      <c r="T1251" s="148"/>
      <c r="AA1251" s="149"/>
      <c r="AT1251" s="145" t="s">
        <v>152</v>
      </c>
      <c r="AU1251" s="145" t="s">
        <v>95</v>
      </c>
      <c r="AV1251" s="11" t="s">
        <v>95</v>
      </c>
      <c r="AW1251" s="11" t="s">
        <v>31</v>
      </c>
      <c r="AX1251" s="11" t="s">
        <v>73</v>
      </c>
      <c r="AY1251" s="145" t="s">
        <v>144</v>
      </c>
    </row>
    <row r="1252" spans="2:65" s="12" customFormat="1" ht="16.5" customHeight="1">
      <c r="B1252" s="150"/>
      <c r="E1252" s="151" t="s">
        <v>5</v>
      </c>
      <c r="F1252" s="227" t="s">
        <v>155</v>
      </c>
      <c r="G1252" s="228"/>
      <c r="H1252" s="228"/>
      <c r="I1252" s="228"/>
      <c r="K1252" s="152">
        <v>114.218</v>
      </c>
      <c r="R1252" s="153"/>
      <c r="T1252" s="154"/>
      <c r="AA1252" s="155"/>
      <c r="AT1252" s="151" t="s">
        <v>152</v>
      </c>
      <c r="AU1252" s="151" t="s">
        <v>95</v>
      </c>
      <c r="AV1252" s="12" t="s">
        <v>149</v>
      </c>
      <c r="AW1252" s="12" t="s">
        <v>31</v>
      </c>
      <c r="AX1252" s="12" t="s">
        <v>81</v>
      </c>
      <c r="AY1252" s="151" t="s">
        <v>144</v>
      </c>
    </row>
    <row r="1253" spans="2:65" s="1" customFormat="1" ht="16.5" customHeight="1">
      <c r="B1253" s="129"/>
      <c r="C1253" s="162">
        <v>260</v>
      </c>
      <c r="D1253" s="162" t="s">
        <v>261</v>
      </c>
      <c r="E1253" s="163" t="s">
        <v>2115</v>
      </c>
      <c r="F1253" s="231" t="s">
        <v>2116</v>
      </c>
      <c r="G1253" s="231"/>
      <c r="H1253" s="231"/>
      <c r="I1253" s="231"/>
      <c r="J1253" s="164" t="s">
        <v>269</v>
      </c>
      <c r="K1253" s="165">
        <v>125.64</v>
      </c>
      <c r="L1253" s="232">
        <v>0</v>
      </c>
      <c r="M1253" s="232"/>
      <c r="N1253" s="232">
        <f>ROUND(L1253*K1253,2)</f>
        <v>0</v>
      </c>
      <c r="O1253" s="217"/>
      <c r="P1253" s="217"/>
      <c r="Q1253" s="217"/>
      <c r="R1253" s="134"/>
      <c r="T1253" s="135" t="s">
        <v>5</v>
      </c>
      <c r="U1253" s="40" t="s">
        <v>38</v>
      </c>
      <c r="V1253" s="136">
        <v>0</v>
      </c>
      <c r="W1253" s="136">
        <f>V1253*K1253</f>
        <v>0</v>
      </c>
      <c r="X1253" s="136">
        <v>2.0000000000000001E-4</v>
      </c>
      <c r="Y1253" s="136">
        <f>X1253*K1253</f>
        <v>2.5128000000000001E-2</v>
      </c>
      <c r="Z1253" s="136">
        <v>0</v>
      </c>
      <c r="AA1253" s="137">
        <f>Z1253*K1253</f>
        <v>0</v>
      </c>
      <c r="AR1253" s="21" t="s">
        <v>355</v>
      </c>
      <c r="AT1253" s="21" t="s">
        <v>261</v>
      </c>
      <c r="AU1253" s="21" t="s">
        <v>95</v>
      </c>
      <c r="AY1253" s="21" t="s">
        <v>144</v>
      </c>
      <c r="BE1253" s="138">
        <f>IF(U1253="základní",N1253,0)</f>
        <v>0</v>
      </c>
      <c r="BF1253" s="138">
        <f>IF(U1253="snížená",N1253,0)</f>
        <v>0</v>
      </c>
      <c r="BG1253" s="138">
        <f>IF(U1253="zákl. přenesená",N1253,0)</f>
        <v>0</v>
      </c>
      <c r="BH1253" s="138">
        <f>IF(U1253="sníž. přenesená",N1253,0)</f>
        <v>0</v>
      </c>
      <c r="BI1253" s="138">
        <f>IF(U1253="nulová",N1253,0)</f>
        <v>0</v>
      </c>
      <c r="BJ1253" s="21" t="s">
        <v>81</v>
      </c>
      <c r="BK1253" s="138">
        <f>ROUND(L1253*K1253,2)</f>
        <v>0</v>
      </c>
      <c r="BL1253" s="21" t="s">
        <v>234</v>
      </c>
      <c r="BM1253" s="21" t="s">
        <v>2117</v>
      </c>
    </row>
    <row r="1254" spans="2:65" s="11" customFormat="1" ht="25.5" customHeight="1">
      <c r="B1254" s="144"/>
      <c r="E1254" s="145" t="s">
        <v>5</v>
      </c>
      <c r="F1254" s="220" t="s">
        <v>2118</v>
      </c>
      <c r="G1254" s="221"/>
      <c r="H1254" s="221"/>
      <c r="I1254" s="221"/>
      <c r="K1254" s="146">
        <v>125.64</v>
      </c>
      <c r="R1254" s="147"/>
      <c r="T1254" s="148"/>
      <c r="AA1254" s="149"/>
      <c r="AT1254" s="145" t="s">
        <v>152</v>
      </c>
      <c r="AU1254" s="145" t="s">
        <v>95</v>
      </c>
      <c r="AV1254" s="11" t="s">
        <v>95</v>
      </c>
      <c r="AW1254" s="11" t="s">
        <v>31</v>
      </c>
      <c r="AX1254" s="11" t="s">
        <v>81</v>
      </c>
      <c r="AY1254" s="145" t="s">
        <v>144</v>
      </c>
    </row>
    <row r="1255" spans="2:65" s="1" customFormat="1" ht="38.25" customHeight="1">
      <c r="B1255" s="129"/>
      <c r="C1255" s="130">
        <v>261</v>
      </c>
      <c r="D1255" s="130" t="s">
        <v>145</v>
      </c>
      <c r="E1255" s="131" t="s">
        <v>2119</v>
      </c>
      <c r="F1255" s="222" t="s">
        <v>2120</v>
      </c>
      <c r="G1255" s="222"/>
      <c r="H1255" s="222"/>
      <c r="I1255" s="222"/>
      <c r="J1255" s="132" t="s">
        <v>190</v>
      </c>
      <c r="K1255" s="133">
        <v>127.6</v>
      </c>
      <c r="L1255" s="217">
        <v>0</v>
      </c>
      <c r="M1255" s="217"/>
      <c r="N1255" s="217">
        <f>ROUND(L1255*K1255,2)</f>
        <v>0</v>
      </c>
      <c r="O1255" s="217"/>
      <c r="P1255" s="217"/>
      <c r="Q1255" s="217"/>
      <c r="R1255" s="134"/>
      <c r="T1255" s="135" t="s">
        <v>5</v>
      </c>
      <c r="U1255" s="40" t="s">
        <v>38</v>
      </c>
      <c r="V1255" s="136">
        <v>0.57499999999999996</v>
      </c>
      <c r="W1255" s="136">
        <f>V1255*K1255</f>
        <v>73.36999999999999</v>
      </c>
      <c r="X1255" s="136">
        <v>1.2726E-4</v>
      </c>
      <c r="Y1255" s="136">
        <f>X1255*K1255</f>
        <v>1.6238375999999999E-2</v>
      </c>
      <c r="Z1255" s="136">
        <v>0</v>
      </c>
      <c r="AA1255" s="137">
        <f>Z1255*K1255</f>
        <v>0</v>
      </c>
      <c r="AR1255" s="21" t="s">
        <v>234</v>
      </c>
      <c r="AT1255" s="21" t="s">
        <v>145</v>
      </c>
      <c r="AU1255" s="21" t="s">
        <v>95</v>
      </c>
      <c r="AY1255" s="21" t="s">
        <v>144</v>
      </c>
      <c r="BE1255" s="138">
        <f>IF(U1255="základní",N1255,0)</f>
        <v>0</v>
      </c>
      <c r="BF1255" s="138">
        <f>IF(U1255="snížená",N1255,0)</f>
        <v>0</v>
      </c>
      <c r="BG1255" s="138">
        <f>IF(U1255="zákl. přenesená",N1255,0)</f>
        <v>0</v>
      </c>
      <c r="BH1255" s="138">
        <f>IF(U1255="sníž. přenesená",N1255,0)</f>
        <v>0</v>
      </c>
      <c r="BI1255" s="138">
        <f>IF(U1255="nulová",N1255,0)</f>
        <v>0</v>
      </c>
      <c r="BJ1255" s="21" t="s">
        <v>81</v>
      </c>
      <c r="BK1255" s="138">
        <f>ROUND(L1255*K1255,2)</f>
        <v>0</v>
      </c>
      <c r="BL1255" s="21" t="s">
        <v>234</v>
      </c>
      <c r="BM1255" s="21" t="s">
        <v>2121</v>
      </c>
    </row>
    <row r="1256" spans="2:65" s="10" customFormat="1" ht="16.5" customHeight="1">
      <c r="B1256" s="139"/>
      <c r="E1256" s="140" t="s">
        <v>5</v>
      </c>
      <c r="F1256" s="225" t="s">
        <v>375</v>
      </c>
      <c r="G1256" s="226"/>
      <c r="H1256" s="226"/>
      <c r="I1256" s="226"/>
      <c r="K1256" s="140" t="s">
        <v>5</v>
      </c>
      <c r="R1256" s="141"/>
      <c r="T1256" s="142"/>
      <c r="AA1256" s="143"/>
      <c r="AT1256" s="140" t="s">
        <v>152</v>
      </c>
      <c r="AU1256" s="140" t="s">
        <v>95</v>
      </c>
      <c r="AV1256" s="10" t="s">
        <v>81</v>
      </c>
      <c r="AW1256" s="10" t="s">
        <v>31</v>
      </c>
      <c r="AX1256" s="10" t="s">
        <v>73</v>
      </c>
      <c r="AY1256" s="140" t="s">
        <v>144</v>
      </c>
    </row>
    <row r="1257" spans="2:65" s="11" customFormat="1" ht="16.5" customHeight="1">
      <c r="B1257" s="144"/>
      <c r="E1257" s="145" t="s">
        <v>5</v>
      </c>
      <c r="F1257" s="223" t="s">
        <v>2122</v>
      </c>
      <c r="G1257" s="224"/>
      <c r="H1257" s="224"/>
      <c r="I1257" s="224"/>
      <c r="K1257" s="146">
        <v>127.6</v>
      </c>
      <c r="R1257" s="147"/>
      <c r="T1257" s="148"/>
      <c r="AA1257" s="149"/>
      <c r="AT1257" s="145" t="s">
        <v>152</v>
      </c>
      <c r="AU1257" s="145" t="s">
        <v>95</v>
      </c>
      <c r="AV1257" s="11" t="s">
        <v>95</v>
      </c>
      <c r="AW1257" s="11" t="s">
        <v>31</v>
      </c>
      <c r="AX1257" s="11" t="s">
        <v>81</v>
      </c>
      <c r="AY1257" s="145" t="s">
        <v>144</v>
      </c>
    </row>
    <row r="1258" spans="2:65" s="1" customFormat="1" ht="25.5" customHeight="1">
      <c r="B1258" s="129"/>
      <c r="C1258" s="162">
        <v>262</v>
      </c>
      <c r="D1258" s="162" t="s">
        <v>261</v>
      </c>
      <c r="E1258" s="163" t="s">
        <v>2123</v>
      </c>
      <c r="F1258" s="231" t="s">
        <v>2124</v>
      </c>
      <c r="G1258" s="231"/>
      <c r="H1258" s="231"/>
      <c r="I1258" s="231"/>
      <c r="J1258" s="164" t="s">
        <v>190</v>
      </c>
      <c r="K1258" s="165">
        <v>127.6</v>
      </c>
      <c r="L1258" s="232">
        <v>0</v>
      </c>
      <c r="M1258" s="232"/>
      <c r="N1258" s="232">
        <f>ROUND(L1258*K1258,2)</f>
        <v>0</v>
      </c>
      <c r="O1258" s="217"/>
      <c r="P1258" s="217"/>
      <c r="Q1258" s="217"/>
      <c r="R1258" s="134"/>
      <c r="T1258" s="135" t="s">
        <v>5</v>
      </c>
      <c r="U1258" s="40" t="s">
        <v>38</v>
      </c>
      <c r="V1258" s="136">
        <v>0</v>
      </c>
      <c r="W1258" s="136">
        <f>V1258*K1258</f>
        <v>0</v>
      </c>
      <c r="X1258" s="136">
        <v>7.1999999999999998E-3</v>
      </c>
      <c r="Y1258" s="136">
        <f>X1258*K1258</f>
        <v>0.91871999999999998</v>
      </c>
      <c r="Z1258" s="136">
        <v>0</v>
      </c>
      <c r="AA1258" s="137">
        <f>Z1258*K1258</f>
        <v>0</v>
      </c>
      <c r="AR1258" s="21" t="s">
        <v>355</v>
      </c>
      <c r="AT1258" s="21" t="s">
        <v>261</v>
      </c>
      <c r="AU1258" s="21" t="s">
        <v>95</v>
      </c>
      <c r="AY1258" s="21" t="s">
        <v>144</v>
      </c>
      <c r="BE1258" s="138">
        <f>IF(U1258="základní",N1258,0)</f>
        <v>0</v>
      </c>
      <c r="BF1258" s="138">
        <f>IF(U1258="snížená",N1258,0)</f>
        <v>0</v>
      </c>
      <c r="BG1258" s="138">
        <f>IF(U1258="zákl. přenesená",N1258,0)</f>
        <v>0</v>
      </c>
      <c r="BH1258" s="138">
        <f>IF(U1258="sníž. přenesená",N1258,0)</f>
        <v>0</v>
      </c>
      <c r="BI1258" s="138">
        <f>IF(U1258="nulová",N1258,0)</f>
        <v>0</v>
      </c>
      <c r="BJ1258" s="21" t="s">
        <v>81</v>
      </c>
      <c r="BK1258" s="138">
        <f>ROUND(L1258*K1258,2)</f>
        <v>0</v>
      </c>
      <c r="BL1258" s="21" t="s">
        <v>234</v>
      </c>
      <c r="BM1258" s="21" t="s">
        <v>2125</v>
      </c>
    </row>
    <row r="1259" spans="2:65" s="1" customFormat="1" ht="25.5" customHeight="1">
      <c r="B1259" s="129"/>
      <c r="C1259" s="130">
        <v>263</v>
      </c>
      <c r="D1259" s="130" t="s">
        <v>145</v>
      </c>
      <c r="E1259" s="131" t="s">
        <v>2126</v>
      </c>
      <c r="F1259" s="222" t="s">
        <v>2127</v>
      </c>
      <c r="G1259" s="222"/>
      <c r="H1259" s="222"/>
      <c r="I1259" s="222"/>
      <c r="J1259" s="132" t="s">
        <v>190</v>
      </c>
      <c r="K1259" s="133">
        <v>127.6</v>
      </c>
      <c r="L1259" s="217">
        <v>0</v>
      </c>
      <c r="M1259" s="217"/>
      <c r="N1259" s="217">
        <f>ROUND(L1259*K1259,2)</f>
        <v>0</v>
      </c>
      <c r="O1259" s="217"/>
      <c r="P1259" s="217"/>
      <c r="Q1259" s="217"/>
      <c r="R1259" s="134"/>
      <c r="T1259" s="135" t="s">
        <v>5</v>
      </c>
      <c r="U1259" s="40" t="s">
        <v>38</v>
      </c>
      <c r="V1259" s="136">
        <v>4.4999999999999998E-2</v>
      </c>
      <c r="W1259" s="136">
        <f>V1259*K1259</f>
        <v>5.7419999999999991</v>
      </c>
      <c r="X1259" s="136">
        <v>0</v>
      </c>
      <c r="Y1259" s="136">
        <f>X1259*K1259</f>
        <v>0</v>
      </c>
      <c r="Z1259" s="136">
        <v>0</v>
      </c>
      <c r="AA1259" s="137">
        <f>Z1259*K1259</f>
        <v>0</v>
      </c>
      <c r="AR1259" s="21" t="s">
        <v>234</v>
      </c>
      <c r="AT1259" s="21" t="s">
        <v>145</v>
      </c>
      <c r="AU1259" s="21" t="s">
        <v>95</v>
      </c>
      <c r="AY1259" s="21" t="s">
        <v>144</v>
      </c>
      <c r="BE1259" s="138">
        <f>IF(U1259="základní",N1259,0)</f>
        <v>0</v>
      </c>
      <c r="BF1259" s="138">
        <f>IF(U1259="snížená",N1259,0)</f>
        <v>0</v>
      </c>
      <c r="BG1259" s="138">
        <f>IF(U1259="zákl. přenesená",N1259,0)</f>
        <v>0</v>
      </c>
      <c r="BH1259" s="138">
        <f>IF(U1259="sníž. přenesená",N1259,0)</f>
        <v>0</v>
      </c>
      <c r="BI1259" s="138">
        <f>IF(U1259="nulová",N1259,0)</f>
        <v>0</v>
      </c>
      <c r="BJ1259" s="21" t="s">
        <v>81</v>
      </c>
      <c r="BK1259" s="138">
        <f>ROUND(L1259*K1259,2)</f>
        <v>0</v>
      </c>
      <c r="BL1259" s="21" t="s">
        <v>234</v>
      </c>
      <c r="BM1259" s="21" t="s">
        <v>2128</v>
      </c>
    </row>
    <row r="1260" spans="2:65" s="1" customFormat="1" ht="16.5" customHeight="1">
      <c r="B1260" s="129"/>
      <c r="C1260" s="162">
        <v>264</v>
      </c>
      <c r="D1260" s="162" t="s">
        <v>261</v>
      </c>
      <c r="E1260" s="163" t="s">
        <v>2129</v>
      </c>
      <c r="F1260" s="231" t="s">
        <v>2130</v>
      </c>
      <c r="G1260" s="231"/>
      <c r="H1260" s="231"/>
      <c r="I1260" s="231"/>
      <c r="J1260" s="164" t="s">
        <v>190</v>
      </c>
      <c r="K1260" s="165">
        <v>127.6</v>
      </c>
      <c r="L1260" s="232">
        <v>0</v>
      </c>
      <c r="M1260" s="232"/>
      <c r="N1260" s="232">
        <f>ROUND(L1260*K1260,2)</f>
        <v>0</v>
      </c>
      <c r="O1260" s="217"/>
      <c r="P1260" s="217"/>
      <c r="Q1260" s="217"/>
      <c r="R1260" s="134"/>
      <c r="T1260" s="135" t="s">
        <v>5</v>
      </c>
      <c r="U1260" s="40" t="s">
        <v>38</v>
      </c>
      <c r="V1260" s="136">
        <v>0</v>
      </c>
      <c r="W1260" s="136">
        <f>V1260*K1260</f>
        <v>0</v>
      </c>
      <c r="X1260" s="136">
        <v>4.0000000000000002E-4</v>
      </c>
      <c r="Y1260" s="136">
        <f>X1260*K1260</f>
        <v>5.1040000000000002E-2</v>
      </c>
      <c r="Z1260" s="136">
        <v>0</v>
      </c>
      <c r="AA1260" s="137">
        <f>Z1260*K1260</f>
        <v>0</v>
      </c>
      <c r="AR1260" s="21" t="s">
        <v>355</v>
      </c>
      <c r="AT1260" s="21" t="s">
        <v>261</v>
      </c>
      <c r="AU1260" s="21" t="s">
        <v>95</v>
      </c>
      <c r="AY1260" s="21" t="s">
        <v>144</v>
      </c>
      <c r="BE1260" s="138">
        <f>IF(U1260="základní",N1260,0)</f>
        <v>0</v>
      </c>
      <c r="BF1260" s="138">
        <f>IF(U1260="snížená",N1260,0)</f>
        <v>0</v>
      </c>
      <c r="BG1260" s="138">
        <f>IF(U1260="zákl. přenesená",N1260,0)</f>
        <v>0</v>
      </c>
      <c r="BH1260" s="138">
        <f>IF(U1260="sníž. přenesená",N1260,0)</f>
        <v>0</v>
      </c>
      <c r="BI1260" s="138">
        <f>IF(U1260="nulová",N1260,0)</f>
        <v>0</v>
      </c>
      <c r="BJ1260" s="21" t="s">
        <v>81</v>
      </c>
      <c r="BK1260" s="138">
        <f>ROUND(L1260*K1260,2)</f>
        <v>0</v>
      </c>
      <c r="BL1260" s="21" t="s">
        <v>234</v>
      </c>
      <c r="BM1260" s="21" t="s">
        <v>2131</v>
      </c>
    </row>
    <row r="1261" spans="2:65" s="1" customFormat="1" ht="25.5" customHeight="1">
      <c r="B1261" s="129"/>
      <c r="C1261" s="130">
        <v>265</v>
      </c>
      <c r="D1261" s="130" t="s">
        <v>145</v>
      </c>
      <c r="E1261" s="131" t="s">
        <v>2132</v>
      </c>
      <c r="F1261" s="222" t="s">
        <v>2133</v>
      </c>
      <c r="G1261" s="222"/>
      <c r="H1261" s="222"/>
      <c r="I1261" s="222"/>
      <c r="J1261" s="132" t="s">
        <v>514</v>
      </c>
      <c r="K1261" s="133">
        <v>1214.174</v>
      </c>
      <c r="L1261" s="217">
        <v>0</v>
      </c>
      <c r="M1261" s="217"/>
      <c r="N1261" s="217">
        <f>ROUND(L1261*K1261,2)</f>
        <v>0</v>
      </c>
      <c r="O1261" s="217"/>
      <c r="P1261" s="217"/>
      <c r="Q1261" s="217"/>
      <c r="R1261" s="134"/>
      <c r="T1261" s="135" t="s">
        <v>5</v>
      </c>
      <c r="U1261" s="40" t="s">
        <v>38</v>
      </c>
      <c r="V1261" s="136">
        <v>0</v>
      </c>
      <c r="W1261" s="136">
        <f>V1261*K1261</f>
        <v>0</v>
      </c>
      <c r="X1261" s="136">
        <v>0</v>
      </c>
      <c r="Y1261" s="136">
        <f>X1261*K1261</f>
        <v>0</v>
      </c>
      <c r="Z1261" s="136">
        <v>0</v>
      </c>
      <c r="AA1261" s="137">
        <f>Z1261*K1261</f>
        <v>0</v>
      </c>
      <c r="AR1261" s="21" t="s">
        <v>234</v>
      </c>
      <c r="AT1261" s="21" t="s">
        <v>145</v>
      </c>
      <c r="AU1261" s="21" t="s">
        <v>95</v>
      </c>
      <c r="AY1261" s="21" t="s">
        <v>144</v>
      </c>
      <c r="BE1261" s="138">
        <f>IF(U1261="základní",N1261,0)</f>
        <v>0</v>
      </c>
      <c r="BF1261" s="138">
        <f>IF(U1261="snížená",N1261,0)</f>
        <v>0</v>
      </c>
      <c r="BG1261" s="138">
        <f>IF(U1261="zákl. přenesená",N1261,0)</f>
        <v>0</v>
      </c>
      <c r="BH1261" s="138">
        <f>IF(U1261="sníž. přenesená",N1261,0)</f>
        <v>0</v>
      </c>
      <c r="BI1261" s="138">
        <f>IF(U1261="nulová",N1261,0)</f>
        <v>0</v>
      </c>
      <c r="BJ1261" s="21" t="s">
        <v>81</v>
      </c>
      <c r="BK1261" s="138">
        <f>ROUND(L1261*K1261,2)</f>
        <v>0</v>
      </c>
      <c r="BL1261" s="21" t="s">
        <v>234</v>
      </c>
      <c r="BM1261" s="21" t="s">
        <v>2134</v>
      </c>
    </row>
    <row r="1262" spans="2:65" s="9" customFormat="1" ht="29.85" customHeight="1">
      <c r="B1262" s="119"/>
      <c r="D1262" s="128" t="s">
        <v>889</v>
      </c>
      <c r="E1262" s="128"/>
      <c r="F1262" s="128"/>
      <c r="G1262" s="128"/>
      <c r="H1262" s="128"/>
      <c r="I1262" s="128"/>
      <c r="J1262" s="128"/>
      <c r="K1262" s="128"/>
      <c r="L1262" s="128"/>
      <c r="M1262" s="128"/>
      <c r="N1262" s="218">
        <f>BK1262</f>
        <v>0</v>
      </c>
      <c r="O1262" s="219"/>
      <c r="P1262" s="219"/>
      <c r="Q1262" s="219"/>
      <c r="R1262" s="121"/>
      <c r="T1262" s="122"/>
      <c r="W1262" s="123">
        <f>SUM(W1263:W1306)</f>
        <v>294.61179000000004</v>
      </c>
      <c r="Y1262" s="123">
        <f>SUM(Y1263:Y1306)</f>
        <v>5.1009481573259983</v>
      </c>
      <c r="AA1262" s="124">
        <f>SUM(AA1263:AA1306)</f>
        <v>0</v>
      </c>
      <c r="AR1262" s="125" t="s">
        <v>95</v>
      </c>
      <c r="AT1262" s="126" t="s">
        <v>72</v>
      </c>
      <c r="AU1262" s="126" t="s">
        <v>81</v>
      </c>
      <c r="AY1262" s="125" t="s">
        <v>144</v>
      </c>
      <c r="BK1262" s="127">
        <f>SUM(BK1263:BK1306)</f>
        <v>0</v>
      </c>
    </row>
    <row r="1263" spans="2:65" s="1" customFormat="1" ht="38.25" customHeight="1">
      <c r="B1263" s="129"/>
      <c r="C1263" s="130">
        <v>266</v>
      </c>
      <c r="D1263" s="130" t="s">
        <v>145</v>
      </c>
      <c r="E1263" s="131" t="s">
        <v>2135</v>
      </c>
      <c r="F1263" s="222" t="s">
        <v>2136</v>
      </c>
      <c r="G1263" s="222"/>
      <c r="H1263" s="222"/>
      <c r="I1263" s="222"/>
      <c r="J1263" s="132" t="s">
        <v>190</v>
      </c>
      <c r="K1263" s="133">
        <v>309.666</v>
      </c>
      <c r="L1263" s="217">
        <v>0</v>
      </c>
      <c r="M1263" s="217"/>
      <c r="N1263" s="217">
        <f>ROUND(L1263*K1263,2)</f>
        <v>0</v>
      </c>
      <c r="O1263" s="217"/>
      <c r="P1263" s="217"/>
      <c r="Q1263" s="217"/>
      <c r="R1263" s="134"/>
      <c r="T1263" s="135" t="s">
        <v>5</v>
      </c>
      <c r="U1263" s="40" t="s">
        <v>38</v>
      </c>
      <c r="V1263" s="136">
        <v>0.79300000000000004</v>
      </c>
      <c r="W1263" s="136">
        <f>V1263*K1263</f>
        <v>245.56513800000002</v>
      </c>
      <c r="X1263" s="136">
        <v>3.0000000000000001E-3</v>
      </c>
      <c r="Y1263" s="136">
        <f>X1263*K1263</f>
        <v>0.92899799999999999</v>
      </c>
      <c r="Z1263" s="136">
        <v>0</v>
      </c>
      <c r="AA1263" s="137">
        <f>Z1263*K1263</f>
        <v>0</v>
      </c>
      <c r="AR1263" s="21" t="s">
        <v>234</v>
      </c>
      <c r="AT1263" s="21" t="s">
        <v>145</v>
      </c>
      <c r="AU1263" s="21" t="s">
        <v>95</v>
      </c>
      <c r="AY1263" s="21" t="s">
        <v>144</v>
      </c>
      <c r="BE1263" s="138">
        <f>IF(U1263="základní",N1263,0)</f>
        <v>0</v>
      </c>
      <c r="BF1263" s="138">
        <f>IF(U1263="snížená",N1263,0)</f>
        <v>0</v>
      </c>
      <c r="BG1263" s="138">
        <f>IF(U1263="zákl. přenesená",N1263,0)</f>
        <v>0</v>
      </c>
      <c r="BH1263" s="138">
        <f>IF(U1263="sníž. přenesená",N1263,0)</f>
        <v>0</v>
      </c>
      <c r="BI1263" s="138">
        <f>IF(U1263="nulová",N1263,0)</f>
        <v>0</v>
      </c>
      <c r="BJ1263" s="21" t="s">
        <v>81</v>
      </c>
      <c r="BK1263" s="138">
        <f>ROUND(L1263*K1263,2)</f>
        <v>0</v>
      </c>
      <c r="BL1263" s="21" t="s">
        <v>234</v>
      </c>
      <c r="BM1263" s="21" t="s">
        <v>2137</v>
      </c>
    </row>
    <row r="1264" spans="2:65" s="10" customFormat="1" ht="16.5" customHeight="1">
      <c r="B1264" s="139"/>
      <c r="E1264" s="140" t="s">
        <v>5</v>
      </c>
      <c r="F1264" s="225" t="s">
        <v>347</v>
      </c>
      <c r="G1264" s="226"/>
      <c r="H1264" s="226"/>
      <c r="I1264" s="226"/>
      <c r="K1264" s="140" t="s">
        <v>5</v>
      </c>
      <c r="R1264" s="141"/>
      <c r="T1264" s="142"/>
      <c r="AA1264" s="143"/>
      <c r="AT1264" s="140" t="s">
        <v>152</v>
      </c>
      <c r="AU1264" s="140" t="s">
        <v>95</v>
      </c>
      <c r="AV1264" s="10" t="s">
        <v>81</v>
      </c>
      <c r="AW1264" s="10" t="s">
        <v>31</v>
      </c>
      <c r="AX1264" s="10" t="s">
        <v>73</v>
      </c>
      <c r="AY1264" s="140" t="s">
        <v>144</v>
      </c>
    </row>
    <row r="1265" spans="2:65" s="11" customFormat="1" ht="25.5" customHeight="1">
      <c r="B1265" s="144"/>
      <c r="E1265" s="145" t="s">
        <v>5</v>
      </c>
      <c r="F1265" s="223" t="s">
        <v>1329</v>
      </c>
      <c r="G1265" s="224"/>
      <c r="H1265" s="224"/>
      <c r="I1265" s="224"/>
      <c r="K1265" s="146">
        <v>81.760999999999996</v>
      </c>
      <c r="R1265" s="147"/>
      <c r="T1265" s="148"/>
      <c r="AA1265" s="149"/>
      <c r="AT1265" s="145" t="s">
        <v>152</v>
      </c>
      <c r="AU1265" s="145" t="s">
        <v>95</v>
      </c>
      <c r="AV1265" s="11" t="s">
        <v>95</v>
      </c>
      <c r="AW1265" s="11" t="s">
        <v>31</v>
      </c>
      <c r="AX1265" s="11" t="s">
        <v>73</v>
      </c>
      <c r="AY1265" s="145" t="s">
        <v>144</v>
      </c>
    </row>
    <row r="1266" spans="2:65" s="11" customFormat="1" ht="25.5" customHeight="1">
      <c r="B1266" s="144"/>
      <c r="E1266" s="145" t="s">
        <v>5</v>
      </c>
      <c r="F1266" s="223" t="s">
        <v>1330</v>
      </c>
      <c r="G1266" s="224"/>
      <c r="H1266" s="224"/>
      <c r="I1266" s="224"/>
      <c r="K1266" s="146">
        <v>31.390999999999998</v>
      </c>
      <c r="R1266" s="147"/>
      <c r="T1266" s="148"/>
      <c r="AA1266" s="149"/>
      <c r="AT1266" s="145" t="s">
        <v>152</v>
      </c>
      <c r="AU1266" s="145" t="s">
        <v>95</v>
      </c>
      <c r="AV1266" s="11" t="s">
        <v>95</v>
      </c>
      <c r="AW1266" s="11" t="s">
        <v>31</v>
      </c>
      <c r="AX1266" s="11" t="s">
        <v>73</v>
      </c>
      <c r="AY1266" s="145" t="s">
        <v>144</v>
      </c>
    </row>
    <row r="1267" spans="2:65" s="11" customFormat="1" ht="16.5" customHeight="1">
      <c r="B1267" s="144"/>
      <c r="E1267" s="145" t="s">
        <v>5</v>
      </c>
      <c r="F1267" s="223" t="s">
        <v>1331</v>
      </c>
      <c r="G1267" s="224"/>
      <c r="H1267" s="224"/>
      <c r="I1267" s="224"/>
      <c r="K1267" s="146">
        <v>19.477</v>
      </c>
      <c r="R1267" s="147"/>
      <c r="T1267" s="148"/>
      <c r="AA1267" s="149"/>
      <c r="AT1267" s="145" t="s">
        <v>152</v>
      </c>
      <c r="AU1267" s="145" t="s">
        <v>95</v>
      </c>
      <c r="AV1267" s="11" t="s">
        <v>95</v>
      </c>
      <c r="AW1267" s="11" t="s">
        <v>31</v>
      </c>
      <c r="AX1267" s="11" t="s">
        <v>73</v>
      </c>
      <c r="AY1267" s="145" t="s">
        <v>144</v>
      </c>
    </row>
    <row r="1268" spans="2:65" s="11" customFormat="1" ht="16.5" customHeight="1">
      <c r="B1268" s="144"/>
      <c r="E1268" s="145" t="s">
        <v>5</v>
      </c>
      <c r="F1268" s="223" t="s">
        <v>1332</v>
      </c>
      <c r="G1268" s="224"/>
      <c r="H1268" s="224"/>
      <c r="I1268" s="224"/>
      <c r="K1268" s="146">
        <v>9.8710000000000004</v>
      </c>
      <c r="R1268" s="147"/>
      <c r="T1268" s="148"/>
      <c r="AA1268" s="149"/>
      <c r="AT1268" s="145" t="s">
        <v>152</v>
      </c>
      <c r="AU1268" s="145" t="s">
        <v>95</v>
      </c>
      <c r="AV1268" s="11" t="s">
        <v>95</v>
      </c>
      <c r="AW1268" s="11" t="s">
        <v>31</v>
      </c>
      <c r="AX1268" s="11" t="s">
        <v>73</v>
      </c>
      <c r="AY1268" s="145" t="s">
        <v>144</v>
      </c>
    </row>
    <row r="1269" spans="2:65" s="11" customFormat="1" ht="25.5" customHeight="1">
      <c r="B1269" s="144"/>
      <c r="E1269" s="145" t="s">
        <v>5</v>
      </c>
      <c r="F1269" s="223" t="s">
        <v>1333</v>
      </c>
      <c r="G1269" s="224"/>
      <c r="H1269" s="224"/>
      <c r="I1269" s="224"/>
      <c r="K1269" s="146">
        <v>42.158000000000001</v>
      </c>
      <c r="R1269" s="147"/>
      <c r="T1269" s="148"/>
      <c r="AA1269" s="149"/>
      <c r="AT1269" s="145" t="s">
        <v>152</v>
      </c>
      <c r="AU1269" s="145" t="s">
        <v>95</v>
      </c>
      <c r="AV1269" s="11" t="s">
        <v>95</v>
      </c>
      <c r="AW1269" s="11" t="s">
        <v>31</v>
      </c>
      <c r="AX1269" s="11" t="s">
        <v>73</v>
      </c>
      <c r="AY1269" s="145" t="s">
        <v>144</v>
      </c>
    </row>
    <row r="1270" spans="2:65" s="11" customFormat="1" ht="16.5" customHeight="1">
      <c r="B1270" s="144"/>
      <c r="E1270" s="145" t="s">
        <v>5</v>
      </c>
      <c r="F1270" s="223" t="s">
        <v>1334</v>
      </c>
      <c r="G1270" s="224"/>
      <c r="H1270" s="224"/>
      <c r="I1270" s="224"/>
      <c r="K1270" s="146">
        <v>13.246</v>
      </c>
      <c r="R1270" s="147"/>
      <c r="T1270" s="148"/>
      <c r="AA1270" s="149"/>
      <c r="AT1270" s="145" t="s">
        <v>152</v>
      </c>
      <c r="AU1270" s="145" t="s">
        <v>95</v>
      </c>
      <c r="AV1270" s="11" t="s">
        <v>95</v>
      </c>
      <c r="AW1270" s="11" t="s">
        <v>31</v>
      </c>
      <c r="AX1270" s="11" t="s">
        <v>73</v>
      </c>
      <c r="AY1270" s="145" t="s">
        <v>144</v>
      </c>
    </row>
    <row r="1271" spans="2:65" s="11" customFormat="1" ht="25.5" customHeight="1">
      <c r="B1271" s="144"/>
      <c r="E1271" s="145" t="s">
        <v>5</v>
      </c>
      <c r="F1271" s="223" t="s">
        <v>1335</v>
      </c>
      <c r="G1271" s="224"/>
      <c r="H1271" s="224"/>
      <c r="I1271" s="224"/>
      <c r="K1271" s="146">
        <v>25.795000000000002</v>
      </c>
      <c r="R1271" s="147"/>
      <c r="T1271" s="148"/>
      <c r="AA1271" s="149"/>
      <c r="AT1271" s="145" t="s">
        <v>152</v>
      </c>
      <c r="AU1271" s="145" t="s">
        <v>95</v>
      </c>
      <c r="AV1271" s="11" t="s">
        <v>95</v>
      </c>
      <c r="AW1271" s="11" t="s">
        <v>31</v>
      </c>
      <c r="AX1271" s="11" t="s">
        <v>73</v>
      </c>
      <c r="AY1271" s="145" t="s">
        <v>144</v>
      </c>
    </row>
    <row r="1272" spans="2:65" s="11" customFormat="1" ht="16.5" customHeight="1">
      <c r="B1272" s="144"/>
      <c r="E1272" s="145" t="s">
        <v>5</v>
      </c>
      <c r="F1272" s="223" t="s">
        <v>1336</v>
      </c>
      <c r="G1272" s="224"/>
      <c r="H1272" s="224"/>
      <c r="I1272" s="224"/>
      <c r="K1272" s="146">
        <v>10.371</v>
      </c>
      <c r="R1272" s="147"/>
      <c r="T1272" s="148"/>
      <c r="AA1272" s="149"/>
      <c r="AT1272" s="145" t="s">
        <v>152</v>
      </c>
      <c r="AU1272" s="145" t="s">
        <v>95</v>
      </c>
      <c r="AV1272" s="11" t="s">
        <v>95</v>
      </c>
      <c r="AW1272" s="11" t="s">
        <v>31</v>
      </c>
      <c r="AX1272" s="11" t="s">
        <v>73</v>
      </c>
      <c r="AY1272" s="145" t="s">
        <v>144</v>
      </c>
    </row>
    <row r="1273" spans="2:65" s="11" customFormat="1" ht="16.5" customHeight="1">
      <c r="B1273" s="144"/>
      <c r="E1273" s="145" t="s">
        <v>5</v>
      </c>
      <c r="F1273" s="223" t="s">
        <v>2138</v>
      </c>
      <c r="G1273" s="224"/>
      <c r="H1273" s="224"/>
      <c r="I1273" s="224"/>
      <c r="K1273" s="146">
        <v>21.798999999999999</v>
      </c>
      <c r="R1273" s="147"/>
      <c r="T1273" s="148"/>
      <c r="AA1273" s="149"/>
      <c r="AT1273" s="145" t="s">
        <v>152</v>
      </c>
      <c r="AU1273" s="145" t="s">
        <v>95</v>
      </c>
      <c r="AV1273" s="11" t="s">
        <v>95</v>
      </c>
      <c r="AW1273" s="11" t="s">
        <v>31</v>
      </c>
      <c r="AX1273" s="11" t="s">
        <v>73</v>
      </c>
      <c r="AY1273" s="145" t="s">
        <v>144</v>
      </c>
    </row>
    <row r="1274" spans="2:65" s="11" customFormat="1" ht="16.5" customHeight="1">
      <c r="B1274" s="144"/>
      <c r="E1274" s="145" t="s">
        <v>5</v>
      </c>
      <c r="F1274" s="223" t="s">
        <v>2139</v>
      </c>
      <c r="G1274" s="224"/>
      <c r="H1274" s="224"/>
      <c r="I1274" s="224"/>
      <c r="K1274" s="146">
        <v>27.210999999999999</v>
      </c>
      <c r="R1274" s="147"/>
      <c r="T1274" s="148"/>
      <c r="AA1274" s="149"/>
      <c r="AT1274" s="145" t="s">
        <v>152</v>
      </c>
      <c r="AU1274" s="145" t="s">
        <v>95</v>
      </c>
      <c r="AV1274" s="11" t="s">
        <v>95</v>
      </c>
      <c r="AW1274" s="11" t="s">
        <v>31</v>
      </c>
      <c r="AX1274" s="11" t="s">
        <v>73</v>
      </c>
      <c r="AY1274" s="145" t="s">
        <v>144</v>
      </c>
    </row>
    <row r="1275" spans="2:65" s="11" customFormat="1" ht="16.5" customHeight="1">
      <c r="B1275" s="144"/>
      <c r="E1275" s="145" t="s">
        <v>5</v>
      </c>
      <c r="F1275" s="223" t="s">
        <v>2140</v>
      </c>
      <c r="G1275" s="224"/>
      <c r="H1275" s="224"/>
      <c r="I1275" s="224"/>
      <c r="K1275" s="146">
        <v>26.585999999999999</v>
      </c>
      <c r="R1275" s="147"/>
      <c r="T1275" s="148"/>
      <c r="AA1275" s="149"/>
      <c r="AT1275" s="145" t="s">
        <v>152</v>
      </c>
      <c r="AU1275" s="145" t="s">
        <v>95</v>
      </c>
      <c r="AV1275" s="11" t="s">
        <v>95</v>
      </c>
      <c r="AW1275" s="11" t="s">
        <v>31</v>
      </c>
      <c r="AX1275" s="11" t="s">
        <v>73</v>
      </c>
      <c r="AY1275" s="145" t="s">
        <v>144</v>
      </c>
    </row>
    <row r="1276" spans="2:65" s="12" customFormat="1" ht="16.5" customHeight="1">
      <c r="B1276" s="150"/>
      <c r="E1276" s="151" t="s">
        <v>5</v>
      </c>
      <c r="F1276" s="227" t="s">
        <v>155</v>
      </c>
      <c r="G1276" s="228"/>
      <c r="H1276" s="228"/>
      <c r="I1276" s="228"/>
      <c r="K1276" s="152">
        <v>309.666</v>
      </c>
      <c r="R1276" s="153"/>
      <c r="T1276" s="154"/>
      <c r="AA1276" s="155"/>
      <c r="AT1276" s="151" t="s">
        <v>152</v>
      </c>
      <c r="AU1276" s="151" t="s">
        <v>95</v>
      </c>
      <c r="AV1276" s="12" t="s">
        <v>149</v>
      </c>
      <c r="AW1276" s="12" t="s">
        <v>31</v>
      </c>
      <c r="AX1276" s="12" t="s">
        <v>81</v>
      </c>
      <c r="AY1276" s="151" t="s">
        <v>144</v>
      </c>
    </row>
    <row r="1277" spans="2:65" s="1" customFormat="1" ht="16.5" customHeight="1">
      <c r="B1277" s="129"/>
      <c r="C1277" s="162">
        <v>267</v>
      </c>
      <c r="D1277" s="162" t="s">
        <v>261</v>
      </c>
      <c r="E1277" s="163" t="s">
        <v>2141</v>
      </c>
      <c r="F1277" s="231" t="s">
        <v>2142</v>
      </c>
      <c r="G1277" s="231"/>
      <c r="H1277" s="231"/>
      <c r="I1277" s="231"/>
      <c r="J1277" s="164" t="s">
        <v>190</v>
      </c>
      <c r="K1277" s="165">
        <v>340.63299999999998</v>
      </c>
      <c r="L1277" s="232">
        <v>0</v>
      </c>
      <c r="M1277" s="232"/>
      <c r="N1277" s="232">
        <f>ROUND(L1277*K1277,2)</f>
        <v>0</v>
      </c>
      <c r="O1277" s="217"/>
      <c r="P1277" s="217"/>
      <c r="Q1277" s="217"/>
      <c r="R1277" s="134"/>
      <c r="T1277" s="135" t="s">
        <v>5</v>
      </c>
      <c r="U1277" s="40" t="s">
        <v>38</v>
      </c>
      <c r="V1277" s="136">
        <v>0</v>
      </c>
      <c r="W1277" s="136">
        <f>V1277*K1277</f>
        <v>0</v>
      </c>
      <c r="X1277" s="136">
        <v>1.18E-2</v>
      </c>
      <c r="Y1277" s="136">
        <f>X1277*K1277</f>
        <v>4.0194693999999993</v>
      </c>
      <c r="Z1277" s="136">
        <v>0</v>
      </c>
      <c r="AA1277" s="137">
        <f>Z1277*K1277</f>
        <v>0</v>
      </c>
      <c r="AR1277" s="21" t="s">
        <v>355</v>
      </c>
      <c r="AT1277" s="21" t="s">
        <v>261</v>
      </c>
      <c r="AU1277" s="21" t="s">
        <v>95</v>
      </c>
      <c r="AY1277" s="21" t="s">
        <v>144</v>
      </c>
      <c r="BE1277" s="138">
        <f>IF(U1277="základní",N1277,0)</f>
        <v>0</v>
      </c>
      <c r="BF1277" s="138">
        <f>IF(U1277="snížená",N1277,0)</f>
        <v>0</v>
      </c>
      <c r="BG1277" s="138">
        <f>IF(U1277="zákl. přenesená",N1277,0)</f>
        <v>0</v>
      </c>
      <c r="BH1277" s="138">
        <f>IF(U1277="sníž. přenesená",N1277,0)</f>
        <v>0</v>
      </c>
      <c r="BI1277" s="138">
        <f>IF(U1277="nulová",N1277,0)</f>
        <v>0</v>
      </c>
      <c r="BJ1277" s="21" t="s">
        <v>81</v>
      </c>
      <c r="BK1277" s="138">
        <f>ROUND(L1277*K1277,2)</f>
        <v>0</v>
      </c>
      <c r="BL1277" s="21" t="s">
        <v>234</v>
      </c>
      <c r="BM1277" s="21" t="s">
        <v>2143</v>
      </c>
    </row>
    <row r="1278" spans="2:65" s="11" customFormat="1" ht="25.5" customHeight="1">
      <c r="B1278" s="144"/>
      <c r="E1278" s="145" t="s">
        <v>5</v>
      </c>
      <c r="F1278" s="220" t="s">
        <v>2144</v>
      </c>
      <c r="G1278" s="221"/>
      <c r="H1278" s="221"/>
      <c r="I1278" s="221"/>
      <c r="K1278" s="146">
        <v>340.63299999999998</v>
      </c>
      <c r="R1278" s="147"/>
      <c r="T1278" s="148"/>
      <c r="AA1278" s="149"/>
      <c r="AT1278" s="145" t="s">
        <v>152</v>
      </c>
      <c r="AU1278" s="145" t="s">
        <v>95</v>
      </c>
      <c r="AV1278" s="11" t="s">
        <v>95</v>
      </c>
      <c r="AW1278" s="11" t="s">
        <v>31</v>
      </c>
      <c r="AX1278" s="11" t="s">
        <v>81</v>
      </c>
      <c r="AY1278" s="145" t="s">
        <v>144</v>
      </c>
    </row>
    <row r="1279" spans="2:65" s="1" customFormat="1" ht="25.5" customHeight="1">
      <c r="B1279" s="129"/>
      <c r="C1279" s="130">
        <v>268</v>
      </c>
      <c r="D1279" s="130" t="s">
        <v>145</v>
      </c>
      <c r="E1279" s="131" t="s">
        <v>2145</v>
      </c>
      <c r="F1279" s="222" t="s">
        <v>2146</v>
      </c>
      <c r="G1279" s="222"/>
      <c r="H1279" s="222"/>
      <c r="I1279" s="222"/>
      <c r="J1279" s="132" t="s">
        <v>190</v>
      </c>
      <c r="K1279" s="133">
        <v>9.8710000000000004</v>
      </c>
      <c r="L1279" s="217">
        <v>0</v>
      </c>
      <c r="M1279" s="217"/>
      <c r="N1279" s="217">
        <f>ROUND(L1279*K1279,2)</f>
        <v>0</v>
      </c>
      <c r="O1279" s="217"/>
      <c r="P1279" s="217"/>
      <c r="Q1279" s="217"/>
      <c r="R1279" s="134"/>
      <c r="T1279" s="135" t="s">
        <v>5</v>
      </c>
      <c r="U1279" s="40" t="s">
        <v>38</v>
      </c>
      <c r="V1279" s="136">
        <v>0.1</v>
      </c>
      <c r="W1279" s="136">
        <f>V1279*K1279</f>
        <v>0.98710000000000009</v>
      </c>
      <c r="X1279" s="136">
        <v>0</v>
      </c>
      <c r="Y1279" s="136">
        <f>X1279*K1279</f>
        <v>0</v>
      </c>
      <c r="Z1279" s="136">
        <v>0</v>
      </c>
      <c r="AA1279" s="137">
        <f>Z1279*K1279</f>
        <v>0</v>
      </c>
      <c r="AR1279" s="21" t="s">
        <v>234</v>
      </c>
      <c r="AT1279" s="21" t="s">
        <v>145</v>
      </c>
      <c r="AU1279" s="21" t="s">
        <v>95</v>
      </c>
      <c r="AY1279" s="21" t="s">
        <v>144</v>
      </c>
      <c r="BE1279" s="138">
        <f>IF(U1279="základní",N1279,0)</f>
        <v>0</v>
      </c>
      <c r="BF1279" s="138">
        <f>IF(U1279="snížená",N1279,0)</f>
        <v>0</v>
      </c>
      <c r="BG1279" s="138">
        <f>IF(U1279="zákl. přenesená",N1279,0)</f>
        <v>0</v>
      </c>
      <c r="BH1279" s="138">
        <f>IF(U1279="sníž. přenesená",N1279,0)</f>
        <v>0</v>
      </c>
      <c r="BI1279" s="138">
        <f>IF(U1279="nulová",N1279,0)</f>
        <v>0</v>
      </c>
      <c r="BJ1279" s="21" t="s">
        <v>81</v>
      </c>
      <c r="BK1279" s="138">
        <f>ROUND(L1279*K1279,2)</f>
        <v>0</v>
      </c>
      <c r="BL1279" s="21" t="s">
        <v>234</v>
      </c>
      <c r="BM1279" s="21" t="s">
        <v>2147</v>
      </c>
    </row>
    <row r="1280" spans="2:65" s="11" customFormat="1" ht="16.5" customHeight="1">
      <c r="B1280" s="144"/>
      <c r="E1280" s="145" t="s">
        <v>5</v>
      </c>
      <c r="F1280" s="220" t="s">
        <v>1332</v>
      </c>
      <c r="G1280" s="221"/>
      <c r="H1280" s="221"/>
      <c r="I1280" s="221"/>
      <c r="K1280" s="146">
        <v>9.8710000000000004</v>
      </c>
      <c r="R1280" s="147"/>
      <c r="T1280" s="148"/>
      <c r="AA1280" s="149"/>
      <c r="AT1280" s="145" t="s">
        <v>152</v>
      </c>
      <c r="AU1280" s="145" t="s">
        <v>95</v>
      </c>
      <c r="AV1280" s="11" t="s">
        <v>95</v>
      </c>
      <c r="AW1280" s="11" t="s">
        <v>31</v>
      </c>
      <c r="AX1280" s="11" t="s">
        <v>81</v>
      </c>
      <c r="AY1280" s="145" t="s">
        <v>144</v>
      </c>
    </row>
    <row r="1281" spans="2:65" s="1" customFormat="1" ht="25.5" customHeight="1">
      <c r="B1281" s="129"/>
      <c r="C1281" s="130">
        <v>269</v>
      </c>
      <c r="D1281" s="130" t="s">
        <v>145</v>
      </c>
      <c r="E1281" s="131" t="s">
        <v>2148</v>
      </c>
      <c r="F1281" s="222" t="s">
        <v>2149</v>
      </c>
      <c r="G1281" s="222"/>
      <c r="H1281" s="222"/>
      <c r="I1281" s="222"/>
      <c r="J1281" s="132" t="s">
        <v>269</v>
      </c>
      <c r="K1281" s="133">
        <v>131.21199999999999</v>
      </c>
      <c r="L1281" s="217">
        <v>0</v>
      </c>
      <c r="M1281" s="217"/>
      <c r="N1281" s="217">
        <f>ROUND(L1281*K1281,2)</f>
        <v>0</v>
      </c>
      <c r="O1281" s="217"/>
      <c r="P1281" s="217"/>
      <c r="Q1281" s="217"/>
      <c r="R1281" s="134"/>
      <c r="T1281" s="135" t="s">
        <v>5</v>
      </c>
      <c r="U1281" s="40" t="s">
        <v>38</v>
      </c>
      <c r="V1281" s="136">
        <v>0</v>
      </c>
      <c r="W1281" s="136">
        <f>V1281*K1281</f>
        <v>0</v>
      </c>
      <c r="X1281" s="136">
        <v>9.0810500000000001E-5</v>
      </c>
      <c r="Y1281" s="136">
        <f>X1281*K1281</f>
        <v>1.1915427325999999E-2</v>
      </c>
      <c r="Z1281" s="136">
        <v>0</v>
      </c>
      <c r="AA1281" s="137">
        <f>Z1281*K1281</f>
        <v>0</v>
      </c>
      <c r="AR1281" s="21" t="s">
        <v>234</v>
      </c>
      <c r="AT1281" s="21" t="s">
        <v>145</v>
      </c>
      <c r="AU1281" s="21" t="s">
        <v>95</v>
      </c>
      <c r="AY1281" s="21" t="s">
        <v>144</v>
      </c>
      <c r="BE1281" s="138">
        <f>IF(U1281="základní",N1281,0)</f>
        <v>0</v>
      </c>
      <c r="BF1281" s="138">
        <f>IF(U1281="snížená",N1281,0)</f>
        <v>0</v>
      </c>
      <c r="BG1281" s="138">
        <f>IF(U1281="zákl. přenesená",N1281,0)</f>
        <v>0</v>
      </c>
      <c r="BH1281" s="138">
        <f>IF(U1281="sníž. přenesená",N1281,0)</f>
        <v>0</v>
      </c>
      <c r="BI1281" s="138">
        <f>IF(U1281="nulová",N1281,0)</f>
        <v>0</v>
      </c>
      <c r="BJ1281" s="21" t="s">
        <v>81</v>
      </c>
      <c r="BK1281" s="138">
        <f>ROUND(L1281*K1281,2)</f>
        <v>0</v>
      </c>
      <c r="BL1281" s="21" t="s">
        <v>234</v>
      </c>
      <c r="BM1281" s="21" t="s">
        <v>2150</v>
      </c>
    </row>
    <row r="1282" spans="2:65" s="1" customFormat="1" ht="25.5" customHeight="1">
      <c r="B1282" s="129"/>
      <c r="C1282" s="130">
        <v>270</v>
      </c>
      <c r="D1282" s="130" t="s">
        <v>145</v>
      </c>
      <c r="E1282" s="131" t="s">
        <v>2151</v>
      </c>
      <c r="F1282" s="222" t="s">
        <v>2152</v>
      </c>
      <c r="G1282" s="222"/>
      <c r="H1282" s="222"/>
      <c r="I1282" s="222"/>
      <c r="J1282" s="132" t="s">
        <v>269</v>
      </c>
      <c r="K1282" s="133">
        <v>43.710999999999999</v>
      </c>
      <c r="L1282" s="217">
        <v>0</v>
      </c>
      <c r="M1282" s="217"/>
      <c r="N1282" s="217">
        <f>ROUND(L1282*K1282,2)</f>
        <v>0</v>
      </c>
      <c r="O1282" s="217"/>
      <c r="P1282" s="217"/>
      <c r="Q1282" s="217"/>
      <c r="R1282" s="134"/>
      <c r="T1282" s="135" t="s">
        <v>5</v>
      </c>
      <c r="U1282" s="40" t="s">
        <v>38</v>
      </c>
      <c r="V1282" s="136">
        <v>0.248</v>
      </c>
      <c r="W1282" s="136">
        <f>V1282*K1282</f>
        <v>10.840328</v>
      </c>
      <c r="X1282" s="136">
        <v>3.1E-4</v>
      </c>
      <c r="Y1282" s="136">
        <f>X1282*K1282</f>
        <v>1.3550409999999999E-2</v>
      </c>
      <c r="Z1282" s="136">
        <v>0</v>
      </c>
      <c r="AA1282" s="137">
        <f>Z1282*K1282</f>
        <v>0</v>
      </c>
      <c r="AR1282" s="21" t="s">
        <v>234</v>
      </c>
      <c r="AT1282" s="21" t="s">
        <v>145</v>
      </c>
      <c r="AU1282" s="21" t="s">
        <v>95</v>
      </c>
      <c r="AY1282" s="21" t="s">
        <v>144</v>
      </c>
      <c r="BE1282" s="138">
        <f>IF(U1282="základní",N1282,0)</f>
        <v>0</v>
      </c>
      <c r="BF1282" s="138">
        <f>IF(U1282="snížená",N1282,0)</f>
        <v>0</v>
      </c>
      <c r="BG1282" s="138">
        <f>IF(U1282="zákl. přenesená",N1282,0)</f>
        <v>0</v>
      </c>
      <c r="BH1282" s="138">
        <f>IF(U1282="sníž. přenesená",N1282,0)</f>
        <v>0</v>
      </c>
      <c r="BI1282" s="138">
        <f>IF(U1282="nulová",N1282,0)</f>
        <v>0</v>
      </c>
      <c r="BJ1282" s="21" t="s">
        <v>81</v>
      </c>
      <c r="BK1282" s="138">
        <f>ROUND(L1282*K1282,2)</f>
        <v>0</v>
      </c>
      <c r="BL1282" s="21" t="s">
        <v>234</v>
      </c>
      <c r="BM1282" s="21" t="s">
        <v>2153</v>
      </c>
    </row>
    <row r="1283" spans="2:65" s="11" customFormat="1" ht="16.5" customHeight="1">
      <c r="B1283" s="144"/>
      <c r="E1283" s="145" t="s">
        <v>5</v>
      </c>
      <c r="F1283" s="220" t="s">
        <v>2154</v>
      </c>
      <c r="G1283" s="221"/>
      <c r="H1283" s="221"/>
      <c r="I1283" s="221"/>
      <c r="K1283" s="146">
        <v>13.5</v>
      </c>
      <c r="R1283" s="147"/>
      <c r="T1283" s="148"/>
      <c r="AA1283" s="149"/>
      <c r="AT1283" s="145" t="s">
        <v>152</v>
      </c>
      <c r="AU1283" s="145" t="s">
        <v>95</v>
      </c>
      <c r="AV1283" s="11" t="s">
        <v>95</v>
      </c>
      <c r="AW1283" s="11" t="s">
        <v>31</v>
      </c>
      <c r="AX1283" s="11" t="s">
        <v>73</v>
      </c>
      <c r="AY1283" s="145" t="s">
        <v>144</v>
      </c>
    </row>
    <row r="1284" spans="2:65" s="11" customFormat="1" ht="16.5" customHeight="1">
      <c r="B1284" s="144"/>
      <c r="E1284" s="145" t="s">
        <v>5</v>
      </c>
      <c r="F1284" s="223" t="s">
        <v>2155</v>
      </c>
      <c r="G1284" s="224"/>
      <c r="H1284" s="224"/>
      <c r="I1284" s="224"/>
      <c r="K1284" s="146">
        <v>5</v>
      </c>
      <c r="R1284" s="147"/>
      <c r="T1284" s="148"/>
      <c r="AA1284" s="149"/>
      <c r="AT1284" s="145" t="s">
        <v>152</v>
      </c>
      <c r="AU1284" s="145" t="s">
        <v>95</v>
      </c>
      <c r="AV1284" s="11" t="s">
        <v>95</v>
      </c>
      <c r="AW1284" s="11" t="s">
        <v>31</v>
      </c>
      <c r="AX1284" s="11" t="s">
        <v>73</v>
      </c>
      <c r="AY1284" s="145" t="s">
        <v>144</v>
      </c>
    </row>
    <row r="1285" spans="2:65" s="11" customFormat="1" ht="16.5" customHeight="1">
      <c r="B1285" s="144"/>
      <c r="E1285" s="145" t="s">
        <v>5</v>
      </c>
      <c r="F1285" s="223" t="s">
        <v>2156</v>
      </c>
      <c r="G1285" s="224"/>
      <c r="H1285" s="224"/>
      <c r="I1285" s="224"/>
      <c r="K1285" s="146">
        <v>5.3</v>
      </c>
      <c r="R1285" s="147"/>
      <c r="T1285" s="148"/>
      <c r="AA1285" s="149"/>
      <c r="AT1285" s="145" t="s">
        <v>152</v>
      </c>
      <c r="AU1285" s="145" t="s">
        <v>95</v>
      </c>
      <c r="AV1285" s="11" t="s">
        <v>95</v>
      </c>
      <c r="AW1285" s="11" t="s">
        <v>31</v>
      </c>
      <c r="AX1285" s="11" t="s">
        <v>73</v>
      </c>
      <c r="AY1285" s="145" t="s">
        <v>144</v>
      </c>
    </row>
    <row r="1286" spans="2:65" s="11" customFormat="1" ht="16.5" customHeight="1">
      <c r="B1286" s="144"/>
      <c r="E1286" s="145" t="s">
        <v>5</v>
      </c>
      <c r="F1286" s="223" t="s">
        <v>2157</v>
      </c>
      <c r="G1286" s="224"/>
      <c r="H1286" s="224"/>
      <c r="I1286" s="224"/>
      <c r="K1286" s="146">
        <v>6.931</v>
      </c>
      <c r="R1286" s="147"/>
      <c r="T1286" s="148"/>
      <c r="AA1286" s="149"/>
      <c r="AT1286" s="145" t="s">
        <v>152</v>
      </c>
      <c r="AU1286" s="145" t="s">
        <v>95</v>
      </c>
      <c r="AV1286" s="11" t="s">
        <v>95</v>
      </c>
      <c r="AW1286" s="11" t="s">
        <v>31</v>
      </c>
      <c r="AX1286" s="11" t="s">
        <v>73</v>
      </c>
      <c r="AY1286" s="145" t="s">
        <v>144</v>
      </c>
    </row>
    <row r="1287" spans="2:65" s="11" customFormat="1" ht="16.5" customHeight="1">
      <c r="B1287" s="144"/>
      <c r="E1287" s="145" t="s">
        <v>5</v>
      </c>
      <c r="F1287" s="223" t="s">
        <v>2158</v>
      </c>
      <c r="G1287" s="224"/>
      <c r="H1287" s="224"/>
      <c r="I1287" s="224"/>
      <c r="K1287" s="146">
        <v>5</v>
      </c>
      <c r="R1287" s="147"/>
      <c r="T1287" s="148"/>
      <c r="AA1287" s="149"/>
      <c r="AT1287" s="145" t="s">
        <v>152</v>
      </c>
      <c r="AU1287" s="145" t="s">
        <v>95</v>
      </c>
      <c r="AV1287" s="11" t="s">
        <v>95</v>
      </c>
      <c r="AW1287" s="11" t="s">
        <v>31</v>
      </c>
      <c r="AX1287" s="11" t="s">
        <v>73</v>
      </c>
      <c r="AY1287" s="145" t="s">
        <v>144</v>
      </c>
    </row>
    <row r="1288" spans="2:65" s="11" customFormat="1" ht="16.5" customHeight="1">
      <c r="B1288" s="144"/>
      <c r="E1288" s="145" t="s">
        <v>5</v>
      </c>
      <c r="F1288" s="223" t="s">
        <v>2159</v>
      </c>
      <c r="G1288" s="224"/>
      <c r="H1288" s="224"/>
      <c r="I1288" s="224"/>
      <c r="K1288" s="146">
        <v>7.98</v>
      </c>
      <c r="R1288" s="147"/>
      <c r="T1288" s="148"/>
      <c r="AA1288" s="149"/>
      <c r="AT1288" s="145" t="s">
        <v>152</v>
      </c>
      <c r="AU1288" s="145" t="s">
        <v>95</v>
      </c>
      <c r="AV1288" s="11" t="s">
        <v>95</v>
      </c>
      <c r="AW1288" s="11" t="s">
        <v>31</v>
      </c>
      <c r="AX1288" s="11" t="s">
        <v>73</v>
      </c>
      <c r="AY1288" s="145" t="s">
        <v>144</v>
      </c>
    </row>
    <row r="1289" spans="2:65" s="12" customFormat="1" ht="16.5" customHeight="1">
      <c r="B1289" s="150"/>
      <c r="E1289" s="151" t="s">
        <v>5</v>
      </c>
      <c r="F1289" s="227" t="s">
        <v>155</v>
      </c>
      <c r="G1289" s="228"/>
      <c r="H1289" s="228"/>
      <c r="I1289" s="228"/>
      <c r="K1289" s="152">
        <v>43.710999999999999</v>
      </c>
      <c r="R1289" s="153"/>
      <c r="T1289" s="154"/>
      <c r="AA1289" s="155"/>
      <c r="AT1289" s="151" t="s">
        <v>152</v>
      </c>
      <c r="AU1289" s="151" t="s">
        <v>95</v>
      </c>
      <c r="AV1289" s="12" t="s">
        <v>149</v>
      </c>
      <c r="AW1289" s="12" t="s">
        <v>31</v>
      </c>
      <c r="AX1289" s="12" t="s">
        <v>81</v>
      </c>
      <c r="AY1289" s="151" t="s">
        <v>144</v>
      </c>
    </row>
    <row r="1290" spans="2:65" s="1" customFormat="1" ht="25.5" customHeight="1">
      <c r="B1290" s="129"/>
      <c r="C1290" s="130">
        <v>271</v>
      </c>
      <c r="D1290" s="130" t="s">
        <v>145</v>
      </c>
      <c r="E1290" s="131" t="s">
        <v>2160</v>
      </c>
      <c r="F1290" s="222" t="s">
        <v>2161</v>
      </c>
      <c r="G1290" s="222"/>
      <c r="H1290" s="222"/>
      <c r="I1290" s="222"/>
      <c r="J1290" s="132" t="s">
        <v>269</v>
      </c>
      <c r="K1290" s="133">
        <v>131.21199999999999</v>
      </c>
      <c r="L1290" s="217">
        <v>0</v>
      </c>
      <c r="M1290" s="217"/>
      <c r="N1290" s="217">
        <f>ROUND(L1290*K1290,2)</f>
        <v>0</v>
      </c>
      <c r="O1290" s="217"/>
      <c r="P1290" s="217"/>
      <c r="Q1290" s="217"/>
      <c r="R1290" s="134"/>
      <c r="T1290" s="135" t="s">
        <v>5</v>
      </c>
      <c r="U1290" s="40" t="s">
        <v>38</v>
      </c>
      <c r="V1290" s="136">
        <v>0.16</v>
      </c>
      <c r="W1290" s="136">
        <f>V1290*K1290</f>
        <v>20.993919999999999</v>
      </c>
      <c r="X1290" s="136">
        <v>2.5999999999999998E-4</v>
      </c>
      <c r="Y1290" s="136">
        <f>X1290*K1290</f>
        <v>3.4115119999999992E-2</v>
      </c>
      <c r="Z1290" s="136">
        <v>0</v>
      </c>
      <c r="AA1290" s="137">
        <f>Z1290*K1290</f>
        <v>0</v>
      </c>
      <c r="AR1290" s="21" t="s">
        <v>234</v>
      </c>
      <c r="AT1290" s="21" t="s">
        <v>145</v>
      </c>
      <c r="AU1290" s="21" t="s">
        <v>95</v>
      </c>
      <c r="AY1290" s="21" t="s">
        <v>144</v>
      </c>
      <c r="BE1290" s="138">
        <f>IF(U1290="základní",N1290,0)</f>
        <v>0</v>
      </c>
      <c r="BF1290" s="138">
        <f>IF(U1290="snížená",N1290,0)</f>
        <v>0</v>
      </c>
      <c r="BG1290" s="138">
        <f>IF(U1290="zákl. přenesená",N1290,0)</f>
        <v>0</v>
      </c>
      <c r="BH1290" s="138">
        <f>IF(U1290="sníž. přenesená",N1290,0)</f>
        <v>0</v>
      </c>
      <c r="BI1290" s="138">
        <f>IF(U1290="nulová",N1290,0)</f>
        <v>0</v>
      </c>
      <c r="BJ1290" s="21" t="s">
        <v>81</v>
      </c>
      <c r="BK1290" s="138">
        <f>ROUND(L1290*K1290,2)</f>
        <v>0</v>
      </c>
      <c r="BL1290" s="21" t="s">
        <v>234</v>
      </c>
      <c r="BM1290" s="21" t="s">
        <v>2162</v>
      </c>
    </row>
    <row r="1291" spans="2:65" s="10" customFormat="1" ht="16.5" customHeight="1">
      <c r="B1291" s="139"/>
      <c r="E1291" s="140" t="s">
        <v>5</v>
      </c>
      <c r="F1291" s="225" t="s">
        <v>347</v>
      </c>
      <c r="G1291" s="226"/>
      <c r="H1291" s="226"/>
      <c r="I1291" s="226"/>
      <c r="K1291" s="140" t="s">
        <v>5</v>
      </c>
      <c r="R1291" s="141"/>
      <c r="T1291" s="142"/>
      <c r="AA1291" s="143"/>
      <c r="AT1291" s="140" t="s">
        <v>152</v>
      </c>
      <c r="AU1291" s="140" t="s">
        <v>95</v>
      </c>
      <c r="AV1291" s="10" t="s">
        <v>81</v>
      </c>
      <c r="AW1291" s="10" t="s">
        <v>31</v>
      </c>
      <c r="AX1291" s="10" t="s">
        <v>73</v>
      </c>
      <c r="AY1291" s="140" t="s">
        <v>144</v>
      </c>
    </row>
    <row r="1292" spans="2:65" s="11" customFormat="1" ht="16.5" customHeight="1">
      <c r="B1292" s="144"/>
      <c r="E1292" s="145" t="s">
        <v>5</v>
      </c>
      <c r="F1292" s="223" t="s">
        <v>2163</v>
      </c>
      <c r="G1292" s="224"/>
      <c r="H1292" s="224"/>
      <c r="I1292" s="224"/>
      <c r="K1292" s="146">
        <v>30.2</v>
      </c>
      <c r="R1292" s="147"/>
      <c r="T1292" s="148"/>
      <c r="AA1292" s="149"/>
      <c r="AT1292" s="145" t="s">
        <v>152</v>
      </c>
      <c r="AU1292" s="145" t="s">
        <v>95</v>
      </c>
      <c r="AV1292" s="11" t="s">
        <v>95</v>
      </c>
      <c r="AW1292" s="11" t="s">
        <v>31</v>
      </c>
      <c r="AX1292" s="11" t="s">
        <v>73</v>
      </c>
      <c r="AY1292" s="145" t="s">
        <v>144</v>
      </c>
    </row>
    <row r="1293" spans="2:65" s="11" customFormat="1" ht="16.5" customHeight="1">
      <c r="B1293" s="144"/>
      <c r="E1293" s="145" t="s">
        <v>5</v>
      </c>
      <c r="F1293" s="223" t="s">
        <v>2164</v>
      </c>
      <c r="G1293" s="224"/>
      <c r="H1293" s="224"/>
      <c r="I1293" s="224"/>
      <c r="K1293" s="146">
        <v>14.29</v>
      </c>
      <c r="R1293" s="147"/>
      <c r="T1293" s="148"/>
      <c r="AA1293" s="149"/>
      <c r="AT1293" s="145" t="s">
        <v>152</v>
      </c>
      <c r="AU1293" s="145" t="s">
        <v>95</v>
      </c>
      <c r="AV1293" s="11" t="s">
        <v>95</v>
      </c>
      <c r="AW1293" s="11" t="s">
        <v>31</v>
      </c>
      <c r="AX1293" s="11" t="s">
        <v>73</v>
      </c>
      <c r="AY1293" s="145" t="s">
        <v>144</v>
      </c>
    </row>
    <row r="1294" spans="2:65" s="11" customFormat="1" ht="16.5" customHeight="1">
      <c r="B1294" s="144"/>
      <c r="E1294" s="145" t="s">
        <v>5</v>
      </c>
      <c r="F1294" s="223" t="s">
        <v>2165</v>
      </c>
      <c r="G1294" s="224"/>
      <c r="H1294" s="224"/>
      <c r="I1294" s="224"/>
      <c r="K1294" s="146">
        <v>8.5</v>
      </c>
      <c r="R1294" s="147"/>
      <c r="T1294" s="148"/>
      <c r="AA1294" s="149"/>
      <c r="AT1294" s="145" t="s">
        <v>152</v>
      </c>
      <c r="AU1294" s="145" t="s">
        <v>95</v>
      </c>
      <c r="AV1294" s="11" t="s">
        <v>95</v>
      </c>
      <c r="AW1294" s="11" t="s">
        <v>31</v>
      </c>
      <c r="AX1294" s="11" t="s">
        <v>73</v>
      </c>
      <c r="AY1294" s="145" t="s">
        <v>144</v>
      </c>
    </row>
    <row r="1295" spans="2:65" s="11" customFormat="1" ht="16.5" customHeight="1">
      <c r="B1295" s="144"/>
      <c r="E1295" s="145" t="s">
        <v>5</v>
      </c>
      <c r="F1295" s="223" t="s">
        <v>2166</v>
      </c>
      <c r="G1295" s="224"/>
      <c r="H1295" s="224"/>
      <c r="I1295" s="224"/>
      <c r="K1295" s="146">
        <v>4.5</v>
      </c>
      <c r="R1295" s="147"/>
      <c r="T1295" s="148"/>
      <c r="AA1295" s="149"/>
      <c r="AT1295" s="145" t="s">
        <v>152</v>
      </c>
      <c r="AU1295" s="145" t="s">
        <v>95</v>
      </c>
      <c r="AV1295" s="11" t="s">
        <v>95</v>
      </c>
      <c r="AW1295" s="11" t="s">
        <v>31</v>
      </c>
      <c r="AX1295" s="11" t="s">
        <v>73</v>
      </c>
      <c r="AY1295" s="145" t="s">
        <v>144</v>
      </c>
    </row>
    <row r="1296" spans="2:65" s="11" customFormat="1" ht="16.5" customHeight="1">
      <c r="B1296" s="144"/>
      <c r="E1296" s="145" t="s">
        <v>5</v>
      </c>
      <c r="F1296" s="223" t="s">
        <v>2167</v>
      </c>
      <c r="G1296" s="224"/>
      <c r="H1296" s="224"/>
      <c r="I1296" s="224"/>
      <c r="K1296" s="146">
        <v>19.7</v>
      </c>
      <c r="R1296" s="147"/>
      <c r="T1296" s="148"/>
      <c r="AA1296" s="149"/>
      <c r="AT1296" s="145" t="s">
        <v>152</v>
      </c>
      <c r="AU1296" s="145" t="s">
        <v>95</v>
      </c>
      <c r="AV1296" s="11" t="s">
        <v>95</v>
      </c>
      <c r="AW1296" s="11" t="s">
        <v>31</v>
      </c>
      <c r="AX1296" s="11" t="s">
        <v>73</v>
      </c>
      <c r="AY1296" s="145" t="s">
        <v>144</v>
      </c>
    </row>
    <row r="1297" spans="2:65" s="11" customFormat="1" ht="16.5" customHeight="1">
      <c r="B1297" s="144"/>
      <c r="E1297" s="145" t="s">
        <v>5</v>
      </c>
      <c r="F1297" s="223" t="s">
        <v>2168</v>
      </c>
      <c r="G1297" s="224"/>
      <c r="H1297" s="224"/>
      <c r="I1297" s="224"/>
      <c r="K1297" s="146">
        <v>5.85</v>
      </c>
      <c r="R1297" s="147"/>
      <c r="T1297" s="148"/>
      <c r="AA1297" s="149"/>
      <c r="AT1297" s="145" t="s">
        <v>152</v>
      </c>
      <c r="AU1297" s="145" t="s">
        <v>95</v>
      </c>
      <c r="AV1297" s="11" t="s">
        <v>95</v>
      </c>
      <c r="AW1297" s="11" t="s">
        <v>31</v>
      </c>
      <c r="AX1297" s="11" t="s">
        <v>73</v>
      </c>
      <c r="AY1297" s="145" t="s">
        <v>144</v>
      </c>
    </row>
    <row r="1298" spans="2:65" s="11" customFormat="1" ht="16.5" customHeight="1">
      <c r="B1298" s="144"/>
      <c r="E1298" s="145" t="s">
        <v>5</v>
      </c>
      <c r="F1298" s="223" t="s">
        <v>2169</v>
      </c>
      <c r="G1298" s="224"/>
      <c r="H1298" s="224"/>
      <c r="I1298" s="224"/>
      <c r="K1298" s="146">
        <v>11.5</v>
      </c>
      <c r="R1298" s="147"/>
      <c r="T1298" s="148"/>
      <c r="AA1298" s="149"/>
      <c r="AT1298" s="145" t="s">
        <v>152</v>
      </c>
      <c r="AU1298" s="145" t="s">
        <v>95</v>
      </c>
      <c r="AV1298" s="11" t="s">
        <v>95</v>
      </c>
      <c r="AW1298" s="11" t="s">
        <v>31</v>
      </c>
      <c r="AX1298" s="11" t="s">
        <v>73</v>
      </c>
      <c r="AY1298" s="145" t="s">
        <v>144</v>
      </c>
    </row>
    <row r="1299" spans="2:65" s="11" customFormat="1" ht="16.5" customHeight="1">
      <c r="B1299" s="144"/>
      <c r="E1299" s="145" t="s">
        <v>5</v>
      </c>
      <c r="F1299" s="223" t="s">
        <v>2170</v>
      </c>
      <c r="G1299" s="224"/>
      <c r="H1299" s="224"/>
      <c r="I1299" s="224"/>
      <c r="K1299" s="146">
        <v>4.7</v>
      </c>
      <c r="R1299" s="147"/>
      <c r="T1299" s="148"/>
      <c r="AA1299" s="149"/>
      <c r="AT1299" s="145" t="s">
        <v>152</v>
      </c>
      <c r="AU1299" s="145" t="s">
        <v>95</v>
      </c>
      <c r="AV1299" s="11" t="s">
        <v>95</v>
      </c>
      <c r="AW1299" s="11" t="s">
        <v>31</v>
      </c>
      <c r="AX1299" s="11" t="s">
        <v>73</v>
      </c>
      <c r="AY1299" s="145" t="s">
        <v>144</v>
      </c>
    </row>
    <row r="1300" spans="2:65" s="11" customFormat="1" ht="16.5" customHeight="1">
      <c r="B1300" s="144"/>
      <c r="E1300" s="145" t="s">
        <v>5</v>
      </c>
      <c r="F1300" s="223" t="s">
        <v>2171</v>
      </c>
      <c r="G1300" s="224"/>
      <c r="H1300" s="224"/>
      <c r="I1300" s="224"/>
      <c r="K1300" s="146">
        <v>9.35</v>
      </c>
      <c r="R1300" s="147"/>
      <c r="T1300" s="148"/>
      <c r="AA1300" s="149"/>
      <c r="AT1300" s="145" t="s">
        <v>152</v>
      </c>
      <c r="AU1300" s="145" t="s">
        <v>95</v>
      </c>
      <c r="AV1300" s="11" t="s">
        <v>95</v>
      </c>
      <c r="AW1300" s="11" t="s">
        <v>31</v>
      </c>
      <c r="AX1300" s="11" t="s">
        <v>73</v>
      </c>
      <c r="AY1300" s="145" t="s">
        <v>144</v>
      </c>
    </row>
    <row r="1301" spans="2:65" s="11" customFormat="1" ht="16.5" customHeight="1">
      <c r="B1301" s="144"/>
      <c r="E1301" s="145" t="s">
        <v>5</v>
      </c>
      <c r="F1301" s="223" t="s">
        <v>2172</v>
      </c>
      <c r="G1301" s="224"/>
      <c r="H1301" s="224"/>
      <c r="I1301" s="224"/>
      <c r="K1301" s="146">
        <v>11.436</v>
      </c>
      <c r="R1301" s="147"/>
      <c r="T1301" s="148"/>
      <c r="AA1301" s="149"/>
      <c r="AT1301" s="145" t="s">
        <v>152</v>
      </c>
      <c r="AU1301" s="145" t="s">
        <v>95</v>
      </c>
      <c r="AV1301" s="11" t="s">
        <v>95</v>
      </c>
      <c r="AW1301" s="11" t="s">
        <v>31</v>
      </c>
      <c r="AX1301" s="11" t="s">
        <v>73</v>
      </c>
      <c r="AY1301" s="145" t="s">
        <v>144</v>
      </c>
    </row>
    <row r="1302" spans="2:65" s="11" customFormat="1" ht="16.5" customHeight="1">
      <c r="B1302" s="144"/>
      <c r="E1302" s="145" t="s">
        <v>5</v>
      </c>
      <c r="F1302" s="223" t="s">
        <v>2173</v>
      </c>
      <c r="G1302" s="224"/>
      <c r="H1302" s="224"/>
      <c r="I1302" s="224"/>
      <c r="K1302" s="146">
        <v>11.186</v>
      </c>
      <c r="R1302" s="147"/>
      <c r="T1302" s="148"/>
      <c r="AA1302" s="149"/>
      <c r="AT1302" s="145" t="s">
        <v>152</v>
      </c>
      <c r="AU1302" s="145" t="s">
        <v>95</v>
      </c>
      <c r="AV1302" s="11" t="s">
        <v>95</v>
      </c>
      <c r="AW1302" s="11" t="s">
        <v>31</v>
      </c>
      <c r="AX1302" s="11" t="s">
        <v>73</v>
      </c>
      <c r="AY1302" s="145" t="s">
        <v>144</v>
      </c>
    </row>
    <row r="1303" spans="2:65" s="12" customFormat="1" ht="16.5" customHeight="1">
      <c r="B1303" s="150"/>
      <c r="E1303" s="151" t="s">
        <v>5</v>
      </c>
      <c r="F1303" s="227" t="s">
        <v>155</v>
      </c>
      <c r="G1303" s="228"/>
      <c r="H1303" s="228"/>
      <c r="I1303" s="228"/>
      <c r="K1303" s="152">
        <v>131.21199999999999</v>
      </c>
      <c r="R1303" s="153"/>
      <c r="T1303" s="154"/>
      <c r="AA1303" s="155"/>
      <c r="AT1303" s="151" t="s">
        <v>152</v>
      </c>
      <c r="AU1303" s="151" t="s">
        <v>95</v>
      </c>
      <c r="AV1303" s="12" t="s">
        <v>149</v>
      </c>
      <c r="AW1303" s="12" t="s">
        <v>31</v>
      </c>
      <c r="AX1303" s="12" t="s">
        <v>81</v>
      </c>
      <c r="AY1303" s="151" t="s">
        <v>144</v>
      </c>
    </row>
    <row r="1304" spans="2:65" s="1" customFormat="1" ht="16.5" customHeight="1">
      <c r="B1304" s="129"/>
      <c r="C1304" s="130">
        <v>272</v>
      </c>
      <c r="D1304" s="130" t="s">
        <v>145</v>
      </c>
      <c r="E1304" s="131" t="s">
        <v>2174</v>
      </c>
      <c r="F1304" s="222" t="s">
        <v>2175</v>
      </c>
      <c r="G1304" s="222"/>
      <c r="H1304" s="222"/>
      <c r="I1304" s="222"/>
      <c r="J1304" s="132" t="s">
        <v>190</v>
      </c>
      <c r="K1304" s="133">
        <v>309.666</v>
      </c>
      <c r="L1304" s="217">
        <v>0</v>
      </c>
      <c r="M1304" s="217"/>
      <c r="N1304" s="217">
        <f>ROUND(L1304*K1304,2)</f>
        <v>0</v>
      </c>
      <c r="O1304" s="217"/>
      <c r="P1304" s="217"/>
      <c r="Q1304" s="217"/>
      <c r="R1304" s="134"/>
      <c r="T1304" s="135" t="s">
        <v>5</v>
      </c>
      <c r="U1304" s="40" t="s">
        <v>38</v>
      </c>
      <c r="V1304" s="136">
        <v>4.3999999999999997E-2</v>
      </c>
      <c r="W1304" s="136">
        <f>V1304*K1304</f>
        <v>13.625304</v>
      </c>
      <c r="X1304" s="136">
        <v>2.9999999999999997E-4</v>
      </c>
      <c r="Y1304" s="136">
        <f>X1304*K1304</f>
        <v>9.2899799999999991E-2</v>
      </c>
      <c r="Z1304" s="136">
        <v>0</v>
      </c>
      <c r="AA1304" s="137">
        <f>Z1304*K1304</f>
        <v>0</v>
      </c>
      <c r="AR1304" s="21" t="s">
        <v>234</v>
      </c>
      <c r="AT1304" s="21" t="s">
        <v>145</v>
      </c>
      <c r="AU1304" s="21" t="s">
        <v>95</v>
      </c>
      <c r="AY1304" s="21" t="s">
        <v>144</v>
      </c>
      <c r="BE1304" s="138">
        <f>IF(U1304="základní",N1304,0)</f>
        <v>0</v>
      </c>
      <c r="BF1304" s="138">
        <f>IF(U1304="snížená",N1304,0)</f>
        <v>0</v>
      </c>
      <c r="BG1304" s="138">
        <f>IF(U1304="zákl. přenesená",N1304,0)</f>
        <v>0</v>
      </c>
      <c r="BH1304" s="138">
        <f>IF(U1304="sníž. přenesená",N1304,0)</f>
        <v>0</v>
      </c>
      <c r="BI1304" s="138">
        <f>IF(U1304="nulová",N1304,0)</f>
        <v>0</v>
      </c>
      <c r="BJ1304" s="21" t="s">
        <v>81</v>
      </c>
      <c r="BK1304" s="138">
        <f>ROUND(L1304*K1304,2)</f>
        <v>0</v>
      </c>
      <c r="BL1304" s="21" t="s">
        <v>234</v>
      </c>
      <c r="BM1304" s="21" t="s">
        <v>2176</v>
      </c>
    </row>
    <row r="1305" spans="2:65" s="1" customFormat="1" ht="25.5" customHeight="1">
      <c r="B1305" s="129"/>
      <c r="C1305" s="130">
        <v>273</v>
      </c>
      <c r="D1305" s="130" t="s">
        <v>145</v>
      </c>
      <c r="E1305" s="131" t="s">
        <v>2177</v>
      </c>
      <c r="F1305" s="222" t="s">
        <v>2178</v>
      </c>
      <c r="G1305" s="222"/>
      <c r="H1305" s="222"/>
      <c r="I1305" s="222"/>
      <c r="J1305" s="132" t="s">
        <v>608</v>
      </c>
      <c r="K1305" s="133">
        <v>26</v>
      </c>
      <c r="L1305" s="217">
        <v>0</v>
      </c>
      <c r="M1305" s="217"/>
      <c r="N1305" s="217">
        <f>ROUND(L1305*K1305,2)</f>
        <v>0</v>
      </c>
      <c r="O1305" s="217"/>
      <c r="P1305" s="217"/>
      <c r="Q1305" s="217"/>
      <c r="R1305" s="134"/>
      <c r="T1305" s="135" t="s">
        <v>5</v>
      </c>
      <c r="U1305" s="40" t="s">
        <v>38</v>
      </c>
      <c r="V1305" s="136">
        <v>0.1</v>
      </c>
      <c r="W1305" s="136">
        <f>V1305*K1305</f>
        <v>2.6</v>
      </c>
      <c r="X1305" s="136">
        <v>0</v>
      </c>
      <c r="Y1305" s="136">
        <f>X1305*K1305</f>
        <v>0</v>
      </c>
      <c r="Z1305" s="136">
        <v>0</v>
      </c>
      <c r="AA1305" s="137">
        <f>Z1305*K1305</f>
        <v>0</v>
      </c>
      <c r="AR1305" s="21" t="s">
        <v>234</v>
      </c>
      <c r="AT1305" s="21" t="s">
        <v>145</v>
      </c>
      <c r="AU1305" s="21" t="s">
        <v>95</v>
      </c>
      <c r="AY1305" s="21" t="s">
        <v>144</v>
      </c>
      <c r="BE1305" s="138">
        <f>IF(U1305="základní",N1305,0)</f>
        <v>0</v>
      </c>
      <c r="BF1305" s="138">
        <f>IF(U1305="snížená",N1305,0)</f>
        <v>0</v>
      </c>
      <c r="BG1305" s="138">
        <f>IF(U1305="zákl. přenesená",N1305,0)</f>
        <v>0</v>
      </c>
      <c r="BH1305" s="138">
        <f>IF(U1305="sníž. přenesená",N1305,0)</f>
        <v>0</v>
      </c>
      <c r="BI1305" s="138">
        <f>IF(U1305="nulová",N1305,0)</f>
        <v>0</v>
      </c>
      <c r="BJ1305" s="21" t="s">
        <v>81</v>
      </c>
      <c r="BK1305" s="138">
        <f>ROUND(L1305*K1305,2)</f>
        <v>0</v>
      </c>
      <c r="BL1305" s="21" t="s">
        <v>234</v>
      </c>
      <c r="BM1305" s="21" t="s">
        <v>2179</v>
      </c>
    </row>
    <row r="1306" spans="2:65" s="1" customFormat="1" ht="25.5" customHeight="1">
      <c r="B1306" s="129"/>
      <c r="C1306" s="130">
        <v>274</v>
      </c>
      <c r="D1306" s="130" t="s">
        <v>145</v>
      </c>
      <c r="E1306" s="131" t="s">
        <v>2180</v>
      </c>
      <c r="F1306" s="222" t="s">
        <v>2181</v>
      </c>
      <c r="G1306" s="222"/>
      <c r="H1306" s="222"/>
      <c r="I1306" s="222"/>
      <c r="J1306" s="132" t="s">
        <v>514</v>
      </c>
      <c r="K1306" s="133">
        <v>2424.0369999999998</v>
      </c>
      <c r="L1306" s="217">
        <v>0</v>
      </c>
      <c r="M1306" s="217"/>
      <c r="N1306" s="217">
        <f>ROUND(L1306*K1306,2)</f>
        <v>0</v>
      </c>
      <c r="O1306" s="217"/>
      <c r="P1306" s="217"/>
      <c r="Q1306" s="217"/>
      <c r="R1306" s="134"/>
      <c r="T1306" s="135" t="s">
        <v>5</v>
      </c>
      <c r="U1306" s="40" t="s">
        <v>38</v>
      </c>
      <c r="V1306" s="136">
        <v>0</v>
      </c>
      <c r="W1306" s="136">
        <f>V1306*K1306</f>
        <v>0</v>
      </c>
      <c r="X1306" s="136">
        <v>0</v>
      </c>
      <c r="Y1306" s="136">
        <f>X1306*K1306</f>
        <v>0</v>
      </c>
      <c r="Z1306" s="136">
        <v>0</v>
      </c>
      <c r="AA1306" s="137">
        <f>Z1306*K1306</f>
        <v>0</v>
      </c>
      <c r="AR1306" s="21" t="s">
        <v>234</v>
      </c>
      <c r="AT1306" s="21" t="s">
        <v>145</v>
      </c>
      <c r="AU1306" s="21" t="s">
        <v>95</v>
      </c>
      <c r="AY1306" s="21" t="s">
        <v>144</v>
      </c>
      <c r="BE1306" s="138">
        <f>IF(U1306="základní",N1306,0)</f>
        <v>0</v>
      </c>
      <c r="BF1306" s="138">
        <f>IF(U1306="snížená",N1306,0)</f>
        <v>0</v>
      </c>
      <c r="BG1306" s="138">
        <f>IF(U1306="zákl. přenesená",N1306,0)</f>
        <v>0</v>
      </c>
      <c r="BH1306" s="138">
        <f>IF(U1306="sníž. přenesená",N1306,0)</f>
        <v>0</v>
      </c>
      <c r="BI1306" s="138">
        <f>IF(U1306="nulová",N1306,0)</f>
        <v>0</v>
      </c>
      <c r="BJ1306" s="21" t="s">
        <v>81</v>
      </c>
      <c r="BK1306" s="138">
        <f>ROUND(L1306*K1306,2)</f>
        <v>0</v>
      </c>
      <c r="BL1306" s="21" t="s">
        <v>234</v>
      </c>
      <c r="BM1306" s="21" t="s">
        <v>2182</v>
      </c>
    </row>
    <row r="1307" spans="2:65" s="9" customFormat="1" ht="29.85" customHeight="1">
      <c r="B1307" s="119"/>
      <c r="D1307" s="128" t="s">
        <v>890</v>
      </c>
      <c r="E1307" s="128"/>
      <c r="F1307" s="128"/>
      <c r="G1307" s="128"/>
      <c r="H1307" s="128"/>
      <c r="I1307" s="128"/>
      <c r="J1307" s="128"/>
      <c r="K1307" s="128"/>
      <c r="L1307" s="128"/>
      <c r="M1307" s="128"/>
      <c r="N1307" s="218">
        <f>BK1307</f>
        <v>0</v>
      </c>
      <c r="O1307" s="219"/>
      <c r="P1307" s="219"/>
      <c r="Q1307" s="219"/>
      <c r="R1307" s="121"/>
      <c r="T1307" s="122"/>
      <c r="W1307" s="123">
        <f>SUM(W1308:W1336)</f>
        <v>141.32495299999999</v>
      </c>
      <c r="Y1307" s="123">
        <f>SUM(Y1308:Y1336)</f>
        <v>0.16153399000000002</v>
      </c>
      <c r="AA1307" s="124">
        <f>SUM(AA1308:AA1336)</f>
        <v>0</v>
      </c>
      <c r="AR1307" s="125" t="s">
        <v>95</v>
      </c>
      <c r="AT1307" s="126" t="s">
        <v>72</v>
      </c>
      <c r="AU1307" s="126" t="s">
        <v>81</v>
      </c>
      <c r="AY1307" s="125" t="s">
        <v>144</v>
      </c>
      <c r="BK1307" s="127">
        <f>SUM(BK1308:BK1336)</f>
        <v>0</v>
      </c>
    </row>
    <row r="1308" spans="2:65" s="1" customFormat="1" ht="25.5" customHeight="1">
      <c r="B1308" s="129"/>
      <c r="C1308" s="130">
        <v>275</v>
      </c>
      <c r="D1308" s="130" t="s">
        <v>145</v>
      </c>
      <c r="E1308" s="131" t="s">
        <v>2183</v>
      </c>
      <c r="F1308" s="222" t="s">
        <v>2184</v>
      </c>
      <c r="G1308" s="222"/>
      <c r="H1308" s="222"/>
      <c r="I1308" s="222"/>
      <c r="J1308" s="132" t="s">
        <v>190</v>
      </c>
      <c r="K1308" s="133">
        <v>128.726</v>
      </c>
      <c r="L1308" s="217">
        <v>0</v>
      </c>
      <c r="M1308" s="217"/>
      <c r="N1308" s="217">
        <f>ROUND(L1308*K1308,2)</f>
        <v>0</v>
      </c>
      <c r="O1308" s="217"/>
      <c r="P1308" s="217"/>
      <c r="Q1308" s="217"/>
      <c r="R1308" s="134"/>
      <c r="T1308" s="135" t="s">
        <v>5</v>
      </c>
      <c r="U1308" s="40" t="s">
        <v>38</v>
      </c>
      <c r="V1308" s="136">
        <v>0.3</v>
      </c>
      <c r="W1308" s="136">
        <f>V1308*K1308</f>
        <v>38.617799999999995</v>
      </c>
      <c r="X1308" s="136">
        <v>8.3000000000000001E-4</v>
      </c>
      <c r="Y1308" s="136">
        <f>X1308*K1308</f>
        <v>0.10684258000000001</v>
      </c>
      <c r="Z1308" s="136">
        <v>0</v>
      </c>
      <c r="AA1308" s="137">
        <f>Z1308*K1308</f>
        <v>0</v>
      </c>
      <c r="AR1308" s="21" t="s">
        <v>234</v>
      </c>
      <c r="AT1308" s="21" t="s">
        <v>145</v>
      </c>
      <c r="AU1308" s="21" t="s">
        <v>95</v>
      </c>
      <c r="AY1308" s="21" t="s">
        <v>144</v>
      </c>
      <c r="BE1308" s="138">
        <f>IF(U1308="základní",N1308,0)</f>
        <v>0</v>
      </c>
      <c r="BF1308" s="138">
        <f>IF(U1308="snížená",N1308,0)</f>
        <v>0</v>
      </c>
      <c r="BG1308" s="138">
        <f>IF(U1308="zákl. přenesená",N1308,0)</f>
        <v>0</v>
      </c>
      <c r="BH1308" s="138">
        <f>IF(U1308="sníž. přenesená",N1308,0)</f>
        <v>0</v>
      </c>
      <c r="BI1308" s="138">
        <f>IF(U1308="nulová",N1308,0)</f>
        <v>0</v>
      </c>
      <c r="BJ1308" s="21" t="s">
        <v>81</v>
      </c>
      <c r="BK1308" s="138">
        <f>ROUND(L1308*K1308,2)</f>
        <v>0</v>
      </c>
      <c r="BL1308" s="21" t="s">
        <v>234</v>
      </c>
      <c r="BM1308" s="21" t="s">
        <v>2185</v>
      </c>
    </row>
    <row r="1309" spans="2:65" s="1" customFormat="1" ht="25.5" customHeight="1">
      <c r="B1309" s="129"/>
      <c r="C1309" s="130">
        <v>276</v>
      </c>
      <c r="D1309" s="130" t="s">
        <v>145</v>
      </c>
      <c r="E1309" s="131" t="s">
        <v>2186</v>
      </c>
      <c r="F1309" s="222" t="s">
        <v>2187</v>
      </c>
      <c r="G1309" s="222"/>
      <c r="H1309" s="222"/>
      <c r="I1309" s="222"/>
      <c r="J1309" s="132" t="s">
        <v>190</v>
      </c>
      <c r="K1309" s="133">
        <v>128.726</v>
      </c>
      <c r="L1309" s="217">
        <v>0</v>
      </c>
      <c r="M1309" s="217"/>
      <c r="N1309" s="217">
        <f>ROUND(L1309*K1309,2)</f>
        <v>0</v>
      </c>
      <c r="O1309" s="217"/>
      <c r="P1309" s="217"/>
      <c r="Q1309" s="217"/>
      <c r="R1309" s="134"/>
      <c r="T1309" s="135" t="s">
        <v>5</v>
      </c>
      <c r="U1309" s="40" t="s">
        <v>38</v>
      </c>
      <c r="V1309" s="136">
        <v>7.0000000000000007E-2</v>
      </c>
      <c r="W1309" s="136">
        <f>V1309*K1309</f>
        <v>9.0108200000000007</v>
      </c>
      <c r="X1309" s="136">
        <v>2.7E-4</v>
      </c>
      <c r="Y1309" s="136">
        <f>X1309*K1309</f>
        <v>3.4756019999999999E-2</v>
      </c>
      <c r="Z1309" s="136">
        <v>0</v>
      </c>
      <c r="AA1309" s="137">
        <f>Z1309*K1309</f>
        <v>0</v>
      </c>
      <c r="AR1309" s="21" t="s">
        <v>234</v>
      </c>
      <c r="AT1309" s="21" t="s">
        <v>145</v>
      </c>
      <c r="AU1309" s="21" t="s">
        <v>95</v>
      </c>
      <c r="AY1309" s="21" t="s">
        <v>144</v>
      </c>
      <c r="BE1309" s="138">
        <f>IF(U1309="základní",N1309,0)</f>
        <v>0</v>
      </c>
      <c r="BF1309" s="138">
        <f>IF(U1309="snížená",N1309,0)</f>
        <v>0</v>
      </c>
      <c r="BG1309" s="138">
        <f>IF(U1309="zákl. přenesená",N1309,0)</f>
        <v>0</v>
      </c>
      <c r="BH1309" s="138">
        <f>IF(U1309="sníž. přenesená",N1309,0)</f>
        <v>0</v>
      </c>
      <c r="BI1309" s="138">
        <f>IF(U1309="nulová",N1309,0)</f>
        <v>0</v>
      </c>
      <c r="BJ1309" s="21" t="s">
        <v>81</v>
      </c>
      <c r="BK1309" s="138">
        <f>ROUND(L1309*K1309,2)</f>
        <v>0</v>
      </c>
      <c r="BL1309" s="21" t="s">
        <v>234</v>
      </c>
      <c r="BM1309" s="21" t="s">
        <v>2188</v>
      </c>
    </row>
    <row r="1310" spans="2:65" s="10" customFormat="1" ht="16.5" customHeight="1">
      <c r="B1310" s="139"/>
      <c r="E1310" s="140" t="s">
        <v>5</v>
      </c>
      <c r="F1310" s="225" t="s">
        <v>2189</v>
      </c>
      <c r="G1310" s="226"/>
      <c r="H1310" s="226"/>
      <c r="I1310" s="226"/>
      <c r="K1310" s="140" t="s">
        <v>5</v>
      </c>
      <c r="R1310" s="141"/>
      <c r="T1310" s="142"/>
      <c r="AA1310" s="143"/>
      <c r="AT1310" s="140" t="s">
        <v>152</v>
      </c>
      <c r="AU1310" s="140" t="s">
        <v>95</v>
      </c>
      <c r="AV1310" s="10" t="s">
        <v>81</v>
      </c>
      <c r="AW1310" s="10" t="s">
        <v>31</v>
      </c>
      <c r="AX1310" s="10" t="s">
        <v>73</v>
      </c>
      <c r="AY1310" s="140" t="s">
        <v>144</v>
      </c>
    </row>
    <row r="1311" spans="2:65" s="11" customFormat="1" ht="16.5" customHeight="1">
      <c r="B1311" s="144"/>
      <c r="E1311" s="145" t="s">
        <v>5</v>
      </c>
      <c r="F1311" s="223" t="s">
        <v>2190</v>
      </c>
      <c r="G1311" s="224"/>
      <c r="H1311" s="224"/>
      <c r="I1311" s="224"/>
      <c r="K1311" s="146">
        <v>10.464</v>
      </c>
      <c r="R1311" s="147"/>
      <c r="T1311" s="148"/>
      <c r="AA1311" s="149"/>
      <c r="AT1311" s="145" t="s">
        <v>152</v>
      </c>
      <c r="AU1311" s="145" t="s">
        <v>95</v>
      </c>
      <c r="AV1311" s="11" t="s">
        <v>95</v>
      </c>
      <c r="AW1311" s="11" t="s">
        <v>31</v>
      </c>
      <c r="AX1311" s="11" t="s">
        <v>73</v>
      </c>
      <c r="AY1311" s="145" t="s">
        <v>144</v>
      </c>
    </row>
    <row r="1312" spans="2:65" s="11" customFormat="1" ht="16.5" customHeight="1">
      <c r="B1312" s="144"/>
      <c r="E1312" s="145" t="s">
        <v>5</v>
      </c>
      <c r="F1312" s="223" t="s">
        <v>2191</v>
      </c>
      <c r="G1312" s="224"/>
      <c r="H1312" s="224"/>
      <c r="I1312" s="224"/>
      <c r="K1312" s="146">
        <v>41.856000000000002</v>
      </c>
      <c r="R1312" s="147"/>
      <c r="T1312" s="148"/>
      <c r="AA1312" s="149"/>
      <c r="AT1312" s="145" t="s">
        <v>152</v>
      </c>
      <c r="AU1312" s="145" t="s">
        <v>95</v>
      </c>
      <c r="AV1312" s="11" t="s">
        <v>95</v>
      </c>
      <c r="AW1312" s="11" t="s">
        <v>31</v>
      </c>
      <c r="AX1312" s="11" t="s">
        <v>73</v>
      </c>
      <c r="AY1312" s="145" t="s">
        <v>144</v>
      </c>
    </row>
    <row r="1313" spans="2:65" s="11" customFormat="1" ht="16.5" customHeight="1">
      <c r="B1313" s="144"/>
      <c r="E1313" s="145" t="s">
        <v>5</v>
      </c>
      <c r="F1313" s="223" t="s">
        <v>2192</v>
      </c>
      <c r="G1313" s="224"/>
      <c r="H1313" s="224"/>
      <c r="I1313" s="224"/>
      <c r="K1313" s="146">
        <v>14.208</v>
      </c>
      <c r="R1313" s="147"/>
      <c r="T1313" s="148"/>
      <c r="AA1313" s="149"/>
      <c r="AT1313" s="145" t="s">
        <v>152</v>
      </c>
      <c r="AU1313" s="145" t="s">
        <v>95</v>
      </c>
      <c r="AV1313" s="11" t="s">
        <v>95</v>
      </c>
      <c r="AW1313" s="11" t="s">
        <v>31</v>
      </c>
      <c r="AX1313" s="11" t="s">
        <v>73</v>
      </c>
      <c r="AY1313" s="145" t="s">
        <v>144</v>
      </c>
    </row>
    <row r="1314" spans="2:65" s="11" customFormat="1" ht="16.5" customHeight="1">
      <c r="B1314" s="144"/>
      <c r="E1314" s="145" t="s">
        <v>5</v>
      </c>
      <c r="F1314" s="223" t="s">
        <v>2193</v>
      </c>
      <c r="G1314" s="224"/>
      <c r="H1314" s="224"/>
      <c r="I1314" s="224"/>
      <c r="K1314" s="146">
        <v>2.4</v>
      </c>
      <c r="R1314" s="147"/>
      <c r="T1314" s="148"/>
      <c r="AA1314" s="149"/>
      <c r="AT1314" s="145" t="s">
        <v>152</v>
      </c>
      <c r="AU1314" s="145" t="s">
        <v>95</v>
      </c>
      <c r="AV1314" s="11" t="s">
        <v>95</v>
      </c>
      <c r="AW1314" s="11" t="s">
        <v>31</v>
      </c>
      <c r="AX1314" s="11" t="s">
        <v>73</v>
      </c>
      <c r="AY1314" s="145" t="s">
        <v>144</v>
      </c>
    </row>
    <row r="1315" spans="2:65" s="11" customFormat="1" ht="16.5" customHeight="1">
      <c r="B1315" s="144"/>
      <c r="E1315" s="145" t="s">
        <v>5</v>
      </c>
      <c r="F1315" s="223" t="s">
        <v>2194</v>
      </c>
      <c r="G1315" s="224"/>
      <c r="H1315" s="224"/>
      <c r="I1315" s="224"/>
      <c r="K1315" s="146">
        <v>6.8540000000000001</v>
      </c>
      <c r="R1315" s="147"/>
      <c r="T1315" s="148"/>
      <c r="AA1315" s="149"/>
      <c r="AT1315" s="145" t="s">
        <v>152</v>
      </c>
      <c r="AU1315" s="145" t="s">
        <v>95</v>
      </c>
      <c r="AV1315" s="11" t="s">
        <v>95</v>
      </c>
      <c r="AW1315" s="11" t="s">
        <v>31</v>
      </c>
      <c r="AX1315" s="11" t="s">
        <v>73</v>
      </c>
      <c r="AY1315" s="145" t="s">
        <v>144</v>
      </c>
    </row>
    <row r="1316" spans="2:65" s="11" customFormat="1" ht="16.5" customHeight="1">
      <c r="B1316" s="144"/>
      <c r="E1316" s="145" t="s">
        <v>5</v>
      </c>
      <c r="F1316" s="223" t="s">
        <v>2195</v>
      </c>
      <c r="G1316" s="224"/>
      <c r="H1316" s="224"/>
      <c r="I1316" s="224"/>
      <c r="K1316" s="146">
        <v>3.226</v>
      </c>
      <c r="R1316" s="147"/>
      <c r="T1316" s="148"/>
      <c r="AA1316" s="149"/>
      <c r="AT1316" s="145" t="s">
        <v>152</v>
      </c>
      <c r="AU1316" s="145" t="s">
        <v>95</v>
      </c>
      <c r="AV1316" s="11" t="s">
        <v>95</v>
      </c>
      <c r="AW1316" s="11" t="s">
        <v>31</v>
      </c>
      <c r="AX1316" s="11" t="s">
        <v>73</v>
      </c>
      <c r="AY1316" s="145" t="s">
        <v>144</v>
      </c>
    </row>
    <row r="1317" spans="2:65" s="11" customFormat="1" ht="16.5" customHeight="1">
      <c r="B1317" s="144"/>
      <c r="E1317" s="145" t="s">
        <v>5</v>
      </c>
      <c r="F1317" s="223" t="s">
        <v>2196</v>
      </c>
      <c r="G1317" s="224"/>
      <c r="H1317" s="224"/>
      <c r="I1317" s="224"/>
      <c r="K1317" s="146">
        <v>16</v>
      </c>
      <c r="R1317" s="147"/>
      <c r="T1317" s="148"/>
      <c r="AA1317" s="149"/>
      <c r="AT1317" s="145" t="s">
        <v>152</v>
      </c>
      <c r="AU1317" s="145" t="s">
        <v>95</v>
      </c>
      <c r="AV1317" s="11" t="s">
        <v>95</v>
      </c>
      <c r="AW1317" s="11" t="s">
        <v>31</v>
      </c>
      <c r="AX1317" s="11" t="s">
        <v>73</v>
      </c>
      <c r="AY1317" s="145" t="s">
        <v>144</v>
      </c>
    </row>
    <row r="1318" spans="2:65" s="11" customFormat="1" ht="16.5" customHeight="1">
      <c r="B1318" s="144"/>
      <c r="E1318" s="145" t="s">
        <v>5</v>
      </c>
      <c r="F1318" s="223" t="s">
        <v>2197</v>
      </c>
      <c r="G1318" s="224"/>
      <c r="H1318" s="224"/>
      <c r="I1318" s="224"/>
      <c r="K1318" s="146">
        <v>5.12</v>
      </c>
      <c r="R1318" s="147"/>
      <c r="T1318" s="148"/>
      <c r="AA1318" s="149"/>
      <c r="AT1318" s="145" t="s">
        <v>152</v>
      </c>
      <c r="AU1318" s="145" t="s">
        <v>95</v>
      </c>
      <c r="AV1318" s="11" t="s">
        <v>95</v>
      </c>
      <c r="AW1318" s="11" t="s">
        <v>31</v>
      </c>
      <c r="AX1318" s="11" t="s">
        <v>73</v>
      </c>
      <c r="AY1318" s="145" t="s">
        <v>144</v>
      </c>
    </row>
    <row r="1319" spans="2:65" s="11" customFormat="1" ht="16.5" customHeight="1">
      <c r="B1319" s="144"/>
      <c r="E1319" s="145" t="s">
        <v>5</v>
      </c>
      <c r="F1319" s="223" t="s">
        <v>2198</v>
      </c>
      <c r="G1319" s="224"/>
      <c r="H1319" s="224"/>
      <c r="I1319" s="224"/>
      <c r="K1319" s="146">
        <v>9.8879999999999999</v>
      </c>
      <c r="R1319" s="147"/>
      <c r="T1319" s="148"/>
      <c r="AA1319" s="149"/>
      <c r="AT1319" s="145" t="s">
        <v>152</v>
      </c>
      <c r="AU1319" s="145" t="s">
        <v>95</v>
      </c>
      <c r="AV1319" s="11" t="s">
        <v>95</v>
      </c>
      <c r="AW1319" s="11" t="s">
        <v>31</v>
      </c>
      <c r="AX1319" s="11" t="s">
        <v>73</v>
      </c>
      <c r="AY1319" s="145" t="s">
        <v>144</v>
      </c>
    </row>
    <row r="1320" spans="2:65" s="11" customFormat="1" ht="16.5" customHeight="1">
      <c r="B1320" s="144"/>
      <c r="E1320" s="145" t="s">
        <v>5</v>
      </c>
      <c r="F1320" s="223" t="s">
        <v>2199</v>
      </c>
      <c r="G1320" s="224"/>
      <c r="H1320" s="224"/>
      <c r="I1320" s="224"/>
      <c r="K1320" s="146">
        <v>4.8</v>
      </c>
      <c r="R1320" s="147"/>
      <c r="T1320" s="148"/>
      <c r="AA1320" s="149"/>
      <c r="AT1320" s="145" t="s">
        <v>152</v>
      </c>
      <c r="AU1320" s="145" t="s">
        <v>95</v>
      </c>
      <c r="AV1320" s="11" t="s">
        <v>95</v>
      </c>
      <c r="AW1320" s="11" t="s">
        <v>31</v>
      </c>
      <c r="AX1320" s="11" t="s">
        <v>73</v>
      </c>
      <c r="AY1320" s="145" t="s">
        <v>144</v>
      </c>
    </row>
    <row r="1321" spans="2:65" s="11" customFormat="1" ht="16.5" customHeight="1">
      <c r="B1321" s="144"/>
      <c r="E1321" s="145" t="s">
        <v>5</v>
      </c>
      <c r="F1321" s="223" t="s">
        <v>2200</v>
      </c>
      <c r="G1321" s="224"/>
      <c r="H1321" s="224"/>
      <c r="I1321" s="224"/>
      <c r="K1321" s="146">
        <v>8.91</v>
      </c>
      <c r="R1321" s="147"/>
      <c r="T1321" s="148"/>
      <c r="AA1321" s="149"/>
      <c r="AT1321" s="145" t="s">
        <v>152</v>
      </c>
      <c r="AU1321" s="145" t="s">
        <v>95</v>
      </c>
      <c r="AV1321" s="11" t="s">
        <v>95</v>
      </c>
      <c r="AW1321" s="11" t="s">
        <v>31</v>
      </c>
      <c r="AX1321" s="11" t="s">
        <v>73</v>
      </c>
      <c r="AY1321" s="145" t="s">
        <v>144</v>
      </c>
    </row>
    <row r="1322" spans="2:65" s="11" customFormat="1" ht="16.5" customHeight="1">
      <c r="B1322" s="144"/>
      <c r="E1322" s="145" t="s">
        <v>5</v>
      </c>
      <c r="F1322" s="223" t="s">
        <v>2201</v>
      </c>
      <c r="G1322" s="224"/>
      <c r="H1322" s="224"/>
      <c r="I1322" s="224"/>
      <c r="K1322" s="146">
        <v>5</v>
      </c>
      <c r="R1322" s="147"/>
      <c r="T1322" s="148"/>
      <c r="AA1322" s="149"/>
      <c r="AT1322" s="145" t="s">
        <v>152</v>
      </c>
      <c r="AU1322" s="145" t="s">
        <v>95</v>
      </c>
      <c r="AV1322" s="11" t="s">
        <v>95</v>
      </c>
      <c r="AW1322" s="11" t="s">
        <v>31</v>
      </c>
      <c r="AX1322" s="11" t="s">
        <v>73</v>
      </c>
      <c r="AY1322" s="145" t="s">
        <v>144</v>
      </c>
    </row>
    <row r="1323" spans="2:65" s="12" customFormat="1" ht="16.5" customHeight="1">
      <c r="B1323" s="150"/>
      <c r="E1323" s="151" t="s">
        <v>5</v>
      </c>
      <c r="F1323" s="227" t="s">
        <v>155</v>
      </c>
      <c r="G1323" s="228"/>
      <c r="H1323" s="228"/>
      <c r="I1323" s="228"/>
      <c r="K1323" s="152">
        <v>128.726</v>
      </c>
      <c r="R1323" s="153"/>
      <c r="T1323" s="154"/>
      <c r="AA1323" s="155"/>
      <c r="AT1323" s="151" t="s">
        <v>152</v>
      </c>
      <c r="AU1323" s="151" t="s">
        <v>95</v>
      </c>
      <c r="AV1323" s="12" t="s">
        <v>149</v>
      </c>
      <c r="AW1323" s="12" t="s">
        <v>31</v>
      </c>
      <c r="AX1323" s="12" t="s">
        <v>81</v>
      </c>
      <c r="AY1323" s="151" t="s">
        <v>144</v>
      </c>
    </row>
    <row r="1324" spans="2:65" s="1" customFormat="1" ht="38.25" customHeight="1">
      <c r="B1324" s="129"/>
      <c r="C1324" s="130">
        <v>277</v>
      </c>
      <c r="D1324" s="130" t="s">
        <v>145</v>
      </c>
      <c r="E1324" s="131" t="s">
        <v>2202</v>
      </c>
      <c r="F1324" s="222" t="s">
        <v>2203</v>
      </c>
      <c r="G1324" s="222"/>
      <c r="H1324" s="222"/>
      <c r="I1324" s="222"/>
      <c r="J1324" s="132" t="s">
        <v>190</v>
      </c>
      <c r="K1324" s="133">
        <v>664.51300000000003</v>
      </c>
      <c r="L1324" s="217">
        <v>0</v>
      </c>
      <c r="M1324" s="217"/>
      <c r="N1324" s="217">
        <f>ROUND(L1324*K1324,2)</f>
        <v>0</v>
      </c>
      <c r="O1324" s="217"/>
      <c r="P1324" s="217"/>
      <c r="Q1324" s="217"/>
      <c r="R1324" s="134"/>
      <c r="T1324" s="135" t="s">
        <v>5</v>
      </c>
      <c r="U1324" s="40" t="s">
        <v>38</v>
      </c>
      <c r="V1324" s="136">
        <v>0.14099999999999999</v>
      </c>
      <c r="W1324" s="136">
        <f>V1324*K1324</f>
        <v>93.696332999999996</v>
      </c>
      <c r="X1324" s="136">
        <v>3.0000000000000001E-5</v>
      </c>
      <c r="Y1324" s="136">
        <f>X1324*K1324</f>
        <v>1.9935390000000001E-2</v>
      </c>
      <c r="Z1324" s="136">
        <v>0</v>
      </c>
      <c r="AA1324" s="137">
        <f>Z1324*K1324</f>
        <v>0</v>
      </c>
      <c r="AR1324" s="21" t="s">
        <v>234</v>
      </c>
      <c r="AT1324" s="21" t="s">
        <v>145</v>
      </c>
      <c r="AU1324" s="21" t="s">
        <v>95</v>
      </c>
      <c r="AY1324" s="21" t="s">
        <v>144</v>
      </c>
      <c r="BE1324" s="138">
        <f>IF(U1324="základní",N1324,0)</f>
        <v>0</v>
      </c>
      <c r="BF1324" s="138">
        <f>IF(U1324="snížená",N1324,0)</f>
        <v>0</v>
      </c>
      <c r="BG1324" s="138">
        <f>IF(U1324="zákl. přenesená",N1324,0)</f>
        <v>0</v>
      </c>
      <c r="BH1324" s="138">
        <f>IF(U1324="sníž. přenesená",N1324,0)</f>
        <v>0</v>
      </c>
      <c r="BI1324" s="138">
        <f>IF(U1324="nulová",N1324,0)</f>
        <v>0</v>
      </c>
      <c r="BJ1324" s="21" t="s">
        <v>81</v>
      </c>
      <c r="BK1324" s="138">
        <f>ROUND(L1324*K1324,2)</f>
        <v>0</v>
      </c>
      <c r="BL1324" s="21" t="s">
        <v>234</v>
      </c>
      <c r="BM1324" s="21" t="s">
        <v>2204</v>
      </c>
    </row>
    <row r="1325" spans="2:65" s="11" customFormat="1" ht="25.5" customHeight="1">
      <c r="B1325" s="144"/>
      <c r="E1325" s="145" t="s">
        <v>5</v>
      </c>
      <c r="F1325" s="220" t="s">
        <v>2205</v>
      </c>
      <c r="G1325" s="221"/>
      <c r="H1325" s="221"/>
      <c r="I1325" s="221"/>
      <c r="K1325" s="146">
        <v>260.70999999999998</v>
      </c>
      <c r="R1325" s="147"/>
      <c r="T1325" s="148"/>
      <c r="AA1325" s="149"/>
      <c r="AT1325" s="145" t="s">
        <v>152</v>
      </c>
      <c r="AU1325" s="145" t="s">
        <v>95</v>
      </c>
      <c r="AV1325" s="11" t="s">
        <v>95</v>
      </c>
      <c r="AW1325" s="11" t="s">
        <v>31</v>
      </c>
      <c r="AX1325" s="11" t="s">
        <v>73</v>
      </c>
      <c r="AY1325" s="145" t="s">
        <v>144</v>
      </c>
    </row>
    <row r="1326" spans="2:65" s="11" customFormat="1" ht="16.5" customHeight="1">
      <c r="B1326" s="144"/>
      <c r="E1326" s="145" t="s">
        <v>5</v>
      </c>
      <c r="F1326" s="223" t="s">
        <v>2206</v>
      </c>
      <c r="G1326" s="224"/>
      <c r="H1326" s="224"/>
      <c r="I1326" s="224"/>
      <c r="K1326" s="146">
        <v>121.608</v>
      </c>
      <c r="R1326" s="147"/>
      <c r="T1326" s="148"/>
      <c r="AA1326" s="149"/>
      <c r="AT1326" s="145" t="s">
        <v>152</v>
      </c>
      <c r="AU1326" s="145" t="s">
        <v>95</v>
      </c>
      <c r="AV1326" s="11" t="s">
        <v>95</v>
      </c>
      <c r="AW1326" s="11" t="s">
        <v>31</v>
      </c>
      <c r="AX1326" s="11" t="s">
        <v>73</v>
      </c>
      <c r="AY1326" s="145" t="s">
        <v>144</v>
      </c>
    </row>
    <row r="1327" spans="2:65" s="11" customFormat="1" ht="16.5" customHeight="1">
      <c r="B1327" s="144"/>
      <c r="E1327" s="145" t="s">
        <v>5</v>
      </c>
      <c r="F1327" s="223" t="s">
        <v>2207</v>
      </c>
      <c r="G1327" s="224"/>
      <c r="H1327" s="224"/>
      <c r="I1327" s="224"/>
      <c r="K1327" s="146">
        <v>30.826000000000001</v>
      </c>
      <c r="R1327" s="147"/>
      <c r="T1327" s="148"/>
      <c r="AA1327" s="149"/>
      <c r="AT1327" s="145" t="s">
        <v>152</v>
      </c>
      <c r="AU1327" s="145" t="s">
        <v>95</v>
      </c>
      <c r="AV1327" s="11" t="s">
        <v>95</v>
      </c>
      <c r="AW1327" s="11" t="s">
        <v>31</v>
      </c>
      <c r="AX1327" s="11" t="s">
        <v>73</v>
      </c>
      <c r="AY1327" s="145" t="s">
        <v>144</v>
      </c>
    </row>
    <row r="1328" spans="2:65" s="11" customFormat="1" ht="16.5" customHeight="1">
      <c r="B1328" s="144"/>
      <c r="E1328" s="145" t="s">
        <v>5</v>
      </c>
      <c r="F1328" s="223" t="s">
        <v>2208</v>
      </c>
      <c r="G1328" s="224"/>
      <c r="H1328" s="224"/>
      <c r="I1328" s="224"/>
      <c r="K1328" s="146">
        <v>15.682</v>
      </c>
      <c r="R1328" s="147"/>
      <c r="T1328" s="148"/>
      <c r="AA1328" s="149"/>
      <c r="AT1328" s="145" t="s">
        <v>152</v>
      </c>
      <c r="AU1328" s="145" t="s">
        <v>95</v>
      </c>
      <c r="AV1328" s="11" t="s">
        <v>95</v>
      </c>
      <c r="AW1328" s="11" t="s">
        <v>31</v>
      </c>
      <c r="AX1328" s="11" t="s">
        <v>73</v>
      </c>
      <c r="AY1328" s="145" t="s">
        <v>144</v>
      </c>
    </row>
    <row r="1329" spans="2:65" s="11" customFormat="1" ht="16.5" customHeight="1">
      <c r="B1329" s="144"/>
      <c r="E1329" s="145" t="s">
        <v>5</v>
      </c>
      <c r="F1329" s="223" t="s">
        <v>2209</v>
      </c>
      <c r="G1329" s="224"/>
      <c r="H1329" s="224"/>
      <c r="I1329" s="224"/>
      <c r="K1329" s="146">
        <v>27.404</v>
      </c>
      <c r="R1329" s="147"/>
      <c r="T1329" s="148"/>
      <c r="AA1329" s="149"/>
      <c r="AT1329" s="145" t="s">
        <v>152</v>
      </c>
      <c r="AU1329" s="145" t="s">
        <v>95</v>
      </c>
      <c r="AV1329" s="11" t="s">
        <v>95</v>
      </c>
      <c r="AW1329" s="11" t="s">
        <v>31</v>
      </c>
      <c r="AX1329" s="11" t="s">
        <v>73</v>
      </c>
      <c r="AY1329" s="145" t="s">
        <v>144</v>
      </c>
    </row>
    <row r="1330" spans="2:65" s="11" customFormat="1" ht="16.5" customHeight="1">
      <c r="B1330" s="144"/>
      <c r="E1330" s="145" t="s">
        <v>5</v>
      </c>
      <c r="F1330" s="223" t="s">
        <v>2210</v>
      </c>
      <c r="G1330" s="224"/>
      <c r="H1330" s="224"/>
      <c r="I1330" s="224"/>
      <c r="K1330" s="146">
        <v>35.130000000000003</v>
      </c>
      <c r="R1330" s="147"/>
      <c r="T1330" s="148"/>
      <c r="AA1330" s="149"/>
      <c r="AT1330" s="145" t="s">
        <v>152</v>
      </c>
      <c r="AU1330" s="145" t="s">
        <v>95</v>
      </c>
      <c r="AV1330" s="11" t="s">
        <v>95</v>
      </c>
      <c r="AW1330" s="11" t="s">
        <v>31</v>
      </c>
      <c r="AX1330" s="11" t="s">
        <v>73</v>
      </c>
      <c r="AY1330" s="145" t="s">
        <v>144</v>
      </c>
    </row>
    <row r="1331" spans="2:65" s="11" customFormat="1" ht="16.5" customHeight="1">
      <c r="B1331" s="144"/>
      <c r="E1331" s="145" t="s">
        <v>5</v>
      </c>
      <c r="F1331" s="223" t="s">
        <v>2211</v>
      </c>
      <c r="G1331" s="224"/>
      <c r="H1331" s="224"/>
      <c r="I1331" s="224"/>
      <c r="K1331" s="146">
        <v>34</v>
      </c>
      <c r="R1331" s="147"/>
      <c r="T1331" s="148"/>
      <c r="AA1331" s="149"/>
      <c r="AT1331" s="145" t="s">
        <v>152</v>
      </c>
      <c r="AU1331" s="145" t="s">
        <v>95</v>
      </c>
      <c r="AV1331" s="11" t="s">
        <v>95</v>
      </c>
      <c r="AW1331" s="11" t="s">
        <v>31</v>
      </c>
      <c r="AX1331" s="11" t="s">
        <v>73</v>
      </c>
      <c r="AY1331" s="145" t="s">
        <v>144</v>
      </c>
    </row>
    <row r="1332" spans="2:65" s="11" customFormat="1" ht="16.5" customHeight="1">
      <c r="B1332" s="144"/>
      <c r="E1332" s="145" t="s">
        <v>5</v>
      </c>
      <c r="F1332" s="223" t="s">
        <v>2212</v>
      </c>
      <c r="G1332" s="224"/>
      <c r="H1332" s="224"/>
      <c r="I1332" s="224"/>
      <c r="K1332" s="146">
        <v>45.654000000000003</v>
      </c>
      <c r="R1332" s="147"/>
      <c r="T1332" s="148"/>
      <c r="AA1332" s="149"/>
      <c r="AT1332" s="145" t="s">
        <v>152</v>
      </c>
      <c r="AU1332" s="145" t="s">
        <v>95</v>
      </c>
      <c r="AV1332" s="11" t="s">
        <v>95</v>
      </c>
      <c r="AW1332" s="11" t="s">
        <v>31</v>
      </c>
      <c r="AX1332" s="11" t="s">
        <v>73</v>
      </c>
      <c r="AY1332" s="145" t="s">
        <v>144</v>
      </c>
    </row>
    <row r="1333" spans="2:65" s="11" customFormat="1" ht="16.5" customHeight="1">
      <c r="B1333" s="144"/>
      <c r="E1333" s="145" t="s">
        <v>5</v>
      </c>
      <c r="F1333" s="223" t="s">
        <v>2213</v>
      </c>
      <c r="G1333" s="224"/>
      <c r="H1333" s="224"/>
      <c r="I1333" s="224"/>
      <c r="K1333" s="146">
        <v>16.170000000000002</v>
      </c>
      <c r="R1333" s="147"/>
      <c r="T1333" s="148"/>
      <c r="AA1333" s="149"/>
      <c r="AT1333" s="145" t="s">
        <v>152</v>
      </c>
      <c r="AU1333" s="145" t="s">
        <v>95</v>
      </c>
      <c r="AV1333" s="11" t="s">
        <v>95</v>
      </c>
      <c r="AW1333" s="11" t="s">
        <v>31</v>
      </c>
      <c r="AX1333" s="11" t="s">
        <v>73</v>
      </c>
      <c r="AY1333" s="145" t="s">
        <v>144</v>
      </c>
    </row>
    <row r="1334" spans="2:65" s="11" customFormat="1" ht="16.5" customHeight="1">
      <c r="B1334" s="144"/>
      <c r="E1334" s="145" t="s">
        <v>5</v>
      </c>
      <c r="F1334" s="223" t="s">
        <v>2214</v>
      </c>
      <c r="G1334" s="224"/>
      <c r="H1334" s="224"/>
      <c r="I1334" s="224"/>
      <c r="K1334" s="146">
        <v>11.97</v>
      </c>
      <c r="R1334" s="147"/>
      <c r="T1334" s="148"/>
      <c r="AA1334" s="149"/>
      <c r="AT1334" s="145" t="s">
        <v>152</v>
      </c>
      <c r="AU1334" s="145" t="s">
        <v>95</v>
      </c>
      <c r="AV1334" s="11" t="s">
        <v>95</v>
      </c>
      <c r="AW1334" s="11" t="s">
        <v>31</v>
      </c>
      <c r="AX1334" s="11" t="s">
        <v>73</v>
      </c>
      <c r="AY1334" s="145" t="s">
        <v>144</v>
      </c>
    </row>
    <row r="1335" spans="2:65" s="11" customFormat="1" ht="16.5" customHeight="1">
      <c r="B1335" s="144"/>
      <c r="E1335" s="145" t="s">
        <v>5</v>
      </c>
      <c r="F1335" s="223" t="s">
        <v>2215</v>
      </c>
      <c r="G1335" s="224"/>
      <c r="H1335" s="224"/>
      <c r="I1335" s="224"/>
      <c r="K1335" s="146">
        <v>65.358999999999995</v>
      </c>
      <c r="R1335" s="147"/>
      <c r="T1335" s="148"/>
      <c r="AA1335" s="149"/>
      <c r="AT1335" s="145" t="s">
        <v>152</v>
      </c>
      <c r="AU1335" s="145" t="s">
        <v>95</v>
      </c>
      <c r="AV1335" s="11" t="s">
        <v>95</v>
      </c>
      <c r="AW1335" s="11" t="s">
        <v>31</v>
      </c>
      <c r="AX1335" s="11" t="s">
        <v>73</v>
      </c>
      <c r="AY1335" s="145" t="s">
        <v>144</v>
      </c>
    </row>
    <row r="1336" spans="2:65" s="12" customFormat="1" ht="16.5" customHeight="1">
      <c r="B1336" s="150"/>
      <c r="E1336" s="151" t="s">
        <v>5</v>
      </c>
      <c r="F1336" s="227" t="s">
        <v>155</v>
      </c>
      <c r="G1336" s="228"/>
      <c r="H1336" s="228"/>
      <c r="I1336" s="228"/>
      <c r="K1336" s="152">
        <v>664.51300000000003</v>
      </c>
      <c r="R1336" s="153"/>
      <c r="T1336" s="154"/>
      <c r="AA1336" s="155"/>
      <c r="AT1336" s="151" t="s">
        <v>152</v>
      </c>
      <c r="AU1336" s="151" t="s">
        <v>95</v>
      </c>
      <c r="AV1336" s="12" t="s">
        <v>149</v>
      </c>
      <c r="AW1336" s="12" t="s">
        <v>31</v>
      </c>
      <c r="AX1336" s="12" t="s">
        <v>81</v>
      </c>
      <c r="AY1336" s="151" t="s">
        <v>144</v>
      </c>
    </row>
    <row r="1337" spans="2:65" s="9" customFormat="1" ht="29.85" customHeight="1">
      <c r="B1337" s="119"/>
      <c r="D1337" s="128" t="s">
        <v>124</v>
      </c>
      <c r="E1337" s="128"/>
      <c r="F1337" s="128"/>
      <c r="G1337" s="128"/>
      <c r="H1337" s="128"/>
      <c r="I1337" s="128"/>
      <c r="J1337" s="128"/>
      <c r="K1337" s="128"/>
      <c r="L1337" s="128"/>
      <c r="M1337" s="128"/>
      <c r="N1337" s="233">
        <f>BK1337</f>
        <v>0</v>
      </c>
      <c r="O1337" s="234"/>
      <c r="P1337" s="234"/>
      <c r="Q1337" s="234"/>
      <c r="R1337" s="121"/>
      <c r="T1337" s="122"/>
      <c r="W1337" s="123">
        <f>SUM(W1338:W1367)</f>
        <v>177.68247</v>
      </c>
      <c r="Y1337" s="123">
        <f>SUM(Y1338:Y1367)</f>
        <v>0.805493864</v>
      </c>
      <c r="AA1337" s="124">
        <f>SUM(AA1338:AA1367)</f>
        <v>0</v>
      </c>
      <c r="AR1337" s="125" t="s">
        <v>95</v>
      </c>
      <c r="AT1337" s="126" t="s">
        <v>72</v>
      </c>
      <c r="AU1337" s="126" t="s">
        <v>81</v>
      </c>
      <c r="AY1337" s="125" t="s">
        <v>144</v>
      </c>
      <c r="BK1337" s="127">
        <f>SUM(BK1338:BK1367)</f>
        <v>0</v>
      </c>
    </row>
    <row r="1338" spans="2:65" s="1" customFormat="1" ht="25.5" customHeight="1">
      <c r="B1338" s="129"/>
      <c r="C1338" s="130">
        <v>278</v>
      </c>
      <c r="D1338" s="130" t="s">
        <v>145</v>
      </c>
      <c r="E1338" s="131" t="s">
        <v>832</v>
      </c>
      <c r="F1338" s="222" t="s">
        <v>833</v>
      </c>
      <c r="G1338" s="222"/>
      <c r="H1338" s="222"/>
      <c r="I1338" s="222"/>
      <c r="J1338" s="132" t="s">
        <v>190</v>
      </c>
      <c r="K1338" s="133">
        <v>1692.2139999999999</v>
      </c>
      <c r="L1338" s="217">
        <v>0</v>
      </c>
      <c r="M1338" s="217"/>
      <c r="N1338" s="217">
        <f>ROUND(L1338*K1338,2)</f>
        <v>0</v>
      </c>
      <c r="O1338" s="217"/>
      <c r="P1338" s="217"/>
      <c r="Q1338" s="217"/>
      <c r="R1338" s="134"/>
      <c r="T1338" s="135" t="s">
        <v>5</v>
      </c>
      <c r="U1338" s="40" t="s">
        <v>38</v>
      </c>
      <c r="V1338" s="136">
        <v>3.1E-2</v>
      </c>
      <c r="W1338" s="136">
        <f>V1338*K1338</f>
        <v>52.458633999999996</v>
      </c>
      <c r="X1338" s="136">
        <v>1.9000000000000001E-4</v>
      </c>
      <c r="Y1338" s="136">
        <f>X1338*K1338</f>
        <v>0.32152066000000001</v>
      </c>
      <c r="Z1338" s="136">
        <v>0</v>
      </c>
      <c r="AA1338" s="137">
        <f>Z1338*K1338</f>
        <v>0</v>
      </c>
      <c r="AR1338" s="21" t="s">
        <v>234</v>
      </c>
      <c r="AT1338" s="21" t="s">
        <v>145</v>
      </c>
      <c r="AU1338" s="21" t="s">
        <v>95</v>
      </c>
      <c r="AY1338" s="21" t="s">
        <v>144</v>
      </c>
      <c r="BE1338" s="138">
        <f>IF(U1338="základní",N1338,0)</f>
        <v>0</v>
      </c>
      <c r="BF1338" s="138">
        <f>IF(U1338="snížená",N1338,0)</f>
        <v>0</v>
      </c>
      <c r="BG1338" s="138">
        <f>IF(U1338="zákl. přenesená",N1338,0)</f>
        <v>0</v>
      </c>
      <c r="BH1338" s="138">
        <f>IF(U1338="sníž. přenesená",N1338,0)</f>
        <v>0</v>
      </c>
      <c r="BI1338" s="138">
        <f>IF(U1338="nulová",N1338,0)</f>
        <v>0</v>
      </c>
      <c r="BJ1338" s="21" t="s">
        <v>81</v>
      </c>
      <c r="BK1338" s="138">
        <f>ROUND(L1338*K1338,2)</f>
        <v>0</v>
      </c>
      <c r="BL1338" s="21" t="s">
        <v>234</v>
      </c>
      <c r="BM1338" s="21" t="s">
        <v>2216</v>
      </c>
    </row>
    <row r="1339" spans="2:65" s="11" customFormat="1" ht="16.5" customHeight="1">
      <c r="B1339" s="144"/>
      <c r="E1339" s="145" t="s">
        <v>5</v>
      </c>
      <c r="F1339" s="220" t="s">
        <v>2217</v>
      </c>
      <c r="G1339" s="221"/>
      <c r="H1339" s="221"/>
      <c r="I1339" s="221"/>
      <c r="K1339" s="146">
        <v>1692.2139999999999</v>
      </c>
      <c r="R1339" s="147"/>
      <c r="T1339" s="148"/>
      <c r="AA1339" s="149"/>
      <c r="AT1339" s="145" t="s">
        <v>152</v>
      </c>
      <c r="AU1339" s="145" t="s">
        <v>95</v>
      </c>
      <c r="AV1339" s="11" t="s">
        <v>95</v>
      </c>
      <c r="AW1339" s="11" t="s">
        <v>31</v>
      </c>
      <c r="AX1339" s="11" t="s">
        <v>81</v>
      </c>
      <c r="AY1339" s="145" t="s">
        <v>144</v>
      </c>
    </row>
    <row r="1340" spans="2:65" s="1" customFormat="1" ht="38.25" customHeight="1">
      <c r="B1340" s="129"/>
      <c r="C1340" s="130">
        <v>279</v>
      </c>
      <c r="D1340" s="130" t="s">
        <v>145</v>
      </c>
      <c r="E1340" s="131" t="s">
        <v>836</v>
      </c>
      <c r="F1340" s="222" t="s">
        <v>837</v>
      </c>
      <c r="G1340" s="222"/>
      <c r="H1340" s="222"/>
      <c r="I1340" s="222"/>
      <c r="J1340" s="132" t="s">
        <v>190</v>
      </c>
      <c r="K1340" s="133">
        <v>1692.2139999999999</v>
      </c>
      <c r="L1340" s="217">
        <v>0</v>
      </c>
      <c r="M1340" s="217"/>
      <c r="N1340" s="217">
        <f>ROUND(L1340*K1340,2)</f>
        <v>0</v>
      </c>
      <c r="O1340" s="217"/>
      <c r="P1340" s="217"/>
      <c r="Q1340" s="217"/>
      <c r="R1340" s="134"/>
      <c r="T1340" s="135" t="s">
        <v>5</v>
      </c>
      <c r="U1340" s="40" t="s">
        <v>38</v>
      </c>
      <c r="V1340" s="136">
        <v>7.3999999999999996E-2</v>
      </c>
      <c r="W1340" s="136">
        <f>V1340*K1340</f>
        <v>125.22383599999999</v>
      </c>
      <c r="X1340" s="136">
        <v>2.8600000000000001E-4</v>
      </c>
      <c r="Y1340" s="136">
        <f>X1340*K1340</f>
        <v>0.48397320399999999</v>
      </c>
      <c r="Z1340" s="136">
        <v>0</v>
      </c>
      <c r="AA1340" s="137">
        <f>Z1340*K1340</f>
        <v>0</v>
      </c>
      <c r="AR1340" s="21" t="s">
        <v>234</v>
      </c>
      <c r="AT1340" s="21" t="s">
        <v>145</v>
      </c>
      <c r="AU1340" s="21" t="s">
        <v>95</v>
      </c>
      <c r="AY1340" s="21" t="s">
        <v>144</v>
      </c>
      <c r="BE1340" s="138">
        <f>IF(U1340="základní",N1340,0)</f>
        <v>0</v>
      </c>
      <c r="BF1340" s="138">
        <f>IF(U1340="snížená",N1340,0)</f>
        <v>0</v>
      </c>
      <c r="BG1340" s="138">
        <f>IF(U1340="zákl. přenesená",N1340,0)</f>
        <v>0</v>
      </c>
      <c r="BH1340" s="138">
        <f>IF(U1340="sníž. přenesená",N1340,0)</f>
        <v>0</v>
      </c>
      <c r="BI1340" s="138">
        <f>IF(U1340="nulová",N1340,0)</f>
        <v>0</v>
      </c>
      <c r="BJ1340" s="21" t="s">
        <v>81</v>
      </c>
      <c r="BK1340" s="138">
        <f>ROUND(L1340*K1340,2)</f>
        <v>0</v>
      </c>
      <c r="BL1340" s="21" t="s">
        <v>234</v>
      </c>
      <c r="BM1340" s="21" t="s">
        <v>2218</v>
      </c>
    </row>
    <row r="1341" spans="2:65" s="11" customFormat="1" ht="16.5" customHeight="1">
      <c r="B1341" s="144"/>
      <c r="E1341" s="145" t="s">
        <v>5</v>
      </c>
      <c r="F1341" s="220" t="s">
        <v>2219</v>
      </c>
      <c r="G1341" s="221"/>
      <c r="H1341" s="221"/>
      <c r="I1341" s="221"/>
      <c r="K1341" s="146">
        <v>132.995</v>
      </c>
      <c r="R1341" s="147"/>
      <c r="T1341" s="148"/>
      <c r="AA1341" s="149"/>
      <c r="AT1341" s="145" t="s">
        <v>152</v>
      </c>
      <c r="AU1341" s="145" t="s">
        <v>95</v>
      </c>
      <c r="AV1341" s="11" t="s">
        <v>95</v>
      </c>
      <c r="AW1341" s="11" t="s">
        <v>31</v>
      </c>
      <c r="AX1341" s="11" t="s">
        <v>73</v>
      </c>
      <c r="AY1341" s="145" t="s">
        <v>144</v>
      </c>
    </row>
    <row r="1342" spans="2:65" s="11" customFormat="1" ht="25.5" customHeight="1">
      <c r="B1342" s="144"/>
      <c r="E1342" s="145" t="s">
        <v>5</v>
      </c>
      <c r="F1342" s="223" t="s">
        <v>2220</v>
      </c>
      <c r="G1342" s="224"/>
      <c r="H1342" s="224"/>
      <c r="I1342" s="224"/>
      <c r="K1342" s="146">
        <v>47.106000000000002</v>
      </c>
      <c r="R1342" s="147"/>
      <c r="T1342" s="148"/>
      <c r="AA1342" s="149"/>
      <c r="AT1342" s="145" t="s">
        <v>152</v>
      </c>
      <c r="AU1342" s="145" t="s">
        <v>95</v>
      </c>
      <c r="AV1342" s="11" t="s">
        <v>95</v>
      </c>
      <c r="AW1342" s="11" t="s">
        <v>31</v>
      </c>
      <c r="AX1342" s="11" t="s">
        <v>73</v>
      </c>
      <c r="AY1342" s="145" t="s">
        <v>144</v>
      </c>
    </row>
    <row r="1343" spans="2:65" s="11" customFormat="1" ht="16.5" customHeight="1">
      <c r="B1343" s="144"/>
      <c r="E1343" s="145" t="s">
        <v>5</v>
      </c>
      <c r="F1343" s="223" t="s">
        <v>2221</v>
      </c>
      <c r="G1343" s="224"/>
      <c r="H1343" s="224"/>
      <c r="I1343" s="224"/>
      <c r="K1343" s="146">
        <v>78.454999999999998</v>
      </c>
      <c r="R1343" s="147"/>
      <c r="T1343" s="148"/>
      <c r="AA1343" s="149"/>
      <c r="AT1343" s="145" t="s">
        <v>152</v>
      </c>
      <c r="AU1343" s="145" t="s">
        <v>95</v>
      </c>
      <c r="AV1343" s="11" t="s">
        <v>95</v>
      </c>
      <c r="AW1343" s="11" t="s">
        <v>31</v>
      </c>
      <c r="AX1343" s="11" t="s">
        <v>73</v>
      </c>
      <c r="AY1343" s="145" t="s">
        <v>144</v>
      </c>
    </row>
    <row r="1344" spans="2:65" s="11" customFormat="1" ht="16.5" customHeight="1">
      <c r="B1344" s="144"/>
      <c r="E1344" s="145" t="s">
        <v>5</v>
      </c>
      <c r="F1344" s="223" t="s">
        <v>2222</v>
      </c>
      <c r="G1344" s="224"/>
      <c r="H1344" s="224"/>
      <c r="I1344" s="224"/>
      <c r="K1344" s="146">
        <v>34.234999999999999</v>
      </c>
      <c r="R1344" s="147"/>
      <c r="T1344" s="148"/>
      <c r="AA1344" s="149"/>
      <c r="AT1344" s="145" t="s">
        <v>152</v>
      </c>
      <c r="AU1344" s="145" t="s">
        <v>95</v>
      </c>
      <c r="AV1344" s="11" t="s">
        <v>95</v>
      </c>
      <c r="AW1344" s="11" t="s">
        <v>31</v>
      </c>
      <c r="AX1344" s="11" t="s">
        <v>73</v>
      </c>
      <c r="AY1344" s="145" t="s">
        <v>144</v>
      </c>
    </row>
    <row r="1345" spans="2:51" s="11" customFormat="1" ht="16.5" customHeight="1">
      <c r="B1345" s="144"/>
      <c r="E1345" s="145" t="s">
        <v>5</v>
      </c>
      <c r="F1345" s="223" t="s">
        <v>2223</v>
      </c>
      <c r="G1345" s="224"/>
      <c r="H1345" s="224"/>
      <c r="I1345" s="224"/>
      <c r="K1345" s="146">
        <v>31.93</v>
      </c>
      <c r="R1345" s="147"/>
      <c r="T1345" s="148"/>
      <c r="AA1345" s="149"/>
      <c r="AT1345" s="145" t="s">
        <v>152</v>
      </c>
      <c r="AU1345" s="145" t="s">
        <v>95</v>
      </c>
      <c r="AV1345" s="11" t="s">
        <v>95</v>
      </c>
      <c r="AW1345" s="11" t="s">
        <v>31</v>
      </c>
      <c r="AX1345" s="11" t="s">
        <v>73</v>
      </c>
      <c r="AY1345" s="145" t="s">
        <v>144</v>
      </c>
    </row>
    <row r="1346" spans="2:51" s="11" customFormat="1" ht="16.5" customHeight="1">
      <c r="B1346" s="144"/>
      <c r="E1346" s="145" t="s">
        <v>5</v>
      </c>
      <c r="F1346" s="223" t="s">
        <v>2224</v>
      </c>
      <c r="G1346" s="224"/>
      <c r="H1346" s="224"/>
      <c r="I1346" s="224"/>
      <c r="K1346" s="146">
        <v>19.68</v>
      </c>
      <c r="R1346" s="147"/>
      <c r="T1346" s="148"/>
      <c r="AA1346" s="149"/>
      <c r="AT1346" s="145" t="s">
        <v>152</v>
      </c>
      <c r="AU1346" s="145" t="s">
        <v>95</v>
      </c>
      <c r="AV1346" s="11" t="s">
        <v>95</v>
      </c>
      <c r="AW1346" s="11" t="s">
        <v>31</v>
      </c>
      <c r="AX1346" s="11" t="s">
        <v>73</v>
      </c>
      <c r="AY1346" s="145" t="s">
        <v>144</v>
      </c>
    </row>
    <row r="1347" spans="2:51" s="11" customFormat="1" ht="16.5" customHeight="1">
      <c r="B1347" s="144"/>
      <c r="E1347" s="145" t="s">
        <v>5</v>
      </c>
      <c r="F1347" s="223" t="s">
        <v>2225</v>
      </c>
      <c r="G1347" s="224"/>
      <c r="H1347" s="224"/>
      <c r="I1347" s="224"/>
      <c r="K1347" s="146">
        <v>20.765000000000001</v>
      </c>
      <c r="R1347" s="147"/>
      <c r="T1347" s="148"/>
      <c r="AA1347" s="149"/>
      <c r="AT1347" s="145" t="s">
        <v>152</v>
      </c>
      <c r="AU1347" s="145" t="s">
        <v>95</v>
      </c>
      <c r="AV1347" s="11" t="s">
        <v>95</v>
      </c>
      <c r="AW1347" s="11" t="s">
        <v>31</v>
      </c>
      <c r="AX1347" s="11" t="s">
        <v>73</v>
      </c>
      <c r="AY1347" s="145" t="s">
        <v>144</v>
      </c>
    </row>
    <row r="1348" spans="2:51" s="11" customFormat="1" ht="16.5" customHeight="1">
      <c r="B1348" s="144"/>
      <c r="E1348" s="145" t="s">
        <v>5</v>
      </c>
      <c r="F1348" s="223" t="s">
        <v>1291</v>
      </c>
      <c r="G1348" s="224"/>
      <c r="H1348" s="224"/>
      <c r="I1348" s="224"/>
      <c r="K1348" s="146">
        <v>37.5</v>
      </c>
      <c r="R1348" s="147"/>
      <c r="T1348" s="148"/>
      <c r="AA1348" s="149"/>
      <c r="AT1348" s="145" t="s">
        <v>152</v>
      </c>
      <c r="AU1348" s="145" t="s">
        <v>95</v>
      </c>
      <c r="AV1348" s="11" t="s">
        <v>95</v>
      </c>
      <c r="AW1348" s="11" t="s">
        <v>31</v>
      </c>
      <c r="AX1348" s="11" t="s">
        <v>73</v>
      </c>
      <c r="AY1348" s="145" t="s">
        <v>144</v>
      </c>
    </row>
    <row r="1349" spans="2:51" s="11" customFormat="1" ht="16.5" customHeight="1">
      <c r="B1349" s="144"/>
      <c r="E1349" s="145" t="s">
        <v>5</v>
      </c>
      <c r="F1349" s="223" t="s">
        <v>2226</v>
      </c>
      <c r="G1349" s="224"/>
      <c r="H1349" s="224"/>
      <c r="I1349" s="224"/>
      <c r="K1349" s="146">
        <v>88.31</v>
      </c>
      <c r="R1349" s="147"/>
      <c r="T1349" s="148"/>
      <c r="AA1349" s="149"/>
      <c r="AT1349" s="145" t="s">
        <v>152</v>
      </c>
      <c r="AU1349" s="145" t="s">
        <v>95</v>
      </c>
      <c r="AV1349" s="11" t="s">
        <v>95</v>
      </c>
      <c r="AW1349" s="11" t="s">
        <v>31</v>
      </c>
      <c r="AX1349" s="11" t="s">
        <v>73</v>
      </c>
      <c r="AY1349" s="145" t="s">
        <v>144</v>
      </c>
    </row>
    <row r="1350" spans="2:51" s="11" customFormat="1" ht="16.5" customHeight="1">
      <c r="B1350" s="144"/>
      <c r="E1350" s="145" t="s">
        <v>5</v>
      </c>
      <c r="F1350" s="223" t="s">
        <v>2227</v>
      </c>
      <c r="G1350" s="224"/>
      <c r="H1350" s="224"/>
      <c r="I1350" s="224"/>
      <c r="K1350" s="146">
        <v>56.457999999999998</v>
      </c>
      <c r="R1350" s="147"/>
      <c r="T1350" s="148"/>
      <c r="AA1350" s="149"/>
      <c r="AT1350" s="145" t="s">
        <v>152</v>
      </c>
      <c r="AU1350" s="145" t="s">
        <v>95</v>
      </c>
      <c r="AV1350" s="11" t="s">
        <v>95</v>
      </c>
      <c r="AW1350" s="11" t="s">
        <v>31</v>
      </c>
      <c r="AX1350" s="11" t="s">
        <v>73</v>
      </c>
      <c r="AY1350" s="145" t="s">
        <v>144</v>
      </c>
    </row>
    <row r="1351" spans="2:51" s="11" customFormat="1" ht="16.5" customHeight="1">
      <c r="B1351" s="144"/>
      <c r="E1351" s="145" t="s">
        <v>5</v>
      </c>
      <c r="F1351" s="223" t="s">
        <v>2228</v>
      </c>
      <c r="G1351" s="224"/>
      <c r="H1351" s="224"/>
      <c r="I1351" s="224"/>
      <c r="K1351" s="146">
        <v>27.143999999999998</v>
      </c>
      <c r="R1351" s="147"/>
      <c r="T1351" s="148"/>
      <c r="AA1351" s="149"/>
      <c r="AT1351" s="145" t="s">
        <v>152</v>
      </c>
      <c r="AU1351" s="145" t="s">
        <v>95</v>
      </c>
      <c r="AV1351" s="11" t="s">
        <v>95</v>
      </c>
      <c r="AW1351" s="11" t="s">
        <v>31</v>
      </c>
      <c r="AX1351" s="11" t="s">
        <v>73</v>
      </c>
      <c r="AY1351" s="145" t="s">
        <v>144</v>
      </c>
    </row>
    <row r="1352" spans="2:51" s="11" customFormat="1" ht="16.5" customHeight="1">
      <c r="B1352" s="144"/>
      <c r="E1352" s="145" t="s">
        <v>5</v>
      </c>
      <c r="F1352" s="223" t="s">
        <v>2229</v>
      </c>
      <c r="G1352" s="224"/>
      <c r="H1352" s="224"/>
      <c r="I1352" s="224"/>
      <c r="K1352" s="146">
        <v>22.213999999999999</v>
      </c>
      <c r="R1352" s="147"/>
      <c r="T1352" s="148"/>
      <c r="AA1352" s="149"/>
      <c r="AT1352" s="145" t="s">
        <v>152</v>
      </c>
      <c r="AU1352" s="145" t="s">
        <v>95</v>
      </c>
      <c r="AV1352" s="11" t="s">
        <v>95</v>
      </c>
      <c r="AW1352" s="11" t="s">
        <v>31</v>
      </c>
      <c r="AX1352" s="11" t="s">
        <v>73</v>
      </c>
      <c r="AY1352" s="145" t="s">
        <v>144</v>
      </c>
    </row>
    <row r="1353" spans="2:51" s="11" customFormat="1" ht="16.5" customHeight="1">
      <c r="B1353" s="144"/>
      <c r="E1353" s="145" t="s">
        <v>5</v>
      </c>
      <c r="F1353" s="223" t="s">
        <v>2230</v>
      </c>
      <c r="G1353" s="224"/>
      <c r="H1353" s="224"/>
      <c r="I1353" s="224"/>
      <c r="K1353" s="146">
        <v>22.504000000000001</v>
      </c>
      <c r="R1353" s="147"/>
      <c r="T1353" s="148"/>
      <c r="AA1353" s="149"/>
      <c r="AT1353" s="145" t="s">
        <v>152</v>
      </c>
      <c r="AU1353" s="145" t="s">
        <v>95</v>
      </c>
      <c r="AV1353" s="11" t="s">
        <v>95</v>
      </c>
      <c r="AW1353" s="11" t="s">
        <v>31</v>
      </c>
      <c r="AX1353" s="11" t="s">
        <v>73</v>
      </c>
      <c r="AY1353" s="145" t="s">
        <v>144</v>
      </c>
    </row>
    <row r="1354" spans="2:51" s="11" customFormat="1" ht="16.5" customHeight="1">
      <c r="B1354" s="144"/>
      <c r="E1354" s="145" t="s">
        <v>5</v>
      </c>
      <c r="F1354" s="223" t="s">
        <v>2231</v>
      </c>
      <c r="G1354" s="224"/>
      <c r="H1354" s="224"/>
      <c r="I1354" s="224"/>
      <c r="K1354" s="146">
        <v>47.7</v>
      </c>
      <c r="R1354" s="147"/>
      <c r="T1354" s="148"/>
      <c r="AA1354" s="149"/>
      <c r="AT1354" s="145" t="s">
        <v>152</v>
      </c>
      <c r="AU1354" s="145" t="s">
        <v>95</v>
      </c>
      <c r="AV1354" s="11" t="s">
        <v>95</v>
      </c>
      <c r="AW1354" s="11" t="s">
        <v>31</v>
      </c>
      <c r="AX1354" s="11" t="s">
        <v>73</v>
      </c>
      <c r="AY1354" s="145" t="s">
        <v>144</v>
      </c>
    </row>
    <row r="1355" spans="2:51" s="11" customFormat="1" ht="16.5" customHeight="1">
      <c r="B1355" s="144"/>
      <c r="E1355" s="145" t="s">
        <v>5</v>
      </c>
      <c r="F1355" s="223" t="s">
        <v>2232</v>
      </c>
      <c r="G1355" s="224"/>
      <c r="H1355" s="224"/>
      <c r="I1355" s="224"/>
      <c r="K1355" s="146">
        <v>34.450000000000003</v>
      </c>
      <c r="R1355" s="147"/>
      <c r="T1355" s="148"/>
      <c r="AA1355" s="149"/>
      <c r="AT1355" s="145" t="s">
        <v>152</v>
      </c>
      <c r="AU1355" s="145" t="s">
        <v>95</v>
      </c>
      <c r="AV1355" s="11" t="s">
        <v>95</v>
      </c>
      <c r="AW1355" s="11" t="s">
        <v>31</v>
      </c>
      <c r="AX1355" s="11" t="s">
        <v>73</v>
      </c>
      <c r="AY1355" s="145" t="s">
        <v>144</v>
      </c>
    </row>
    <row r="1356" spans="2:51" s="11" customFormat="1" ht="16.5" customHeight="1">
      <c r="B1356" s="144"/>
      <c r="E1356" s="145" t="s">
        <v>5</v>
      </c>
      <c r="F1356" s="223" t="s">
        <v>2233</v>
      </c>
      <c r="G1356" s="224"/>
      <c r="H1356" s="224"/>
      <c r="I1356" s="224"/>
      <c r="K1356" s="146">
        <v>22.36</v>
      </c>
      <c r="R1356" s="147"/>
      <c r="T1356" s="148"/>
      <c r="AA1356" s="149"/>
      <c r="AT1356" s="145" t="s">
        <v>152</v>
      </c>
      <c r="AU1356" s="145" t="s">
        <v>95</v>
      </c>
      <c r="AV1356" s="11" t="s">
        <v>95</v>
      </c>
      <c r="AW1356" s="11" t="s">
        <v>31</v>
      </c>
      <c r="AX1356" s="11" t="s">
        <v>73</v>
      </c>
      <c r="AY1356" s="145" t="s">
        <v>144</v>
      </c>
    </row>
    <row r="1357" spans="2:51" s="10" customFormat="1" ht="16.5" customHeight="1">
      <c r="B1357" s="139"/>
      <c r="E1357" s="140" t="s">
        <v>5</v>
      </c>
      <c r="F1357" s="229" t="s">
        <v>2234</v>
      </c>
      <c r="G1357" s="230"/>
      <c r="H1357" s="230"/>
      <c r="I1357" s="230"/>
      <c r="K1357" s="140" t="s">
        <v>5</v>
      </c>
      <c r="R1357" s="141"/>
      <c r="T1357" s="142"/>
      <c r="AA1357" s="143"/>
      <c r="AT1357" s="140" t="s">
        <v>152</v>
      </c>
      <c r="AU1357" s="140" t="s">
        <v>95</v>
      </c>
      <c r="AV1357" s="10" t="s">
        <v>81</v>
      </c>
      <c r="AW1357" s="10" t="s">
        <v>31</v>
      </c>
      <c r="AX1357" s="10" t="s">
        <v>73</v>
      </c>
      <c r="AY1357" s="140" t="s">
        <v>144</v>
      </c>
    </row>
    <row r="1358" spans="2:51" s="11" customFormat="1" ht="16.5" customHeight="1">
      <c r="B1358" s="144"/>
      <c r="E1358" s="145" t="s">
        <v>5</v>
      </c>
      <c r="F1358" s="223" t="s">
        <v>2235</v>
      </c>
      <c r="G1358" s="224"/>
      <c r="H1358" s="224"/>
      <c r="I1358" s="224"/>
      <c r="K1358" s="146">
        <v>32.365000000000002</v>
      </c>
      <c r="R1358" s="147"/>
      <c r="T1358" s="148"/>
      <c r="AA1358" s="149"/>
      <c r="AT1358" s="145" t="s">
        <v>152</v>
      </c>
      <c r="AU1358" s="145" t="s">
        <v>95</v>
      </c>
      <c r="AV1358" s="11" t="s">
        <v>95</v>
      </c>
      <c r="AW1358" s="11" t="s">
        <v>31</v>
      </c>
      <c r="AX1358" s="11" t="s">
        <v>73</v>
      </c>
      <c r="AY1358" s="145" t="s">
        <v>144</v>
      </c>
    </row>
    <row r="1359" spans="2:51" s="11" customFormat="1" ht="16.5" customHeight="1">
      <c r="B1359" s="144"/>
      <c r="E1359" s="145" t="s">
        <v>5</v>
      </c>
      <c r="F1359" s="223" t="s">
        <v>2236</v>
      </c>
      <c r="G1359" s="224"/>
      <c r="H1359" s="224"/>
      <c r="I1359" s="224"/>
      <c r="K1359" s="146">
        <v>24.84</v>
      </c>
      <c r="R1359" s="147"/>
      <c r="T1359" s="148"/>
      <c r="AA1359" s="149"/>
      <c r="AT1359" s="145" t="s">
        <v>152</v>
      </c>
      <c r="AU1359" s="145" t="s">
        <v>95</v>
      </c>
      <c r="AV1359" s="11" t="s">
        <v>95</v>
      </c>
      <c r="AW1359" s="11" t="s">
        <v>31</v>
      </c>
      <c r="AX1359" s="11" t="s">
        <v>73</v>
      </c>
      <c r="AY1359" s="145" t="s">
        <v>144</v>
      </c>
    </row>
    <row r="1360" spans="2:51" s="11" customFormat="1" ht="16.5" customHeight="1">
      <c r="B1360" s="144"/>
      <c r="E1360" s="145" t="s">
        <v>5</v>
      </c>
      <c r="F1360" s="223" t="s">
        <v>2237</v>
      </c>
      <c r="G1360" s="224"/>
      <c r="H1360" s="224"/>
      <c r="I1360" s="224"/>
      <c r="K1360" s="146">
        <v>28.512</v>
      </c>
      <c r="R1360" s="147"/>
      <c r="T1360" s="148"/>
      <c r="AA1360" s="149"/>
      <c r="AT1360" s="145" t="s">
        <v>152</v>
      </c>
      <c r="AU1360" s="145" t="s">
        <v>95</v>
      </c>
      <c r="AV1360" s="11" t="s">
        <v>95</v>
      </c>
      <c r="AW1360" s="11" t="s">
        <v>31</v>
      </c>
      <c r="AX1360" s="11" t="s">
        <v>73</v>
      </c>
      <c r="AY1360" s="145" t="s">
        <v>144</v>
      </c>
    </row>
    <row r="1361" spans="2:65" s="11" customFormat="1" ht="16.5" customHeight="1">
      <c r="B1361" s="144"/>
      <c r="E1361" s="145" t="s">
        <v>5</v>
      </c>
      <c r="F1361" s="223" t="s">
        <v>2238</v>
      </c>
      <c r="G1361" s="224"/>
      <c r="H1361" s="224"/>
      <c r="I1361" s="224"/>
      <c r="K1361" s="146">
        <v>28.98</v>
      </c>
      <c r="R1361" s="147"/>
      <c r="T1361" s="148"/>
      <c r="AA1361" s="149"/>
      <c r="AT1361" s="145" t="s">
        <v>152</v>
      </c>
      <c r="AU1361" s="145" t="s">
        <v>95</v>
      </c>
      <c r="AV1361" s="11" t="s">
        <v>95</v>
      </c>
      <c r="AW1361" s="11" t="s">
        <v>31</v>
      </c>
      <c r="AX1361" s="11" t="s">
        <v>73</v>
      </c>
      <c r="AY1361" s="145" t="s">
        <v>144</v>
      </c>
    </row>
    <row r="1362" spans="2:65" s="11" customFormat="1" ht="16.5" customHeight="1">
      <c r="B1362" s="144"/>
      <c r="E1362" s="145" t="s">
        <v>5</v>
      </c>
      <c r="F1362" s="223" t="s">
        <v>1309</v>
      </c>
      <c r="G1362" s="224"/>
      <c r="H1362" s="224"/>
      <c r="I1362" s="224"/>
      <c r="K1362" s="146">
        <v>92.162000000000006</v>
      </c>
      <c r="R1362" s="147"/>
      <c r="T1362" s="148"/>
      <c r="AA1362" s="149"/>
      <c r="AT1362" s="145" t="s">
        <v>152</v>
      </c>
      <c r="AU1362" s="145" t="s">
        <v>95</v>
      </c>
      <c r="AV1362" s="11" t="s">
        <v>95</v>
      </c>
      <c r="AW1362" s="11" t="s">
        <v>31</v>
      </c>
      <c r="AX1362" s="11" t="s">
        <v>73</v>
      </c>
      <c r="AY1362" s="145" t="s">
        <v>144</v>
      </c>
    </row>
    <row r="1363" spans="2:65" s="11" customFormat="1" ht="16.5" customHeight="1">
      <c r="B1363" s="144"/>
      <c r="E1363" s="145" t="s">
        <v>5</v>
      </c>
      <c r="F1363" s="223" t="s">
        <v>1310</v>
      </c>
      <c r="G1363" s="224"/>
      <c r="H1363" s="224"/>
      <c r="I1363" s="224"/>
      <c r="K1363" s="146">
        <v>7.0679999999999996</v>
      </c>
      <c r="R1363" s="147"/>
      <c r="T1363" s="148"/>
      <c r="AA1363" s="149"/>
      <c r="AT1363" s="145" t="s">
        <v>152</v>
      </c>
      <c r="AU1363" s="145" t="s">
        <v>95</v>
      </c>
      <c r="AV1363" s="11" t="s">
        <v>95</v>
      </c>
      <c r="AW1363" s="11" t="s">
        <v>31</v>
      </c>
      <c r="AX1363" s="11" t="s">
        <v>73</v>
      </c>
      <c r="AY1363" s="145" t="s">
        <v>144</v>
      </c>
    </row>
    <row r="1364" spans="2:65" s="11" customFormat="1" ht="16.5" customHeight="1">
      <c r="B1364" s="144"/>
      <c r="E1364" s="145" t="s">
        <v>5</v>
      </c>
      <c r="F1364" s="223" t="s">
        <v>2239</v>
      </c>
      <c r="G1364" s="224"/>
      <c r="H1364" s="224"/>
      <c r="I1364" s="224"/>
      <c r="K1364" s="146">
        <v>754.48099999999999</v>
      </c>
      <c r="R1364" s="147"/>
      <c r="T1364" s="148"/>
      <c r="AA1364" s="149"/>
      <c r="AT1364" s="145" t="s">
        <v>152</v>
      </c>
      <c r="AU1364" s="145" t="s">
        <v>95</v>
      </c>
      <c r="AV1364" s="11" t="s">
        <v>95</v>
      </c>
      <c r="AW1364" s="11" t="s">
        <v>31</v>
      </c>
      <c r="AX1364" s="11" t="s">
        <v>73</v>
      </c>
      <c r="AY1364" s="145" t="s">
        <v>144</v>
      </c>
    </row>
    <row r="1365" spans="2:65" s="12" customFormat="1" ht="16.5" customHeight="1">
      <c r="B1365" s="150"/>
      <c r="E1365" s="151" t="s">
        <v>5</v>
      </c>
      <c r="F1365" s="227" t="s">
        <v>155</v>
      </c>
      <c r="G1365" s="228"/>
      <c r="H1365" s="228"/>
      <c r="I1365" s="228"/>
      <c r="K1365" s="152">
        <v>1692.2139999999999</v>
      </c>
      <c r="R1365" s="153"/>
      <c r="T1365" s="154"/>
      <c r="AA1365" s="155"/>
      <c r="AT1365" s="151" t="s">
        <v>152</v>
      </c>
      <c r="AU1365" s="151" t="s">
        <v>95</v>
      </c>
      <c r="AV1365" s="12" t="s">
        <v>149</v>
      </c>
      <c r="AW1365" s="12" t="s">
        <v>31</v>
      </c>
      <c r="AX1365" s="12" t="s">
        <v>81</v>
      </c>
      <c r="AY1365" s="151" t="s">
        <v>144</v>
      </c>
    </row>
    <row r="1366" spans="2:65" s="1" customFormat="1" ht="16.5" customHeight="1">
      <c r="B1366" s="129"/>
      <c r="C1366" s="130">
        <v>280</v>
      </c>
      <c r="D1366" s="130" t="s">
        <v>145</v>
      </c>
      <c r="E1366" s="131" t="s">
        <v>843</v>
      </c>
      <c r="F1366" s="222" t="s">
        <v>844</v>
      </c>
      <c r="G1366" s="222"/>
      <c r="H1366" s="222"/>
      <c r="I1366" s="222"/>
      <c r="J1366" s="132" t="s">
        <v>190</v>
      </c>
      <c r="K1366" s="133">
        <v>596.95600000000002</v>
      </c>
      <c r="L1366" s="217">
        <v>0</v>
      </c>
      <c r="M1366" s="217"/>
      <c r="N1366" s="217">
        <f>ROUND(L1366*K1366,2)</f>
        <v>0</v>
      </c>
      <c r="O1366" s="217"/>
      <c r="P1366" s="217"/>
      <c r="Q1366" s="217"/>
      <c r="R1366" s="134"/>
      <c r="T1366" s="135" t="s">
        <v>5</v>
      </c>
      <c r="U1366" s="40" t="s">
        <v>38</v>
      </c>
      <c r="V1366" s="136">
        <v>0</v>
      </c>
      <c r="W1366" s="136">
        <f>V1366*K1366</f>
        <v>0</v>
      </c>
      <c r="X1366" s="136">
        <v>0</v>
      </c>
      <c r="Y1366" s="136">
        <f>X1366*K1366</f>
        <v>0</v>
      </c>
      <c r="Z1366" s="136">
        <v>0</v>
      </c>
      <c r="AA1366" s="137">
        <f>Z1366*K1366</f>
        <v>0</v>
      </c>
      <c r="AR1366" s="21" t="s">
        <v>234</v>
      </c>
      <c r="AT1366" s="21" t="s">
        <v>145</v>
      </c>
      <c r="AU1366" s="21" t="s">
        <v>95</v>
      </c>
      <c r="AY1366" s="21" t="s">
        <v>144</v>
      </c>
      <c r="BE1366" s="138">
        <f>IF(U1366="základní",N1366,0)</f>
        <v>0</v>
      </c>
      <c r="BF1366" s="138">
        <f>IF(U1366="snížená",N1366,0)</f>
        <v>0</v>
      </c>
      <c r="BG1366" s="138">
        <f>IF(U1366="zákl. přenesená",N1366,0)</f>
        <v>0</v>
      </c>
      <c r="BH1366" s="138">
        <f>IF(U1366="sníž. přenesená",N1366,0)</f>
        <v>0</v>
      </c>
      <c r="BI1366" s="138">
        <f>IF(U1366="nulová",N1366,0)</f>
        <v>0</v>
      </c>
      <c r="BJ1366" s="21" t="s">
        <v>81</v>
      </c>
      <c r="BK1366" s="138">
        <f>ROUND(L1366*K1366,2)</f>
        <v>0</v>
      </c>
      <c r="BL1366" s="21" t="s">
        <v>234</v>
      </c>
      <c r="BM1366" s="21" t="s">
        <v>2240</v>
      </c>
    </row>
    <row r="1367" spans="2:65" s="11" customFormat="1" ht="16.5" customHeight="1">
      <c r="B1367" s="144"/>
      <c r="E1367" s="145" t="s">
        <v>5</v>
      </c>
      <c r="F1367" s="220" t="s">
        <v>2241</v>
      </c>
      <c r="G1367" s="221"/>
      <c r="H1367" s="221"/>
      <c r="I1367" s="221"/>
      <c r="K1367" s="146">
        <v>596.95600000000002</v>
      </c>
      <c r="R1367" s="147"/>
      <c r="T1367" s="148"/>
      <c r="AA1367" s="149"/>
      <c r="AT1367" s="145" t="s">
        <v>152</v>
      </c>
      <c r="AU1367" s="145" t="s">
        <v>95</v>
      </c>
      <c r="AV1367" s="11" t="s">
        <v>95</v>
      </c>
      <c r="AW1367" s="11" t="s">
        <v>31</v>
      </c>
      <c r="AX1367" s="11" t="s">
        <v>81</v>
      </c>
      <c r="AY1367" s="145" t="s">
        <v>144</v>
      </c>
    </row>
    <row r="1368" spans="2:65" s="9" customFormat="1" ht="37.35" customHeight="1">
      <c r="B1368" s="119"/>
      <c r="D1368" s="120" t="s">
        <v>125</v>
      </c>
      <c r="E1368" s="120"/>
      <c r="F1368" s="120"/>
      <c r="G1368" s="120"/>
      <c r="H1368" s="120"/>
      <c r="I1368" s="120"/>
      <c r="J1368" s="120"/>
      <c r="K1368" s="120"/>
      <c r="L1368" s="120"/>
      <c r="M1368" s="120"/>
      <c r="N1368" s="241">
        <f>BK1368</f>
        <v>0</v>
      </c>
      <c r="O1368" s="242"/>
      <c r="P1368" s="242"/>
      <c r="Q1368" s="242"/>
      <c r="R1368" s="121"/>
      <c r="T1368" s="122"/>
      <c r="W1368" s="123">
        <f>W1369+W1371</f>
        <v>0</v>
      </c>
      <c r="Y1368" s="123">
        <f>Y1369+Y1371</f>
        <v>0</v>
      </c>
      <c r="AA1368" s="124">
        <f>AA1369+AA1371</f>
        <v>0</v>
      </c>
      <c r="AR1368" s="125" t="s">
        <v>168</v>
      </c>
      <c r="AT1368" s="126" t="s">
        <v>72</v>
      </c>
      <c r="AU1368" s="126" t="s">
        <v>73</v>
      </c>
      <c r="AY1368" s="125" t="s">
        <v>144</v>
      </c>
      <c r="BK1368" s="127">
        <f>BK1369+BK1371</f>
        <v>0</v>
      </c>
    </row>
    <row r="1369" spans="2:65" s="9" customFormat="1" ht="19.899999999999999" customHeight="1">
      <c r="B1369" s="119"/>
      <c r="D1369" s="128" t="s">
        <v>126</v>
      </c>
      <c r="E1369" s="128"/>
      <c r="F1369" s="128"/>
      <c r="G1369" s="128"/>
      <c r="H1369" s="128"/>
      <c r="I1369" s="128"/>
      <c r="J1369" s="128"/>
      <c r="K1369" s="128"/>
      <c r="L1369" s="128"/>
      <c r="M1369" s="128"/>
      <c r="N1369" s="233">
        <f>BK1369</f>
        <v>0</v>
      </c>
      <c r="O1369" s="234"/>
      <c r="P1369" s="234"/>
      <c r="Q1369" s="234"/>
      <c r="R1369" s="121"/>
      <c r="T1369" s="122"/>
      <c r="W1369" s="123">
        <f>W1370</f>
        <v>0</v>
      </c>
      <c r="Y1369" s="123">
        <f>Y1370</f>
        <v>0</v>
      </c>
      <c r="AA1369" s="124">
        <f>AA1370</f>
        <v>0</v>
      </c>
      <c r="AR1369" s="125" t="s">
        <v>168</v>
      </c>
      <c r="AT1369" s="126" t="s">
        <v>72</v>
      </c>
      <c r="AU1369" s="126" t="s">
        <v>81</v>
      </c>
      <c r="AY1369" s="125" t="s">
        <v>144</v>
      </c>
      <c r="BK1369" s="127">
        <f>BK1370</f>
        <v>0</v>
      </c>
    </row>
    <row r="1370" spans="2:65" s="1" customFormat="1" ht="16.5" customHeight="1">
      <c r="B1370" s="129"/>
      <c r="C1370" s="130">
        <v>281</v>
      </c>
      <c r="D1370" s="130" t="s">
        <v>145</v>
      </c>
      <c r="E1370" s="131" t="s">
        <v>848</v>
      </c>
      <c r="F1370" s="222" t="s">
        <v>849</v>
      </c>
      <c r="G1370" s="222"/>
      <c r="H1370" s="222"/>
      <c r="I1370" s="222"/>
      <c r="J1370" s="132" t="s">
        <v>850</v>
      </c>
      <c r="K1370" s="133">
        <v>1</v>
      </c>
      <c r="L1370" s="217">
        <v>0</v>
      </c>
      <c r="M1370" s="217"/>
      <c r="N1370" s="217">
        <f>ROUND(L1370*K1370,2)</f>
        <v>0</v>
      </c>
      <c r="O1370" s="217"/>
      <c r="P1370" s="217"/>
      <c r="Q1370" s="217"/>
      <c r="R1370" s="134"/>
      <c r="T1370" s="135" t="s">
        <v>5</v>
      </c>
      <c r="U1370" s="40" t="s">
        <v>38</v>
      </c>
      <c r="V1370" s="136">
        <v>0</v>
      </c>
      <c r="W1370" s="136">
        <f>V1370*K1370</f>
        <v>0</v>
      </c>
      <c r="X1370" s="136">
        <v>0</v>
      </c>
      <c r="Y1370" s="136">
        <f>X1370*K1370</f>
        <v>0</v>
      </c>
      <c r="Z1370" s="136">
        <v>0</v>
      </c>
      <c r="AA1370" s="137">
        <f>Z1370*K1370</f>
        <v>0</v>
      </c>
      <c r="AR1370" s="21" t="s">
        <v>851</v>
      </c>
      <c r="AT1370" s="21" t="s">
        <v>145</v>
      </c>
      <c r="AU1370" s="21" t="s">
        <v>95</v>
      </c>
      <c r="AY1370" s="21" t="s">
        <v>144</v>
      </c>
      <c r="BE1370" s="138">
        <f>IF(U1370="základní",N1370,0)</f>
        <v>0</v>
      </c>
      <c r="BF1370" s="138">
        <f>IF(U1370="snížená",N1370,0)</f>
        <v>0</v>
      </c>
      <c r="BG1370" s="138">
        <f>IF(U1370="zákl. přenesená",N1370,0)</f>
        <v>0</v>
      </c>
      <c r="BH1370" s="138">
        <f>IF(U1370="sníž. přenesená",N1370,0)</f>
        <v>0</v>
      </c>
      <c r="BI1370" s="138">
        <f>IF(U1370="nulová",N1370,0)</f>
        <v>0</v>
      </c>
      <c r="BJ1370" s="21" t="s">
        <v>81</v>
      </c>
      <c r="BK1370" s="138">
        <f>ROUND(L1370*K1370,2)</f>
        <v>0</v>
      </c>
      <c r="BL1370" s="21" t="s">
        <v>851</v>
      </c>
      <c r="BM1370" s="21" t="s">
        <v>2242</v>
      </c>
    </row>
    <row r="1371" spans="2:65" s="9" customFormat="1" ht="29.85" customHeight="1">
      <c r="B1371" s="119"/>
      <c r="D1371" s="128" t="s">
        <v>127</v>
      </c>
      <c r="E1371" s="128"/>
      <c r="F1371" s="128"/>
      <c r="G1371" s="128"/>
      <c r="H1371" s="128"/>
      <c r="I1371" s="128"/>
      <c r="J1371" s="128"/>
      <c r="K1371" s="128"/>
      <c r="L1371" s="128"/>
      <c r="M1371" s="128"/>
      <c r="N1371" s="218">
        <f>BK1371</f>
        <v>0</v>
      </c>
      <c r="O1371" s="219"/>
      <c r="P1371" s="219"/>
      <c r="Q1371" s="219"/>
      <c r="R1371" s="121"/>
      <c r="T1371" s="122"/>
      <c r="W1371" s="123">
        <f>SUM(W1372:W1377)</f>
        <v>0</v>
      </c>
      <c r="Y1371" s="123">
        <f>SUM(Y1372:Y1377)</f>
        <v>0</v>
      </c>
      <c r="AA1371" s="124">
        <f>SUM(AA1372:AA1377)</f>
        <v>0</v>
      </c>
      <c r="AR1371" s="125" t="s">
        <v>168</v>
      </c>
      <c r="AT1371" s="126" t="s">
        <v>72</v>
      </c>
      <c r="AU1371" s="126" t="s">
        <v>81</v>
      </c>
      <c r="AY1371" s="125" t="s">
        <v>144</v>
      </c>
      <c r="BK1371" s="127">
        <f>SUM(BK1372:BK1377)</f>
        <v>0</v>
      </c>
    </row>
    <row r="1372" spans="2:65" s="1" customFormat="1" ht="16.5" customHeight="1">
      <c r="B1372" s="129"/>
      <c r="C1372" s="130">
        <v>282</v>
      </c>
      <c r="D1372" s="130" t="s">
        <v>145</v>
      </c>
      <c r="E1372" s="131" t="s">
        <v>854</v>
      </c>
      <c r="F1372" s="222" t="s">
        <v>855</v>
      </c>
      <c r="G1372" s="222"/>
      <c r="H1372" s="222"/>
      <c r="I1372" s="222"/>
      <c r="J1372" s="132" t="s">
        <v>850</v>
      </c>
      <c r="K1372" s="133">
        <v>1</v>
      </c>
      <c r="L1372" s="217">
        <v>0</v>
      </c>
      <c r="M1372" s="217"/>
      <c r="N1372" s="217">
        <f t="shared" ref="N1372:N1377" si="30">ROUND(L1372*K1372,2)</f>
        <v>0</v>
      </c>
      <c r="O1372" s="217"/>
      <c r="P1372" s="217"/>
      <c r="Q1372" s="217"/>
      <c r="R1372" s="134"/>
      <c r="T1372" s="135" t="s">
        <v>5</v>
      </c>
      <c r="U1372" s="40" t="s">
        <v>38</v>
      </c>
      <c r="V1372" s="136">
        <v>0</v>
      </c>
      <c r="W1372" s="136">
        <f t="shared" ref="W1372:W1377" si="31">V1372*K1372</f>
        <v>0</v>
      </c>
      <c r="X1372" s="136">
        <v>0</v>
      </c>
      <c r="Y1372" s="136">
        <f t="shared" ref="Y1372:Y1377" si="32">X1372*K1372</f>
        <v>0</v>
      </c>
      <c r="Z1372" s="136">
        <v>0</v>
      </c>
      <c r="AA1372" s="137">
        <f t="shared" ref="AA1372:AA1377" si="33">Z1372*K1372</f>
        <v>0</v>
      </c>
      <c r="AR1372" s="21" t="s">
        <v>851</v>
      </c>
      <c r="AT1372" s="21" t="s">
        <v>145</v>
      </c>
      <c r="AU1372" s="21" t="s">
        <v>95</v>
      </c>
      <c r="AY1372" s="21" t="s">
        <v>144</v>
      </c>
      <c r="BE1372" s="138">
        <f t="shared" ref="BE1372:BE1377" si="34">IF(U1372="základní",N1372,0)</f>
        <v>0</v>
      </c>
      <c r="BF1372" s="138">
        <f t="shared" ref="BF1372:BF1377" si="35">IF(U1372="snížená",N1372,0)</f>
        <v>0</v>
      </c>
      <c r="BG1372" s="138">
        <f t="shared" ref="BG1372:BG1377" si="36">IF(U1372="zákl. přenesená",N1372,0)</f>
        <v>0</v>
      </c>
      <c r="BH1372" s="138">
        <f t="shared" ref="BH1372:BH1377" si="37">IF(U1372="sníž. přenesená",N1372,0)</f>
        <v>0</v>
      </c>
      <c r="BI1372" s="138">
        <f t="shared" ref="BI1372:BI1377" si="38">IF(U1372="nulová",N1372,0)</f>
        <v>0</v>
      </c>
      <c r="BJ1372" s="21" t="s">
        <v>81</v>
      </c>
      <c r="BK1372" s="138">
        <f t="shared" ref="BK1372:BK1377" si="39">ROUND(L1372*K1372,2)</f>
        <v>0</v>
      </c>
      <c r="BL1372" s="21" t="s">
        <v>851</v>
      </c>
      <c r="BM1372" s="21" t="s">
        <v>2243</v>
      </c>
    </row>
    <row r="1373" spans="2:65" s="1" customFormat="1" ht="38.25" customHeight="1">
      <c r="B1373" s="129"/>
      <c r="C1373" s="130">
        <v>283</v>
      </c>
      <c r="D1373" s="130" t="s">
        <v>145</v>
      </c>
      <c r="E1373" s="131" t="s">
        <v>2244</v>
      </c>
      <c r="F1373" s="222" t="s">
        <v>2245</v>
      </c>
      <c r="G1373" s="222"/>
      <c r="H1373" s="222"/>
      <c r="I1373" s="222"/>
      <c r="J1373" s="132" t="s">
        <v>850</v>
      </c>
      <c r="K1373" s="133">
        <v>1</v>
      </c>
      <c r="L1373" s="217">
        <v>0</v>
      </c>
      <c r="M1373" s="217"/>
      <c r="N1373" s="217">
        <f t="shared" si="30"/>
        <v>0</v>
      </c>
      <c r="O1373" s="217"/>
      <c r="P1373" s="217"/>
      <c r="Q1373" s="217"/>
      <c r="R1373" s="134"/>
      <c r="T1373" s="135" t="s">
        <v>5</v>
      </c>
      <c r="U1373" s="40" t="s">
        <v>38</v>
      </c>
      <c r="V1373" s="136">
        <v>0</v>
      </c>
      <c r="W1373" s="136">
        <f t="shared" si="31"/>
        <v>0</v>
      </c>
      <c r="X1373" s="136">
        <v>0</v>
      </c>
      <c r="Y1373" s="136">
        <f t="shared" si="32"/>
        <v>0</v>
      </c>
      <c r="Z1373" s="136">
        <v>0</v>
      </c>
      <c r="AA1373" s="137">
        <f t="shared" si="33"/>
        <v>0</v>
      </c>
      <c r="AR1373" s="21" t="s">
        <v>851</v>
      </c>
      <c r="AT1373" s="21" t="s">
        <v>145</v>
      </c>
      <c r="AU1373" s="21" t="s">
        <v>95</v>
      </c>
      <c r="AY1373" s="21" t="s">
        <v>144</v>
      </c>
      <c r="BE1373" s="138">
        <f t="shared" si="34"/>
        <v>0</v>
      </c>
      <c r="BF1373" s="138">
        <f t="shared" si="35"/>
        <v>0</v>
      </c>
      <c r="BG1373" s="138">
        <f t="shared" si="36"/>
        <v>0</v>
      </c>
      <c r="BH1373" s="138">
        <f t="shared" si="37"/>
        <v>0</v>
      </c>
      <c r="BI1373" s="138">
        <f t="shared" si="38"/>
        <v>0</v>
      </c>
      <c r="BJ1373" s="21" t="s">
        <v>81</v>
      </c>
      <c r="BK1373" s="138">
        <f t="shared" si="39"/>
        <v>0</v>
      </c>
      <c r="BL1373" s="21" t="s">
        <v>851</v>
      </c>
      <c r="BM1373" s="21" t="s">
        <v>2246</v>
      </c>
    </row>
    <row r="1374" spans="2:65" s="1" customFormat="1" ht="16.5" customHeight="1">
      <c r="B1374" s="129"/>
      <c r="C1374" s="130">
        <v>284</v>
      </c>
      <c r="D1374" s="130" t="s">
        <v>145</v>
      </c>
      <c r="E1374" s="131" t="s">
        <v>858</v>
      </c>
      <c r="F1374" s="222" t="s">
        <v>859</v>
      </c>
      <c r="G1374" s="222"/>
      <c r="H1374" s="222"/>
      <c r="I1374" s="222"/>
      <c r="J1374" s="132" t="s">
        <v>850</v>
      </c>
      <c r="K1374" s="133">
        <v>1</v>
      </c>
      <c r="L1374" s="217">
        <v>0</v>
      </c>
      <c r="M1374" s="217"/>
      <c r="N1374" s="217">
        <f t="shared" si="30"/>
        <v>0</v>
      </c>
      <c r="O1374" s="217"/>
      <c r="P1374" s="217"/>
      <c r="Q1374" s="217"/>
      <c r="R1374" s="134"/>
      <c r="T1374" s="135" t="s">
        <v>5</v>
      </c>
      <c r="U1374" s="40" t="s">
        <v>38</v>
      </c>
      <c r="V1374" s="136">
        <v>0</v>
      </c>
      <c r="W1374" s="136">
        <f t="shared" si="31"/>
        <v>0</v>
      </c>
      <c r="X1374" s="136">
        <v>0</v>
      </c>
      <c r="Y1374" s="136">
        <f t="shared" si="32"/>
        <v>0</v>
      </c>
      <c r="Z1374" s="136">
        <v>0</v>
      </c>
      <c r="AA1374" s="137">
        <f t="shared" si="33"/>
        <v>0</v>
      </c>
      <c r="AR1374" s="21" t="s">
        <v>851</v>
      </c>
      <c r="AT1374" s="21" t="s">
        <v>145</v>
      </c>
      <c r="AU1374" s="21" t="s">
        <v>95</v>
      </c>
      <c r="AY1374" s="21" t="s">
        <v>144</v>
      </c>
      <c r="BE1374" s="138">
        <f t="shared" si="34"/>
        <v>0</v>
      </c>
      <c r="BF1374" s="138">
        <f t="shared" si="35"/>
        <v>0</v>
      </c>
      <c r="BG1374" s="138">
        <f t="shared" si="36"/>
        <v>0</v>
      </c>
      <c r="BH1374" s="138">
        <f t="shared" si="37"/>
        <v>0</v>
      </c>
      <c r="BI1374" s="138">
        <f t="shared" si="38"/>
        <v>0</v>
      </c>
      <c r="BJ1374" s="21" t="s">
        <v>81</v>
      </c>
      <c r="BK1374" s="138">
        <f t="shared" si="39"/>
        <v>0</v>
      </c>
      <c r="BL1374" s="21" t="s">
        <v>851</v>
      </c>
      <c r="BM1374" s="21" t="s">
        <v>2247</v>
      </c>
    </row>
    <row r="1375" spans="2:65" s="1" customFormat="1" ht="16.5" customHeight="1">
      <c r="B1375" s="129"/>
      <c r="C1375" s="130">
        <v>285</v>
      </c>
      <c r="D1375" s="130" t="s">
        <v>145</v>
      </c>
      <c r="E1375" s="131" t="s">
        <v>862</v>
      </c>
      <c r="F1375" s="222" t="s">
        <v>863</v>
      </c>
      <c r="G1375" s="222"/>
      <c r="H1375" s="222"/>
      <c r="I1375" s="222"/>
      <c r="J1375" s="132" t="s">
        <v>850</v>
      </c>
      <c r="K1375" s="133">
        <v>1</v>
      </c>
      <c r="L1375" s="217">
        <v>0</v>
      </c>
      <c r="M1375" s="217"/>
      <c r="N1375" s="217">
        <f t="shared" si="30"/>
        <v>0</v>
      </c>
      <c r="O1375" s="217"/>
      <c r="P1375" s="217"/>
      <c r="Q1375" s="217"/>
      <c r="R1375" s="134"/>
      <c r="T1375" s="135" t="s">
        <v>5</v>
      </c>
      <c r="U1375" s="40" t="s">
        <v>38</v>
      </c>
      <c r="V1375" s="136">
        <v>0</v>
      </c>
      <c r="W1375" s="136">
        <f t="shared" si="31"/>
        <v>0</v>
      </c>
      <c r="X1375" s="136">
        <v>0</v>
      </c>
      <c r="Y1375" s="136">
        <f t="shared" si="32"/>
        <v>0</v>
      </c>
      <c r="Z1375" s="136">
        <v>0</v>
      </c>
      <c r="AA1375" s="137">
        <f t="shared" si="33"/>
        <v>0</v>
      </c>
      <c r="AR1375" s="21" t="s">
        <v>851</v>
      </c>
      <c r="AT1375" s="21" t="s">
        <v>145</v>
      </c>
      <c r="AU1375" s="21" t="s">
        <v>95</v>
      </c>
      <c r="AY1375" s="21" t="s">
        <v>144</v>
      </c>
      <c r="BE1375" s="138">
        <f t="shared" si="34"/>
        <v>0</v>
      </c>
      <c r="BF1375" s="138">
        <f t="shared" si="35"/>
        <v>0</v>
      </c>
      <c r="BG1375" s="138">
        <f t="shared" si="36"/>
        <v>0</v>
      </c>
      <c r="BH1375" s="138">
        <f t="shared" si="37"/>
        <v>0</v>
      </c>
      <c r="BI1375" s="138">
        <f t="shared" si="38"/>
        <v>0</v>
      </c>
      <c r="BJ1375" s="21" t="s">
        <v>81</v>
      </c>
      <c r="BK1375" s="138">
        <f t="shared" si="39"/>
        <v>0</v>
      </c>
      <c r="BL1375" s="21" t="s">
        <v>851</v>
      </c>
      <c r="BM1375" s="21" t="s">
        <v>2248</v>
      </c>
    </row>
    <row r="1376" spans="2:65" s="1" customFormat="1" ht="16.5" customHeight="1">
      <c r="B1376" s="129"/>
      <c r="C1376" s="130">
        <v>286</v>
      </c>
      <c r="D1376" s="130" t="s">
        <v>145</v>
      </c>
      <c r="E1376" s="131" t="s">
        <v>866</v>
      </c>
      <c r="F1376" s="222" t="s">
        <v>867</v>
      </c>
      <c r="G1376" s="222"/>
      <c r="H1376" s="222"/>
      <c r="I1376" s="222"/>
      <c r="J1376" s="132" t="s">
        <v>850</v>
      </c>
      <c r="K1376" s="133">
        <v>1</v>
      </c>
      <c r="L1376" s="217">
        <v>0</v>
      </c>
      <c r="M1376" s="217"/>
      <c r="N1376" s="217">
        <f t="shared" si="30"/>
        <v>0</v>
      </c>
      <c r="O1376" s="217"/>
      <c r="P1376" s="217"/>
      <c r="Q1376" s="217"/>
      <c r="R1376" s="134"/>
      <c r="T1376" s="135" t="s">
        <v>5</v>
      </c>
      <c r="U1376" s="40" t="s">
        <v>38</v>
      </c>
      <c r="V1376" s="136">
        <v>0</v>
      </c>
      <c r="W1376" s="136">
        <f t="shared" si="31"/>
        <v>0</v>
      </c>
      <c r="X1376" s="136">
        <v>0</v>
      </c>
      <c r="Y1376" s="136">
        <f t="shared" si="32"/>
        <v>0</v>
      </c>
      <c r="Z1376" s="136">
        <v>0</v>
      </c>
      <c r="AA1376" s="137">
        <f t="shared" si="33"/>
        <v>0</v>
      </c>
      <c r="AR1376" s="21" t="s">
        <v>851</v>
      </c>
      <c r="AT1376" s="21" t="s">
        <v>145</v>
      </c>
      <c r="AU1376" s="21" t="s">
        <v>95</v>
      </c>
      <c r="AY1376" s="21" t="s">
        <v>144</v>
      </c>
      <c r="BE1376" s="138">
        <f t="shared" si="34"/>
        <v>0</v>
      </c>
      <c r="BF1376" s="138">
        <f t="shared" si="35"/>
        <v>0</v>
      </c>
      <c r="BG1376" s="138">
        <f t="shared" si="36"/>
        <v>0</v>
      </c>
      <c r="BH1376" s="138">
        <f t="shared" si="37"/>
        <v>0</v>
      </c>
      <c r="BI1376" s="138">
        <f t="shared" si="38"/>
        <v>0</v>
      </c>
      <c r="BJ1376" s="21" t="s">
        <v>81</v>
      </c>
      <c r="BK1376" s="138">
        <f t="shared" si="39"/>
        <v>0</v>
      </c>
      <c r="BL1376" s="21" t="s">
        <v>851</v>
      </c>
      <c r="BM1376" s="21" t="s">
        <v>2249</v>
      </c>
    </row>
    <row r="1377" spans="2:65" s="1" customFormat="1" ht="16.5" customHeight="1">
      <c r="B1377" s="129"/>
      <c r="C1377" s="130">
        <v>287</v>
      </c>
      <c r="D1377" s="130" t="s">
        <v>145</v>
      </c>
      <c r="E1377" s="131" t="s">
        <v>870</v>
      </c>
      <c r="F1377" s="222" t="s">
        <v>871</v>
      </c>
      <c r="G1377" s="222"/>
      <c r="H1377" s="222"/>
      <c r="I1377" s="222"/>
      <c r="J1377" s="132" t="s">
        <v>850</v>
      </c>
      <c r="K1377" s="133">
        <v>1</v>
      </c>
      <c r="L1377" s="217">
        <v>0</v>
      </c>
      <c r="M1377" s="217"/>
      <c r="N1377" s="217">
        <f t="shared" si="30"/>
        <v>0</v>
      </c>
      <c r="O1377" s="217"/>
      <c r="P1377" s="217"/>
      <c r="Q1377" s="217"/>
      <c r="R1377" s="134"/>
      <c r="T1377" s="135" t="s">
        <v>5</v>
      </c>
      <c r="U1377" s="169" t="s">
        <v>38</v>
      </c>
      <c r="V1377" s="170">
        <v>0</v>
      </c>
      <c r="W1377" s="170">
        <f t="shared" si="31"/>
        <v>0</v>
      </c>
      <c r="X1377" s="170">
        <v>0</v>
      </c>
      <c r="Y1377" s="170">
        <f t="shared" si="32"/>
        <v>0</v>
      </c>
      <c r="Z1377" s="170">
        <v>0</v>
      </c>
      <c r="AA1377" s="171">
        <f t="shared" si="33"/>
        <v>0</v>
      </c>
      <c r="AR1377" s="21" t="s">
        <v>851</v>
      </c>
      <c r="AT1377" s="21" t="s">
        <v>145</v>
      </c>
      <c r="AU1377" s="21" t="s">
        <v>95</v>
      </c>
      <c r="AY1377" s="21" t="s">
        <v>144</v>
      </c>
      <c r="BE1377" s="138">
        <f t="shared" si="34"/>
        <v>0</v>
      </c>
      <c r="BF1377" s="138">
        <f t="shared" si="35"/>
        <v>0</v>
      </c>
      <c r="BG1377" s="138">
        <f t="shared" si="36"/>
        <v>0</v>
      </c>
      <c r="BH1377" s="138">
        <f t="shared" si="37"/>
        <v>0</v>
      </c>
      <c r="BI1377" s="138">
        <f t="shared" si="38"/>
        <v>0</v>
      </c>
      <c r="BJ1377" s="21" t="s">
        <v>81</v>
      </c>
      <c r="BK1377" s="138">
        <f t="shared" si="39"/>
        <v>0</v>
      </c>
      <c r="BL1377" s="21" t="s">
        <v>851</v>
      </c>
      <c r="BM1377" s="21" t="s">
        <v>2250</v>
      </c>
    </row>
    <row r="1378" spans="2:65" s="1" customFormat="1" ht="6.95" customHeight="1">
      <c r="B1378" s="55"/>
      <c r="C1378" s="56"/>
      <c r="D1378" s="56"/>
      <c r="E1378" s="56"/>
      <c r="F1378" s="56"/>
      <c r="G1378" s="56"/>
      <c r="H1378" s="56"/>
      <c r="I1378" s="56"/>
      <c r="J1378" s="56"/>
      <c r="K1378" s="56"/>
      <c r="L1378" s="56"/>
      <c r="M1378" s="56"/>
      <c r="N1378" s="56"/>
      <c r="O1378" s="56"/>
      <c r="P1378" s="56"/>
      <c r="Q1378" s="56"/>
      <c r="R1378" s="57"/>
    </row>
  </sheetData>
  <mergeCells count="1892">
    <mergeCell ref="F1363:I1363"/>
    <mergeCell ref="F1362:I1362"/>
    <mergeCell ref="F1364:I1364"/>
    <mergeCell ref="F1365:I1365"/>
    <mergeCell ref="F1366:I1366"/>
    <mergeCell ref="L1366:M1366"/>
    <mergeCell ref="N1366:Q1366"/>
    <mergeCell ref="F1367:I1367"/>
    <mergeCell ref="L1370:M1370"/>
    <mergeCell ref="N1370:Q1370"/>
    <mergeCell ref="N1368:Q1368"/>
    <mergeCell ref="N1369:Q1369"/>
    <mergeCell ref="F1377:I1377"/>
    <mergeCell ref="F1374:I1374"/>
    <mergeCell ref="F1375:I1375"/>
    <mergeCell ref="F1376:I1376"/>
    <mergeCell ref="F1347:I1347"/>
    <mergeCell ref="F1350:I1350"/>
    <mergeCell ref="F1348:I1348"/>
    <mergeCell ref="F1349:I1349"/>
    <mergeCell ref="F1351:I1351"/>
    <mergeCell ref="F1352:I1352"/>
    <mergeCell ref="F1353:I1353"/>
    <mergeCell ref="F1354:I1354"/>
    <mergeCell ref="F1355:I1355"/>
    <mergeCell ref="F1356:I1356"/>
    <mergeCell ref="F1357:I1357"/>
    <mergeCell ref="F1358:I1358"/>
    <mergeCell ref="F1359:I1359"/>
    <mergeCell ref="F1360:I1360"/>
    <mergeCell ref="F1361:I1361"/>
    <mergeCell ref="F1370:I1370"/>
    <mergeCell ref="F1372:I1372"/>
    <mergeCell ref="L1372:M1372"/>
    <mergeCell ref="N1372:Q1372"/>
    <mergeCell ref="F1373:I1373"/>
    <mergeCell ref="L1373:M1373"/>
    <mergeCell ref="N1373:Q1373"/>
    <mergeCell ref="L1374:M1374"/>
    <mergeCell ref="N1374:Q1374"/>
    <mergeCell ref="L1375:M1375"/>
    <mergeCell ref="N1375:Q1375"/>
    <mergeCell ref="L1376:M1376"/>
    <mergeCell ref="N1376:Q1376"/>
    <mergeCell ref="L1377:M1377"/>
    <mergeCell ref="N1377:Q1377"/>
    <mergeCell ref="N1371:Q1371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F79:P79"/>
    <mergeCell ref="F78:P78"/>
    <mergeCell ref="M81:P81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5:Q115"/>
    <mergeCell ref="N116:Q116"/>
    <mergeCell ref="N117:Q117"/>
    <mergeCell ref="N118:Q118"/>
    <mergeCell ref="N119:Q119"/>
    <mergeCell ref="N120:Q120"/>
    <mergeCell ref="N121:Q121"/>
    <mergeCell ref="N123:Q123"/>
    <mergeCell ref="L125:Q125"/>
    <mergeCell ref="C131:Q131"/>
    <mergeCell ref="F133:P133"/>
    <mergeCell ref="F134:P134"/>
    <mergeCell ref="M136:P136"/>
    <mergeCell ref="M138:Q138"/>
    <mergeCell ref="M139:Q139"/>
    <mergeCell ref="F141:I141"/>
    <mergeCell ref="L141:M141"/>
    <mergeCell ref="N141:Q141"/>
    <mergeCell ref="N142:Q142"/>
    <mergeCell ref="N143:Q143"/>
    <mergeCell ref="F145:I145"/>
    <mergeCell ref="F149:I149"/>
    <mergeCell ref="L145:M145"/>
    <mergeCell ref="N145:Q145"/>
    <mergeCell ref="F146:I146"/>
    <mergeCell ref="F147:I147"/>
    <mergeCell ref="F148:I148"/>
    <mergeCell ref="F150:I150"/>
    <mergeCell ref="F151:I151"/>
    <mergeCell ref="F152:I152"/>
    <mergeCell ref="F153:I153"/>
    <mergeCell ref="L153:M153"/>
    <mergeCell ref="N153:Q153"/>
    <mergeCell ref="N144:Q144"/>
    <mergeCell ref="F154:I154"/>
    <mergeCell ref="F157:I157"/>
    <mergeCell ref="F155:I155"/>
    <mergeCell ref="F156:I156"/>
    <mergeCell ref="F158:I158"/>
    <mergeCell ref="L158:M158"/>
    <mergeCell ref="N158:Q158"/>
    <mergeCell ref="F159:I159"/>
    <mergeCell ref="L159:M159"/>
    <mergeCell ref="N159:Q159"/>
    <mergeCell ref="F160:I160"/>
    <mergeCell ref="F161:I161"/>
    <mergeCell ref="F162:I162"/>
    <mergeCell ref="F163:I163"/>
    <mergeCell ref="F166:I166"/>
    <mergeCell ref="F164:I164"/>
    <mergeCell ref="F165:I165"/>
    <mergeCell ref="F167:I167"/>
    <mergeCell ref="L167:M167"/>
    <mergeCell ref="N167:Q167"/>
    <mergeCell ref="F168:I168"/>
    <mergeCell ref="L168:M168"/>
    <mergeCell ref="N168:Q168"/>
    <mergeCell ref="F169:I169"/>
    <mergeCell ref="F170:I170"/>
    <mergeCell ref="F173:I173"/>
    <mergeCell ref="F171:I171"/>
    <mergeCell ref="F172:I172"/>
    <mergeCell ref="L172:M172"/>
    <mergeCell ref="N172:Q172"/>
    <mergeCell ref="L174:M174"/>
    <mergeCell ref="N174:Q174"/>
    <mergeCell ref="L175:M175"/>
    <mergeCell ref="N175:Q175"/>
    <mergeCell ref="L176:M176"/>
    <mergeCell ref="N176:Q176"/>
    <mergeCell ref="L177:M177"/>
    <mergeCell ref="N177:Q177"/>
    <mergeCell ref="F174:I174"/>
    <mergeCell ref="F177:I177"/>
    <mergeCell ref="F175:I175"/>
    <mergeCell ref="F176:I176"/>
    <mergeCell ref="F178:I178"/>
    <mergeCell ref="F179:I179"/>
    <mergeCell ref="L179:M179"/>
    <mergeCell ref="N179:Q179"/>
    <mergeCell ref="F180:I180"/>
    <mergeCell ref="F181:I181"/>
    <mergeCell ref="N182:Q182"/>
    <mergeCell ref="F183:I183"/>
    <mergeCell ref="F187:I187"/>
    <mergeCell ref="L183:M183"/>
    <mergeCell ref="N183:Q183"/>
    <mergeCell ref="F184:I184"/>
    <mergeCell ref="F185:I185"/>
    <mergeCell ref="F186:I186"/>
    <mergeCell ref="F188:I188"/>
    <mergeCell ref="F189:I189"/>
    <mergeCell ref="L189:M189"/>
    <mergeCell ref="N189:Q189"/>
    <mergeCell ref="F190:I190"/>
    <mergeCell ref="F191:I191"/>
    <mergeCell ref="F192:I192"/>
    <mergeCell ref="F195:I195"/>
    <mergeCell ref="F193:I193"/>
    <mergeCell ref="F194:I194"/>
    <mergeCell ref="F196:I196"/>
    <mergeCell ref="L196:M196"/>
    <mergeCell ref="N196:Q196"/>
    <mergeCell ref="F197:I197"/>
    <mergeCell ref="F198:I198"/>
    <mergeCell ref="F199:I199"/>
    <mergeCell ref="F200:I200"/>
    <mergeCell ref="F201:I201"/>
    <mergeCell ref="F204:I204"/>
    <mergeCell ref="F202:I202"/>
    <mergeCell ref="F203:I203"/>
    <mergeCell ref="L203:M203"/>
    <mergeCell ref="N203:Q203"/>
    <mergeCell ref="L204:M204"/>
    <mergeCell ref="N204:Q204"/>
    <mergeCell ref="F205:I205"/>
    <mergeCell ref="F206:I206"/>
    <mergeCell ref="F207:I207"/>
    <mergeCell ref="F208:I208"/>
    <mergeCell ref="F211:I211"/>
    <mergeCell ref="F209:I209"/>
    <mergeCell ref="L209:M209"/>
    <mergeCell ref="N209:Q209"/>
    <mergeCell ref="F210:I210"/>
    <mergeCell ref="F212:I212"/>
    <mergeCell ref="F213:I213"/>
    <mergeCell ref="F214:I214"/>
    <mergeCell ref="L214:M214"/>
    <mergeCell ref="N214:Q214"/>
    <mergeCell ref="L215:M215"/>
    <mergeCell ref="N215:Q215"/>
    <mergeCell ref="F215:I215"/>
    <mergeCell ref="F218:I218"/>
    <mergeCell ref="F216:I216"/>
    <mergeCell ref="F217:I217"/>
    <mergeCell ref="F219:I219"/>
    <mergeCell ref="F220:I220"/>
    <mergeCell ref="L220:M220"/>
    <mergeCell ref="N220:Q220"/>
    <mergeCell ref="F221:I221"/>
    <mergeCell ref="F222:I222"/>
    <mergeCell ref="N223:Q223"/>
    <mergeCell ref="F224:I224"/>
    <mergeCell ref="F227:I227"/>
    <mergeCell ref="L224:M224"/>
    <mergeCell ref="N224:Q224"/>
    <mergeCell ref="F225:I225"/>
    <mergeCell ref="F226:I226"/>
    <mergeCell ref="L227:M227"/>
    <mergeCell ref="N227:Q227"/>
    <mergeCell ref="F228:I228"/>
    <mergeCell ref="F229:I229"/>
    <mergeCell ref="F230:I230"/>
    <mergeCell ref="F231:I231"/>
    <mergeCell ref="F232:I232"/>
    <mergeCell ref="F233:I233"/>
    <mergeCell ref="F236:I236"/>
    <mergeCell ref="F234:I234"/>
    <mergeCell ref="F235:I235"/>
    <mergeCell ref="F237:I237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L249:M249"/>
    <mergeCell ref="N249:Q249"/>
    <mergeCell ref="F250:I250"/>
    <mergeCell ref="F251:I251"/>
    <mergeCell ref="F252:I252"/>
    <mergeCell ref="F253:I253"/>
    <mergeCell ref="F254:I254"/>
    <mergeCell ref="L255:M255"/>
    <mergeCell ref="N255:Q255"/>
    <mergeCell ref="F255:I255"/>
    <mergeCell ref="F258:I258"/>
    <mergeCell ref="F256:I256"/>
    <mergeCell ref="F257:I257"/>
    <mergeCell ref="L258:M258"/>
    <mergeCell ref="N258:Q258"/>
    <mergeCell ref="F259:I259"/>
    <mergeCell ref="F260:I260"/>
    <mergeCell ref="F261:I261"/>
    <mergeCell ref="F262:I262"/>
    <mergeCell ref="F263:I263"/>
    <mergeCell ref="L264:M264"/>
    <mergeCell ref="N264:Q264"/>
    <mergeCell ref="F264:I264"/>
    <mergeCell ref="F267:I267"/>
    <mergeCell ref="F265:I265"/>
    <mergeCell ref="F266:I266"/>
    <mergeCell ref="L267:M267"/>
    <mergeCell ref="N267:Q267"/>
    <mergeCell ref="F268:I268"/>
    <mergeCell ref="L268:M268"/>
    <mergeCell ref="N268:Q268"/>
    <mergeCell ref="F269:I269"/>
    <mergeCell ref="F270:I270"/>
    <mergeCell ref="L279:M279"/>
    <mergeCell ref="L273:M273"/>
    <mergeCell ref="L274:M274"/>
    <mergeCell ref="L275:M275"/>
    <mergeCell ref="L276:M276"/>
    <mergeCell ref="L277:M277"/>
    <mergeCell ref="L278:M278"/>
    <mergeCell ref="L281:M281"/>
    <mergeCell ref="L282:M282"/>
    <mergeCell ref="L295:M295"/>
    <mergeCell ref="F271:I271"/>
    <mergeCell ref="F272:I272"/>
    <mergeCell ref="F273:I273"/>
    <mergeCell ref="N273:Q273"/>
    <mergeCell ref="N274:Q274"/>
    <mergeCell ref="N275:Q275"/>
    <mergeCell ref="N276:Q276"/>
    <mergeCell ref="N277:Q277"/>
    <mergeCell ref="N278:Q278"/>
    <mergeCell ref="N279:Q279"/>
    <mergeCell ref="N281:Q281"/>
    <mergeCell ref="N282:Q282"/>
    <mergeCell ref="F274:I274"/>
    <mergeCell ref="F277:I277"/>
    <mergeCell ref="F275:I275"/>
    <mergeCell ref="F276:I276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N295:Q295"/>
    <mergeCell ref="F296:I296"/>
    <mergeCell ref="F297:I297"/>
    <mergeCell ref="F298:I298"/>
    <mergeCell ref="F299:I299"/>
    <mergeCell ref="F300:I300"/>
    <mergeCell ref="F303:I303"/>
    <mergeCell ref="F301:I301"/>
    <mergeCell ref="F302:I302"/>
    <mergeCell ref="L303:M303"/>
    <mergeCell ref="N303:Q303"/>
    <mergeCell ref="F304:I304"/>
    <mergeCell ref="F305:I305"/>
    <mergeCell ref="F306:I306"/>
    <mergeCell ref="F307:I307"/>
    <mergeCell ref="F308:I308"/>
    <mergeCell ref="F309:I309"/>
    <mergeCell ref="F312:I312"/>
    <mergeCell ref="F310:I310"/>
    <mergeCell ref="F311:I311"/>
    <mergeCell ref="L311:M311"/>
    <mergeCell ref="N311:Q311"/>
    <mergeCell ref="L312:M312"/>
    <mergeCell ref="N312:Q312"/>
    <mergeCell ref="F313:I313"/>
    <mergeCell ref="F314:I314"/>
    <mergeCell ref="F315:I315"/>
    <mergeCell ref="F316:I316"/>
    <mergeCell ref="F317:I317"/>
    <mergeCell ref="F318:I318"/>
    <mergeCell ref="F321:I321"/>
    <mergeCell ref="F319:I319"/>
    <mergeCell ref="F320:I320"/>
    <mergeCell ref="F322:I322"/>
    <mergeCell ref="F323:I323"/>
    <mergeCell ref="F324:I324"/>
    <mergeCell ref="F325:I325"/>
    <mergeCell ref="F326:I326"/>
    <mergeCell ref="F327:I327"/>
    <mergeCell ref="F328:I328"/>
    <mergeCell ref="L328:M328"/>
    <mergeCell ref="N328:Q328"/>
    <mergeCell ref="L331:M331"/>
    <mergeCell ref="N331:Q331"/>
    <mergeCell ref="L332:M332"/>
    <mergeCell ref="N332:Q332"/>
    <mergeCell ref="L334:M334"/>
    <mergeCell ref="N334:Q334"/>
    <mergeCell ref="L341:M341"/>
    <mergeCell ref="N341:Q341"/>
    <mergeCell ref="L347:M347"/>
    <mergeCell ref="N347:Q347"/>
    <mergeCell ref="F329:I329"/>
    <mergeCell ref="F331:I331"/>
    <mergeCell ref="F330:I330"/>
    <mergeCell ref="F332:I332"/>
    <mergeCell ref="F333:I333"/>
    <mergeCell ref="F334:I334"/>
    <mergeCell ref="F335:I335"/>
    <mergeCell ref="F336:I336"/>
    <mergeCell ref="F337:I337"/>
    <mergeCell ref="F338:I338"/>
    <mergeCell ref="F339:I339"/>
    <mergeCell ref="F340:I340"/>
    <mergeCell ref="F341:I341"/>
    <mergeCell ref="F342:I342"/>
    <mergeCell ref="F343:I343"/>
    <mergeCell ref="F344:I344"/>
    <mergeCell ref="F345:I345"/>
    <mergeCell ref="F346:I346"/>
    <mergeCell ref="F347:I347"/>
    <mergeCell ref="F348:I348"/>
    <mergeCell ref="F349:I349"/>
    <mergeCell ref="F350:I350"/>
    <mergeCell ref="F351:I351"/>
    <mergeCell ref="F352:I352"/>
    <mergeCell ref="F353:I353"/>
    <mergeCell ref="F354:I354"/>
    <mergeCell ref="F355:I355"/>
    <mergeCell ref="F356:I356"/>
    <mergeCell ref="L356:M356"/>
    <mergeCell ref="N356:Q356"/>
    <mergeCell ref="F357:I357"/>
    <mergeCell ref="F359:I359"/>
    <mergeCell ref="F358:I358"/>
    <mergeCell ref="F360:I360"/>
    <mergeCell ref="F361:I361"/>
    <mergeCell ref="F362:I362"/>
    <mergeCell ref="L362:M362"/>
    <mergeCell ref="N362:Q362"/>
    <mergeCell ref="F363:I363"/>
    <mergeCell ref="F364:I364"/>
    <mergeCell ref="F365:I365"/>
    <mergeCell ref="F366:I366"/>
    <mergeCell ref="F367:I367"/>
    <mergeCell ref="L367:M367"/>
    <mergeCell ref="N367:Q367"/>
    <mergeCell ref="F368:I368"/>
    <mergeCell ref="F369:I369"/>
    <mergeCell ref="F370:I370"/>
    <mergeCell ref="F371:I371"/>
    <mergeCell ref="F372:I372"/>
    <mergeCell ref="F374:I374"/>
    <mergeCell ref="F375:I375"/>
    <mergeCell ref="L374:M374"/>
    <mergeCell ref="N374:Q374"/>
    <mergeCell ref="L375:M375"/>
    <mergeCell ref="N375:Q375"/>
    <mergeCell ref="L378:M378"/>
    <mergeCell ref="N378:Q378"/>
    <mergeCell ref="N373:Q373"/>
    <mergeCell ref="F376:I376"/>
    <mergeCell ref="F379:I379"/>
    <mergeCell ref="F377:I377"/>
    <mergeCell ref="F378:I378"/>
    <mergeCell ref="F380:I380"/>
    <mergeCell ref="F381:I381"/>
    <mergeCell ref="F382:I382"/>
    <mergeCell ref="F383:I383"/>
    <mergeCell ref="F384:I384"/>
    <mergeCell ref="L384:M384"/>
    <mergeCell ref="N384:Q384"/>
    <mergeCell ref="L387:M387"/>
    <mergeCell ref="N387:Q387"/>
    <mergeCell ref="N390:Q390"/>
    <mergeCell ref="F385:I385"/>
    <mergeCell ref="F388:I388"/>
    <mergeCell ref="F386:I386"/>
    <mergeCell ref="F387:I387"/>
    <mergeCell ref="F389:I389"/>
    <mergeCell ref="F390:I390"/>
    <mergeCell ref="L390:M390"/>
    <mergeCell ref="F391:I391"/>
    <mergeCell ref="F393:I393"/>
    <mergeCell ref="F392:I392"/>
    <mergeCell ref="F394:I394"/>
    <mergeCell ref="F395:I395"/>
    <mergeCell ref="F396:I396"/>
    <mergeCell ref="F397:I397"/>
    <mergeCell ref="F398:I398"/>
    <mergeCell ref="F399:I399"/>
    <mergeCell ref="F405:I405"/>
    <mergeCell ref="F400:I400"/>
    <mergeCell ref="F401:I401"/>
    <mergeCell ref="F402:I402"/>
    <mergeCell ref="F403:I403"/>
    <mergeCell ref="L403:M403"/>
    <mergeCell ref="N403:Q403"/>
    <mergeCell ref="F404:I404"/>
    <mergeCell ref="F406:I406"/>
    <mergeCell ref="F407:I407"/>
    <mergeCell ref="F408:I408"/>
    <mergeCell ref="F409:I409"/>
    <mergeCell ref="F410:I410"/>
    <mergeCell ref="F413:I413"/>
    <mergeCell ref="F411:I411"/>
    <mergeCell ref="F412:I412"/>
    <mergeCell ref="F414:I414"/>
    <mergeCell ref="F415:I415"/>
    <mergeCell ref="F416:I416"/>
    <mergeCell ref="L416:M416"/>
    <mergeCell ref="N416:Q416"/>
    <mergeCell ref="F417:I417"/>
    <mergeCell ref="L417:M417"/>
    <mergeCell ref="N417:Q417"/>
    <mergeCell ref="F418:I418"/>
    <mergeCell ref="F419:I419"/>
    <mergeCell ref="F422:I422"/>
    <mergeCell ref="F420:I420"/>
    <mergeCell ref="F421:I421"/>
    <mergeCell ref="L422:M422"/>
    <mergeCell ref="N422:Q422"/>
    <mergeCell ref="F423:I423"/>
    <mergeCell ref="F424:I424"/>
    <mergeCell ref="F425:I425"/>
    <mergeCell ref="F426:I426"/>
    <mergeCell ref="F427:I427"/>
    <mergeCell ref="F428:I428"/>
    <mergeCell ref="F431:I431"/>
    <mergeCell ref="F429:I429"/>
    <mergeCell ref="L429:M429"/>
    <mergeCell ref="N429:Q429"/>
    <mergeCell ref="F430:I430"/>
    <mergeCell ref="F432:I432"/>
    <mergeCell ref="F433:I433"/>
    <mergeCell ref="F434:I434"/>
    <mergeCell ref="L434:M434"/>
    <mergeCell ref="N434:Q434"/>
    <mergeCell ref="F435:I435"/>
    <mergeCell ref="F438:I438"/>
    <mergeCell ref="F436:I436"/>
    <mergeCell ref="F437:I437"/>
    <mergeCell ref="L438:M438"/>
    <mergeCell ref="N438:Q438"/>
    <mergeCell ref="F439:I439"/>
    <mergeCell ref="L439:M439"/>
    <mergeCell ref="N439:Q439"/>
    <mergeCell ref="F440:I440"/>
    <mergeCell ref="F441:I441"/>
    <mergeCell ref="F442:I442"/>
    <mergeCell ref="F445:I445"/>
    <mergeCell ref="F443:I443"/>
    <mergeCell ref="F444:I444"/>
    <mergeCell ref="L445:M445"/>
    <mergeCell ref="N445:Q445"/>
    <mergeCell ref="F446:I446"/>
    <mergeCell ref="F447:I447"/>
    <mergeCell ref="F448:I448"/>
    <mergeCell ref="L449:M449"/>
    <mergeCell ref="N449:Q449"/>
    <mergeCell ref="F449:I449"/>
    <mergeCell ref="F452:I452"/>
    <mergeCell ref="F451:I451"/>
    <mergeCell ref="L451:M451"/>
    <mergeCell ref="N451:Q451"/>
    <mergeCell ref="L452:M452"/>
    <mergeCell ref="N452:Q452"/>
    <mergeCell ref="F453:I453"/>
    <mergeCell ref="L453:M453"/>
    <mergeCell ref="N453:Q453"/>
    <mergeCell ref="F454:I454"/>
    <mergeCell ref="N450:Q450"/>
    <mergeCell ref="F455:I455"/>
    <mergeCell ref="F458:I458"/>
    <mergeCell ref="F456:I456"/>
    <mergeCell ref="F457:I457"/>
    <mergeCell ref="L458:M458"/>
    <mergeCell ref="N458:Q458"/>
    <mergeCell ref="F459:I459"/>
    <mergeCell ref="F461:I461"/>
    <mergeCell ref="L461:M461"/>
    <mergeCell ref="N461:Q461"/>
    <mergeCell ref="F462:I462"/>
    <mergeCell ref="L463:M463"/>
    <mergeCell ref="N463:Q463"/>
    <mergeCell ref="N460:Q460"/>
    <mergeCell ref="F463:I463"/>
    <mergeCell ref="F466:I466"/>
    <mergeCell ref="F464:I464"/>
    <mergeCell ref="F465:I465"/>
    <mergeCell ref="L466:M466"/>
    <mergeCell ref="N466:Q466"/>
    <mergeCell ref="N469:Q469"/>
    <mergeCell ref="F467:I467"/>
    <mergeCell ref="F469:I469"/>
    <mergeCell ref="F468:I468"/>
    <mergeCell ref="L469:M469"/>
    <mergeCell ref="F470:I470"/>
    <mergeCell ref="F471:I471"/>
    <mergeCell ref="F472:I472"/>
    <mergeCell ref="L475:M475"/>
    <mergeCell ref="N475:Q475"/>
    <mergeCell ref="F473:I473"/>
    <mergeCell ref="F475:I475"/>
    <mergeCell ref="F474:I474"/>
    <mergeCell ref="F476:I476"/>
    <mergeCell ref="F477:I477"/>
    <mergeCell ref="F478:I478"/>
    <mergeCell ref="F479:I479"/>
    <mergeCell ref="F480:I480"/>
    <mergeCell ref="F481:I481"/>
    <mergeCell ref="L481:M481"/>
    <mergeCell ref="N481:Q481"/>
    <mergeCell ref="F482:I482"/>
    <mergeCell ref="F483:I483"/>
    <mergeCell ref="F484:I484"/>
    <mergeCell ref="F487:I487"/>
    <mergeCell ref="F485:I485"/>
    <mergeCell ref="F486:I486"/>
    <mergeCell ref="F488:I488"/>
    <mergeCell ref="F489:I489"/>
    <mergeCell ref="F490:I490"/>
    <mergeCell ref="F491:I491"/>
    <mergeCell ref="F492:I492"/>
    <mergeCell ref="F508:I508"/>
    <mergeCell ref="F509:I509"/>
    <mergeCell ref="F510:I510"/>
    <mergeCell ref="F511:I511"/>
    <mergeCell ref="L511:M511"/>
    <mergeCell ref="N511:Q511"/>
    <mergeCell ref="F512:I512"/>
    <mergeCell ref="F513:I513"/>
    <mergeCell ref="F514:I514"/>
    <mergeCell ref="F515:I515"/>
    <mergeCell ref="F516:I516"/>
    <mergeCell ref="F517:I517"/>
    <mergeCell ref="F518:I518"/>
    <mergeCell ref="F493:I493"/>
    <mergeCell ref="F500:I500"/>
    <mergeCell ref="F494:I494"/>
    <mergeCell ref="F495:I495"/>
    <mergeCell ref="F496:I496"/>
    <mergeCell ref="F497:I497"/>
    <mergeCell ref="F498:I498"/>
    <mergeCell ref="F499:I499"/>
    <mergeCell ref="F501:I501"/>
    <mergeCell ref="F502:I502"/>
    <mergeCell ref="F503:I503"/>
    <mergeCell ref="F504:I504"/>
    <mergeCell ref="F505:I505"/>
    <mergeCell ref="F506:I506"/>
    <mergeCell ref="F507:I507"/>
    <mergeCell ref="F519:I519"/>
    <mergeCell ref="F522:I522"/>
    <mergeCell ref="F520:I520"/>
    <mergeCell ref="F521:I521"/>
    <mergeCell ref="F523:I523"/>
    <mergeCell ref="F524:I524"/>
    <mergeCell ref="F525:I525"/>
    <mergeCell ref="F526:I526"/>
    <mergeCell ref="F527:I527"/>
    <mergeCell ref="F528:I528"/>
    <mergeCell ref="F529:I529"/>
    <mergeCell ref="F530:I530"/>
    <mergeCell ref="F531:I531"/>
    <mergeCell ref="F532:I532"/>
    <mergeCell ref="F533:I533"/>
    <mergeCell ref="F534:I534"/>
    <mergeCell ref="F535:I535"/>
    <mergeCell ref="F536:I536"/>
    <mergeCell ref="F537:I537"/>
    <mergeCell ref="L537:M537"/>
    <mergeCell ref="N537:Q537"/>
    <mergeCell ref="F538:I538"/>
    <mergeCell ref="F539:I539"/>
    <mergeCell ref="F540:I540"/>
    <mergeCell ref="F541:I541"/>
    <mergeCell ref="F542:I542"/>
    <mergeCell ref="F543:I543"/>
    <mergeCell ref="F544:I544"/>
    <mergeCell ref="F545:I545"/>
    <mergeCell ref="F548:I548"/>
    <mergeCell ref="F546:I546"/>
    <mergeCell ref="F547:I547"/>
    <mergeCell ref="L548:M548"/>
    <mergeCell ref="N548:Q548"/>
    <mergeCell ref="F549:I549"/>
    <mergeCell ref="F550:I550"/>
    <mergeCell ref="F551:I551"/>
    <mergeCell ref="F552:I552"/>
    <mergeCell ref="F553:I553"/>
    <mergeCell ref="F554:I554"/>
    <mergeCell ref="F555:I555"/>
    <mergeCell ref="F556:I556"/>
    <mergeCell ref="F559:I559"/>
    <mergeCell ref="F557:I557"/>
    <mergeCell ref="F558:I558"/>
    <mergeCell ref="F560:I560"/>
    <mergeCell ref="F561:I561"/>
    <mergeCell ref="F562:I562"/>
    <mergeCell ref="F563:I563"/>
    <mergeCell ref="F564:I564"/>
    <mergeCell ref="F565:I565"/>
    <mergeCell ref="F566:I566"/>
    <mergeCell ref="F567:I567"/>
    <mergeCell ref="F568:I568"/>
    <mergeCell ref="L568:M568"/>
    <mergeCell ref="F570:I570"/>
    <mergeCell ref="N568:Q568"/>
    <mergeCell ref="F569:I569"/>
    <mergeCell ref="F571:I571"/>
    <mergeCell ref="L571:M571"/>
    <mergeCell ref="N571:Q571"/>
    <mergeCell ref="F572:I572"/>
    <mergeCell ref="F573:I573"/>
    <mergeCell ref="F574:I574"/>
    <mergeCell ref="F575:I575"/>
    <mergeCell ref="F576:I576"/>
    <mergeCell ref="F577:I577"/>
    <mergeCell ref="F578:I578"/>
    <mergeCell ref="F581:I581"/>
    <mergeCell ref="F579:I579"/>
    <mergeCell ref="F580:I580"/>
    <mergeCell ref="F582:I582"/>
    <mergeCell ref="F583:I583"/>
    <mergeCell ref="F584:I584"/>
    <mergeCell ref="F585:I585"/>
    <mergeCell ref="F586:I586"/>
    <mergeCell ref="F587:I587"/>
    <mergeCell ref="F588:I588"/>
    <mergeCell ref="F589:I589"/>
    <mergeCell ref="F590:I590"/>
    <mergeCell ref="F591:I591"/>
    <mergeCell ref="F592:I592"/>
    <mergeCell ref="F593:I593"/>
    <mergeCell ref="F594:I594"/>
    <mergeCell ref="F595:I595"/>
    <mergeCell ref="F596:I596"/>
    <mergeCell ref="F597:I597"/>
    <mergeCell ref="L597:M597"/>
    <mergeCell ref="N597:Q597"/>
    <mergeCell ref="F598:I598"/>
    <mergeCell ref="F599:I599"/>
    <mergeCell ref="F600:I600"/>
    <mergeCell ref="L600:M600"/>
    <mergeCell ref="N600:Q600"/>
    <mergeCell ref="F601:I601"/>
    <mergeCell ref="F602:I602"/>
    <mergeCell ref="F605:I605"/>
    <mergeCell ref="F603:I603"/>
    <mergeCell ref="F604:I604"/>
    <mergeCell ref="L605:M605"/>
    <mergeCell ref="N605:Q605"/>
    <mergeCell ref="F606:I606"/>
    <mergeCell ref="F607:I607"/>
    <mergeCell ref="F608:I608"/>
    <mergeCell ref="F609:I609"/>
    <mergeCell ref="F610:I610"/>
    <mergeCell ref="F611:I611"/>
    <mergeCell ref="F612:I612"/>
    <mergeCell ref="F613:I613"/>
    <mergeCell ref="F616:I616"/>
    <mergeCell ref="F614:I614"/>
    <mergeCell ref="F615:I615"/>
    <mergeCell ref="F617:I617"/>
    <mergeCell ref="F618:I618"/>
    <mergeCell ref="F619:I619"/>
    <mergeCell ref="L619:M619"/>
    <mergeCell ref="N619:Q619"/>
    <mergeCell ref="L620:M620"/>
    <mergeCell ref="N620:Q620"/>
    <mergeCell ref="L621:M621"/>
    <mergeCell ref="N621:Q621"/>
    <mergeCell ref="F620:I620"/>
    <mergeCell ref="F623:I623"/>
    <mergeCell ref="F621:I621"/>
    <mergeCell ref="F622:I622"/>
    <mergeCell ref="F624:I624"/>
    <mergeCell ref="L624:M624"/>
    <mergeCell ref="N624:Q624"/>
    <mergeCell ref="F625:I625"/>
    <mergeCell ref="F626:I626"/>
    <mergeCell ref="F627:I627"/>
    <mergeCell ref="F628:I628"/>
    <mergeCell ref="F629:I629"/>
    <mergeCell ref="F630:I630"/>
    <mergeCell ref="F631:I631"/>
    <mergeCell ref="F634:I634"/>
    <mergeCell ref="F632:I632"/>
    <mergeCell ref="F633:I633"/>
    <mergeCell ref="F635:I635"/>
    <mergeCell ref="F636:I636"/>
    <mergeCell ref="F637:I637"/>
    <mergeCell ref="F638:I638"/>
    <mergeCell ref="F639:I639"/>
    <mergeCell ref="F640:I640"/>
    <mergeCell ref="F641:I641"/>
    <mergeCell ref="L641:M641"/>
    <mergeCell ref="F643:I643"/>
    <mergeCell ref="N641:Q641"/>
    <mergeCell ref="F642:I642"/>
    <mergeCell ref="L643:M643"/>
    <mergeCell ref="N643:Q643"/>
    <mergeCell ref="F644:I644"/>
    <mergeCell ref="F645:I645"/>
    <mergeCell ref="L645:M645"/>
    <mergeCell ref="N645:Q645"/>
    <mergeCell ref="F646:I646"/>
    <mergeCell ref="F647:I647"/>
    <mergeCell ref="F648:I648"/>
    <mergeCell ref="F649:I649"/>
    <mergeCell ref="F652:I652"/>
    <mergeCell ref="F650:I650"/>
    <mergeCell ref="F651:I651"/>
    <mergeCell ref="F653:I653"/>
    <mergeCell ref="F654:I654"/>
    <mergeCell ref="F655:I655"/>
    <mergeCell ref="F656:I656"/>
    <mergeCell ref="F657:I657"/>
    <mergeCell ref="F658:I658"/>
    <mergeCell ref="F659:I659"/>
    <mergeCell ref="F660:I660"/>
    <mergeCell ref="F666:I666"/>
    <mergeCell ref="F662:I662"/>
    <mergeCell ref="F661:I661"/>
    <mergeCell ref="F663:I663"/>
    <mergeCell ref="F669:I669"/>
    <mergeCell ref="F670:I670"/>
    <mergeCell ref="F671:I671"/>
    <mergeCell ref="F672:I672"/>
    <mergeCell ref="F673:I673"/>
    <mergeCell ref="F675:I675"/>
    <mergeCell ref="F664:I664"/>
    <mergeCell ref="F665:I665"/>
    <mergeCell ref="F677:I677"/>
    <mergeCell ref="F678:I678"/>
    <mergeCell ref="F679:I679"/>
    <mergeCell ref="F680:I680"/>
    <mergeCell ref="F681:I681"/>
    <mergeCell ref="F682:I682"/>
    <mergeCell ref="L659:M659"/>
    <mergeCell ref="N659:Q659"/>
    <mergeCell ref="N662:Q662"/>
    <mergeCell ref="N663:Q663"/>
    <mergeCell ref="N664:Q664"/>
    <mergeCell ref="N665:Q665"/>
    <mergeCell ref="N666:Q666"/>
    <mergeCell ref="N667:Q667"/>
    <mergeCell ref="N668:Q668"/>
    <mergeCell ref="N671:Q671"/>
    <mergeCell ref="N672:Q672"/>
    <mergeCell ref="N673:Q673"/>
    <mergeCell ref="N675:Q675"/>
    <mergeCell ref="F683:I683"/>
    <mergeCell ref="F684:I684"/>
    <mergeCell ref="F685:I685"/>
    <mergeCell ref="F686:I686"/>
    <mergeCell ref="F687:I687"/>
    <mergeCell ref="F688:I688"/>
    <mergeCell ref="F689:I689"/>
    <mergeCell ref="F690:I690"/>
    <mergeCell ref="N677:Q677"/>
    <mergeCell ref="N681:Q681"/>
    <mergeCell ref="N684:Q684"/>
    <mergeCell ref="N687:Q687"/>
    <mergeCell ref="N690:Q690"/>
    <mergeCell ref="N697:Q697"/>
    <mergeCell ref="N674:Q674"/>
    <mergeCell ref="N676:Q676"/>
    <mergeCell ref="L662:M662"/>
    <mergeCell ref="L671:M671"/>
    <mergeCell ref="L663:M663"/>
    <mergeCell ref="L664:M664"/>
    <mergeCell ref="L665:M665"/>
    <mergeCell ref="L666:M666"/>
    <mergeCell ref="L667:M667"/>
    <mergeCell ref="L668:M668"/>
    <mergeCell ref="L672:M672"/>
    <mergeCell ref="L673:M673"/>
    <mergeCell ref="L675:M675"/>
    <mergeCell ref="L677:M677"/>
    <mergeCell ref="L681:M681"/>
    <mergeCell ref="L684:M684"/>
    <mergeCell ref="F667:I667"/>
    <mergeCell ref="F668:I668"/>
    <mergeCell ref="N700:Q700"/>
    <mergeCell ref="N703:Q703"/>
    <mergeCell ref="N708:Q708"/>
    <mergeCell ref="N715:Q715"/>
    <mergeCell ref="N718:Q718"/>
    <mergeCell ref="F691:I691"/>
    <mergeCell ref="F692:I692"/>
    <mergeCell ref="F693:I693"/>
    <mergeCell ref="F694:I694"/>
    <mergeCell ref="F695:I695"/>
    <mergeCell ref="F696:I696"/>
    <mergeCell ref="F697:I697"/>
    <mergeCell ref="F698:I698"/>
    <mergeCell ref="F699:I699"/>
    <mergeCell ref="F700:I700"/>
    <mergeCell ref="F701:I701"/>
    <mergeCell ref="F702:I702"/>
    <mergeCell ref="F703:I703"/>
    <mergeCell ref="F704:I704"/>
    <mergeCell ref="F705:I705"/>
    <mergeCell ref="F706:I706"/>
    <mergeCell ref="F707:I707"/>
    <mergeCell ref="F737:I737"/>
    <mergeCell ref="F738:I738"/>
    <mergeCell ref="F739:I739"/>
    <mergeCell ref="N722:Q722"/>
    <mergeCell ref="N725:Q725"/>
    <mergeCell ref="N728:Q728"/>
    <mergeCell ref="N730:Q730"/>
    <mergeCell ref="L687:M687"/>
    <mergeCell ref="L690:M690"/>
    <mergeCell ref="L697:M697"/>
    <mergeCell ref="L700:M700"/>
    <mergeCell ref="L703:M703"/>
    <mergeCell ref="L708:M708"/>
    <mergeCell ref="L715:M715"/>
    <mergeCell ref="L718:M718"/>
    <mergeCell ref="L722:M722"/>
    <mergeCell ref="L725:M725"/>
    <mergeCell ref="L728:M728"/>
    <mergeCell ref="L730:M730"/>
    <mergeCell ref="L735:M735"/>
    <mergeCell ref="F708:I708"/>
    <mergeCell ref="F709:I709"/>
    <mergeCell ref="F710:I710"/>
    <mergeCell ref="F711:I711"/>
    <mergeCell ref="F712:I712"/>
    <mergeCell ref="F713:I713"/>
    <mergeCell ref="F714:I714"/>
    <mergeCell ref="F715:I715"/>
    <mergeCell ref="F716:I716"/>
    <mergeCell ref="F717:I717"/>
    <mergeCell ref="F718:I718"/>
    <mergeCell ref="F719:I719"/>
    <mergeCell ref="F720:I720"/>
    <mergeCell ref="F721:I721"/>
    <mergeCell ref="F722:I722"/>
    <mergeCell ref="F723:I723"/>
    <mergeCell ref="F724:I724"/>
    <mergeCell ref="F725:I725"/>
    <mergeCell ref="F726:I726"/>
    <mergeCell ref="F727:I727"/>
    <mergeCell ref="F728:I728"/>
    <mergeCell ref="F729:I729"/>
    <mergeCell ref="F730:I730"/>
    <mergeCell ref="F731:I731"/>
    <mergeCell ref="F732:I732"/>
    <mergeCell ref="F733:I733"/>
    <mergeCell ref="F734:I734"/>
    <mergeCell ref="F735:I735"/>
    <mergeCell ref="F736:I736"/>
    <mergeCell ref="L747:M747"/>
    <mergeCell ref="L744:M744"/>
    <mergeCell ref="L750:M750"/>
    <mergeCell ref="L753:M753"/>
    <mergeCell ref="L756:M756"/>
    <mergeCell ref="L765:M765"/>
    <mergeCell ref="L776:M776"/>
    <mergeCell ref="L779:M779"/>
    <mergeCell ref="L782:M782"/>
    <mergeCell ref="L785:M785"/>
    <mergeCell ref="N736:Q736"/>
    <mergeCell ref="N735:Q735"/>
    <mergeCell ref="N739:Q739"/>
    <mergeCell ref="N744:Q744"/>
    <mergeCell ref="N747:Q747"/>
    <mergeCell ref="N750:Q750"/>
    <mergeCell ref="N753:Q753"/>
    <mergeCell ref="N756:Q756"/>
    <mergeCell ref="N765:Q765"/>
    <mergeCell ref="N776:Q776"/>
    <mergeCell ref="N779:Q779"/>
    <mergeCell ref="N782:Q782"/>
    <mergeCell ref="N785:Q785"/>
    <mergeCell ref="L736:M736"/>
    <mergeCell ref="L739:M739"/>
    <mergeCell ref="F740:I740"/>
    <mergeCell ref="F741:I741"/>
    <mergeCell ref="F742:I742"/>
    <mergeCell ref="F743:I743"/>
    <mergeCell ref="F744:I744"/>
    <mergeCell ref="F745:I745"/>
    <mergeCell ref="F746:I746"/>
    <mergeCell ref="F747:I747"/>
    <mergeCell ref="F748:I748"/>
    <mergeCell ref="F749:I749"/>
    <mergeCell ref="F750:I750"/>
    <mergeCell ref="F751:I751"/>
    <mergeCell ref="F752:I752"/>
    <mergeCell ref="F753:I753"/>
    <mergeCell ref="F754:I754"/>
    <mergeCell ref="F755:I755"/>
    <mergeCell ref="F756:I756"/>
    <mergeCell ref="F757:I757"/>
    <mergeCell ref="F758:I758"/>
    <mergeCell ref="F759:I759"/>
    <mergeCell ref="F760:I760"/>
    <mergeCell ref="F761:I761"/>
    <mergeCell ref="F762:I762"/>
    <mergeCell ref="F763:I763"/>
    <mergeCell ref="F764:I764"/>
    <mergeCell ref="F765:I765"/>
    <mergeCell ref="F766:I766"/>
    <mergeCell ref="F767:I767"/>
    <mergeCell ref="F768:I768"/>
    <mergeCell ref="F769:I769"/>
    <mergeCell ref="F770:I770"/>
    <mergeCell ref="F771:I771"/>
    <mergeCell ref="F772:I772"/>
    <mergeCell ref="F773:I773"/>
    <mergeCell ref="F774:I774"/>
    <mergeCell ref="F775:I775"/>
    <mergeCell ref="F776:I776"/>
    <mergeCell ref="F777:I777"/>
    <mergeCell ref="F778:I778"/>
    <mergeCell ref="F779:I779"/>
    <mergeCell ref="F780:I780"/>
    <mergeCell ref="F781:I781"/>
    <mergeCell ref="F782:I782"/>
    <mergeCell ref="F783:I783"/>
    <mergeCell ref="F784:I784"/>
    <mergeCell ref="F785:I785"/>
    <mergeCell ref="F786:I786"/>
    <mergeCell ref="F787:I787"/>
    <mergeCell ref="F788:I788"/>
    <mergeCell ref="F789:I789"/>
    <mergeCell ref="F790:I790"/>
    <mergeCell ref="F791:I791"/>
    <mergeCell ref="F792:I792"/>
    <mergeCell ref="F793:I793"/>
    <mergeCell ref="F794:I794"/>
    <mergeCell ref="F795:I795"/>
    <mergeCell ref="F796:I796"/>
    <mergeCell ref="F797:I797"/>
    <mergeCell ref="F798:I798"/>
    <mergeCell ref="L798:M798"/>
    <mergeCell ref="N798:Q798"/>
    <mergeCell ref="F799:I799"/>
    <mergeCell ref="F800:I800"/>
    <mergeCell ref="F801:I801"/>
    <mergeCell ref="L801:M801"/>
    <mergeCell ref="N801:Q801"/>
    <mergeCell ref="F802:I802"/>
    <mergeCell ref="F803:I803"/>
    <mergeCell ref="F804:I804"/>
    <mergeCell ref="F807:I807"/>
    <mergeCell ref="F805:I805"/>
    <mergeCell ref="F806:I806"/>
    <mergeCell ref="F808:I808"/>
    <mergeCell ref="L808:M808"/>
    <mergeCell ref="N808:Q808"/>
    <mergeCell ref="F809:I809"/>
    <mergeCell ref="F810:I810"/>
    <mergeCell ref="L811:M811"/>
    <mergeCell ref="N811:Q811"/>
    <mergeCell ref="L812:M812"/>
    <mergeCell ref="N812:Q812"/>
    <mergeCell ref="F811:I811"/>
    <mergeCell ref="F814:I814"/>
    <mergeCell ref="F812:I812"/>
    <mergeCell ref="F813:I813"/>
    <mergeCell ref="F815:I815"/>
    <mergeCell ref="L815:M815"/>
    <mergeCell ref="N815:Q815"/>
    <mergeCell ref="F816:I816"/>
    <mergeCell ref="F817:I817"/>
    <mergeCell ref="L818:M818"/>
    <mergeCell ref="N818:Q818"/>
    <mergeCell ref="F818:I818"/>
    <mergeCell ref="F821:I821"/>
    <mergeCell ref="F819:I819"/>
    <mergeCell ref="F820:I820"/>
    <mergeCell ref="L821:M821"/>
    <mergeCell ref="N821:Q821"/>
    <mergeCell ref="F822:I822"/>
    <mergeCell ref="F823:I823"/>
    <mergeCell ref="F824:I824"/>
    <mergeCell ref="F825:I825"/>
    <mergeCell ref="F826:I826"/>
    <mergeCell ref="F827:I827"/>
    <mergeCell ref="F828:I828"/>
    <mergeCell ref="F829:I829"/>
    <mergeCell ref="F832:I832"/>
    <mergeCell ref="F830:I830"/>
    <mergeCell ref="F831:I831"/>
    <mergeCell ref="F833:I833"/>
    <mergeCell ref="F834:I834"/>
    <mergeCell ref="F835:I835"/>
    <mergeCell ref="F836:I836"/>
    <mergeCell ref="F837:I837"/>
    <mergeCell ref="F838:I838"/>
    <mergeCell ref="F839:I839"/>
    <mergeCell ref="F840:I840"/>
    <mergeCell ref="F841:I841"/>
    <mergeCell ref="F842:I842"/>
    <mergeCell ref="F843:I843"/>
    <mergeCell ref="F844:I844"/>
    <mergeCell ref="F845:I845"/>
    <mergeCell ref="F846:I846"/>
    <mergeCell ref="F847:I847"/>
    <mergeCell ref="F848:I848"/>
    <mergeCell ref="F849:I849"/>
    <mergeCell ref="F850:I850"/>
    <mergeCell ref="F851:I851"/>
    <mergeCell ref="F852:I852"/>
    <mergeCell ref="L892:M892"/>
    <mergeCell ref="L890:M890"/>
    <mergeCell ref="L895:M895"/>
    <mergeCell ref="L897:M897"/>
    <mergeCell ref="L902:M902"/>
    <mergeCell ref="F853:I853"/>
    <mergeCell ref="F856:I856"/>
    <mergeCell ref="F854:I854"/>
    <mergeCell ref="F855:I855"/>
    <mergeCell ref="F857:I857"/>
    <mergeCell ref="F858:I858"/>
    <mergeCell ref="F859:I859"/>
    <mergeCell ref="F860:I860"/>
    <mergeCell ref="L852:M852"/>
    <mergeCell ref="F878:I878"/>
    <mergeCell ref="F880:I880"/>
    <mergeCell ref="F883:I883"/>
    <mergeCell ref="F884:I884"/>
    <mergeCell ref="F885:I885"/>
    <mergeCell ref="F886:I886"/>
    <mergeCell ref="F887:I887"/>
    <mergeCell ref="F888:I888"/>
    <mergeCell ref="N878:Q878"/>
    <mergeCell ref="N877:Q877"/>
    <mergeCell ref="N880:Q880"/>
    <mergeCell ref="N883:Q883"/>
    <mergeCell ref="N890:Q890"/>
    <mergeCell ref="N892:Q892"/>
    <mergeCell ref="N895:Q895"/>
    <mergeCell ref="N897:Q897"/>
    <mergeCell ref="N902:Q902"/>
    <mergeCell ref="N879:Q879"/>
    <mergeCell ref="N881:Q881"/>
    <mergeCell ref="N882:Q882"/>
    <mergeCell ref="F861:I861"/>
    <mergeCell ref="F869:I869"/>
    <mergeCell ref="F862:I862"/>
    <mergeCell ref="F863:I863"/>
    <mergeCell ref="F864:I864"/>
    <mergeCell ref="F865:I865"/>
    <mergeCell ref="F866:I866"/>
    <mergeCell ref="F867:I867"/>
    <mergeCell ref="F868:I868"/>
    <mergeCell ref="F870:I870"/>
    <mergeCell ref="F872:I872"/>
    <mergeCell ref="F873:I873"/>
    <mergeCell ref="F874:I874"/>
    <mergeCell ref="F875:I875"/>
    <mergeCell ref="F876:I876"/>
    <mergeCell ref="L877:M877"/>
    <mergeCell ref="L878:M878"/>
    <mergeCell ref="L880:M880"/>
    <mergeCell ref="L883:M883"/>
    <mergeCell ref="F877:I877"/>
    <mergeCell ref="N852:Q852"/>
    <mergeCell ref="L854:M854"/>
    <mergeCell ref="N854:Q854"/>
    <mergeCell ref="N860:Q860"/>
    <mergeCell ref="N861:Q861"/>
    <mergeCell ref="N862:Q862"/>
    <mergeCell ref="N865:Q865"/>
    <mergeCell ref="N866:Q866"/>
    <mergeCell ref="N869:Q869"/>
    <mergeCell ref="N870:Q870"/>
    <mergeCell ref="N872:Q872"/>
    <mergeCell ref="N873:Q873"/>
    <mergeCell ref="N874:Q874"/>
    <mergeCell ref="N875:Q875"/>
    <mergeCell ref="N871:Q871"/>
    <mergeCell ref="L860:M860"/>
    <mergeCell ref="L870:M870"/>
    <mergeCell ref="L861:M861"/>
    <mergeCell ref="L862:M862"/>
    <mergeCell ref="L865:M865"/>
    <mergeCell ref="L866:M866"/>
    <mergeCell ref="L869:M869"/>
    <mergeCell ref="L872:M872"/>
    <mergeCell ref="L873:M873"/>
    <mergeCell ref="L874:M874"/>
    <mergeCell ref="L875:M875"/>
    <mergeCell ref="F889:I889"/>
    <mergeCell ref="F890:I890"/>
    <mergeCell ref="F891:I891"/>
    <mergeCell ref="F892:I892"/>
    <mergeCell ref="F893:I893"/>
    <mergeCell ref="F894:I894"/>
    <mergeCell ref="F895:I895"/>
    <mergeCell ref="F896:I896"/>
    <mergeCell ref="F897:I897"/>
    <mergeCell ref="F898:I898"/>
    <mergeCell ref="F899:I899"/>
    <mergeCell ref="F900:I900"/>
    <mergeCell ref="F901:I901"/>
    <mergeCell ref="F902:I902"/>
    <mergeCell ref="F903:I903"/>
    <mergeCell ref="F904:I904"/>
    <mergeCell ref="F905:I905"/>
    <mergeCell ref="F906:I906"/>
    <mergeCell ref="F907:I907"/>
    <mergeCell ref="F908:I908"/>
    <mergeCell ref="F909:I909"/>
    <mergeCell ref="F910:I910"/>
    <mergeCell ref="F911:I911"/>
    <mergeCell ref="F912:I912"/>
    <mergeCell ref="F913:I913"/>
    <mergeCell ref="F914:I914"/>
    <mergeCell ref="L914:M914"/>
    <mergeCell ref="N914:Q914"/>
    <mergeCell ref="N915:Q915"/>
    <mergeCell ref="F916:I916"/>
    <mergeCell ref="F920:I920"/>
    <mergeCell ref="L916:M916"/>
    <mergeCell ref="N916:Q916"/>
    <mergeCell ref="F917:I917"/>
    <mergeCell ref="F918:I918"/>
    <mergeCell ref="F919:I919"/>
    <mergeCell ref="L919:M919"/>
    <mergeCell ref="N919:Q919"/>
    <mergeCell ref="L920:M920"/>
    <mergeCell ref="N920:Q920"/>
    <mergeCell ref="N921:Q921"/>
    <mergeCell ref="F922:I922"/>
    <mergeCell ref="F925:I925"/>
    <mergeCell ref="L922:M922"/>
    <mergeCell ref="N922:Q922"/>
    <mergeCell ref="F923:I923"/>
    <mergeCell ref="F924:I924"/>
    <mergeCell ref="F926:I926"/>
    <mergeCell ref="L926:M926"/>
    <mergeCell ref="N926:Q926"/>
    <mergeCell ref="F927:I927"/>
    <mergeCell ref="F928:I928"/>
    <mergeCell ref="F929:I929"/>
    <mergeCell ref="F932:I932"/>
    <mergeCell ref="F930:I930"/>
    <mergeCell ref="L930:M930"/>
    <mergeCell ref="N930:Q930"/>
    <mergeCell ref="F931:I931"/>
    <mergeCell ref="F933:I933"/>
    <mergeCell ref="F934:I934"/>
    <mergeCell ref="L934:M934"/>
    <mergeCell ref="N934:Q934"/>
    <mergeCell ref="F935:I935"/>
    <mergeCell ref="F938:I938"/>
    <mergeCell ref="F936:I936"/>
    <mergeCell ref="L936:M936"/>
    <mergeCell ref="N936:Q936"/>
    <mergeCell ref="L938:M938"/>
    <mergeCell ref="N938:Q938"/>
    <mergeCell ref="N937:Q937"/>
    <mergeCell ref="F940:I940"/>
    <mergeCell ref="F942:I942"/>
    <mergeCell ref="L940:M940"/>
    <mergeCell ref="N940:Q940"/>
    <mergeCell ref="L942:M942"/>
    <mergeCell ref="N942:Q942"/>
    <mergeCell ref="L943:M943"/>
    <mergeCell ref="N943:Q943"/>
    <mergeCell ref="N939:Q939"/>
    <mergeCell ref="N941:Q941"/>
    <mergeCell ref="F943:I943"/>
    <mergeCell ref="F946:I946"/>
    <mergeCell ref="F945:I945"/>
    <mergeCell ref="L945:M945"/>
    <mergeCell ref="N945:Q945"/>
    <mergeCell ref="L946:M946"/>
    <mergeCell ref="N946:Q946"/>
    <mergeCell ref="N944:Q944"/>
    <mergeCell ref="N947:Q947"/>
    <mergeCell ref="F948:I948"/>
    <mergeCell ref="L948:M948"/>
    <mergeCell ref="N948:Q948"/>
    <mergeCell ref="F949:I949"/>
    <mergeCell ref="L951:M951"/>
    <mergeCell ref="N951:Q951"/>
    <mergeCell ref="F950:I950"/>
    <mergeCell ref="F953:I953"/>
    <mergeCell ref="F951:I951"/>
    <mergeCell ref="F952:I952"/>
    <mergeCell ref="F954:I954"/>
    <mergeCell ref="L954:M954"/>
    <mergeCell ref="N954:Q954"/>
    <mergeCell ref="L955:M955"/>
    <mergeCell ref="N955:Q955"/>
    <mergeCell ref="F955:I955"/>
    <mergeCell ref="F960:I960"/>
    <mergeCell ref="F956:I956"/>
    <mergeCell ref="F957:I957"/>
    <mergeCell ref="F958:I958"/>
    <mergeCell ref="F959:I959"/>
    <mergeCell ref="L960:M960"/>
    <mergeCell ref="N960:Q960"/>
    <mergeCell ref="F961:I961"/>
    <mergeCell ref="F962:I962"/>
    <mergeCell ref="F963:I963"/>
    <mergeCell ref="F964:I964"/>
    <mergeCell ref="F967:I967"/>
    <mergeCell ref="F965:I965"/>
    <mergeCell ref="F966:I966"/>
    <mergeCell ref="L966:M966"/>
    <mergeCell ref="N966:Q966"/>
    <mergeCell ref="F968:I968"/>
    <mergeCell ref="F969:I969"/>
    <mergeCell ref="F970:I970"/>
    <mergeCell ref="F971:I971"/>
    <mergeCell ref="F972:I972"/>
    <mergeCell ref="F973:I973"/>
    <mergeCell ref="F976:I976"/>
    <mergeCell ref="F974:I974"/>
    <mergeCell ref="L974:M974"/>
    <mergeCell ref="N974:Q974"/>
    <mergeCell ref="F975:I975"/>
    <mergeCell ref="F977:I977"/>
    <mergeCell ref="F978:I978"/>
    <mergeCell ref="F979:I979"/>
    <mergeCell ref="F980:I980"/>
    <mergeCell ref="F981:I981"/>
    <mergeCell ref="F982:I982"/>
    <mergeCell ref="F985:I985"/>
    <mergeCell ref="F983:I983"/>
    <mergeCell ref="L983:M983"/>
    <mergeCell ref="N983:Q983"/>
    <mergeCell ref="F984:I984"/>
    <mergeCell ref="F986:I986"/>
    <mergeCell ref="F987:I987"/>
    <mergeCell ref="F988:I988"/>
    <mergeCell ref="F989:I989"/>
    <mergeCell ref="L989:M989"/>
    <mergeCell ref="N989:Q989"/>
    <mergeCell ref="F990:I990"/>
    <mergeCell ref="F993:I993"/>
    <mergeCell ref="F991:I991"/>
    <mergeCell ref="F992:I992"/>
    <mergeCell ref="L993:M993"/>
    <mergeCell ref="N993:Q993"/>
    <mergeCell ref="F994:I994"/>
    <mergeCell ref="F995:I995"/>
    <mergeCell ref="F996:I996"/>
    <mergeCell ref="F997:I997"/>
    <mergeCell ref="F998:I998"/>
    <mergeCell ref="F999:I999"/>
    <mergeCell ref="F1000:I1000"/>
    <mergeCell ref="F1001:I1001"/>
    <mergeCell ref="F1004:I1004"/>
    <mergeCell ref="F1002:I1002"/>
    <mergeCell ref="F1003:I1003"/>
    <mergeCell ref="F1005:I1005"/>
    <mergeCell ref="F1006:I1006"/>
    <mergeCell ref="F1007:I1007"/>
    <mergeCell ref="F1008:I1008"/>
    <mergeCell ref="F1009:I1009"/>
    <mergeCell ref="F1010:I1010"/>
    <mergeCell ref="F1011:I1011"/>
    <mergeCell ref="L1011:M1011"/>
    <mergeCell ref="N1011:Q1011"/>
    <mergeCell ref="L1015:M1015"/>
    <mergeCell ref="N1015:Q1015"/>
    <mergeCell ref="L1018:M1018"/>
    <mergeCell ref="N1018:Q1018"/>
    <mergeCell ref="L1019:M1019"/>
    <mergeCell ref="N1019:Q1019"/>
    <mergeCell ref="L1021:M1021"/>
    <mergeCell ref="N1021:Q1021"/>
    <mergeCell ref="F1012:I1012"/>
    <mergeCell ref="F1015:I1015"/>
    <mergeCell ref="F1013:I1013"/>
    <mergeCell ref="F1014:I1014"/>
    <mergeCell ref="F1016:I1016"/>
    <mergeCell ref="F1017:I1017"/>
    <mergeCell ref="F1018:I1018"/>
    <mergeCell ref="F1019:I1019"/>
    <mergeCell ref="F1020:I1020"/>
    <mergeCell ref="F1021:I1021"/>
    <mergeCell ref="F1022:I1022"/>
    <mergeCell ref="F1023:I1023"/>
    <mergeCell ref="F1024:I1024"/>
    <mergeCell ref="F1025:I1025"/>
    <mergeCell ref="F1026:I1026"/>
    <mergeCell ref="F1027:I1027"/>
    <mergeCell ref="F1028:I1028"/>
    <mergeCell ref="F1029:I1029"/>
    <mergeCell ref="F1030:I1030"/>
    <mergeCell ref="F1031:I1031"/>
    <mergeCell ref="F1032:I1032"/>
    <mergeCell ref="L1032:M1032"/>
    <mergeCell ref="N1032:Q1032"/>
    <mergeCell ref="F1033:I1033"/>
    <mergeCell ref="F1034:I1034"/>
    <mergeCell ref="F1035:I1035"/>
    <mergeCell ref="F1036:I1036"/>
    <mergeCell ref="L1036:M1036"/>
    <mergeCell ref="N1036:Q1036"/>
    <mergeCell ref="F1037:I1037"/>
    <mergeCell ref="F1039:I1039"/>
    <mergeCell ref="F1038:I1038"/>
    <mergeCell ref="L1039:M1039"/>
    <mergeCell ref="N1039:Q1039"/>
    <mergeCell ref="L1041:M1041"/>
    <mergeCell ref="N1041:Q1041"/>
    <mergeCell ref="F1040:I1040"/>
    <mergeCell ref="F1043:I1043"/>
    <mergeCell ref="F1041:I1041"/>
    <mergeCell ref="F1042:I1042"/>
    <mergeCell ref="F1044:I1044"/>
    <mergeCell ref="L1044:M1044"/>
    <mergeCell ref="N1044:Q1044"/>
    <mergeCell ref="F1045:I1045"/>
    <mergeCell ref="F1047:I1047"/>
    <mergeCell ref="F1046:I1046"/>
    <mergeCell ref="L1047:M1047"/>
    <mergeCell ref="N1047:Q1047"/>
    <mergeCell ref="F1048:I1048"/>
    <mergeCell ref="F1051:I1051"/>
    <mergeCell ref="F1049:I1049"/>
    <mergeCell ref="F1050:I1050"/>
    <mergeCell ref="L1051:M1051"/>
    <mergeCell ref="N1051:Q1051"/>
    <mergeCell ref="F1052:I1052"/>
    <mergeCell ref="F1055:I1055"/>
    <mergeCell ref="F1053:I1053"/>
    <mergeCell ref="F1054:I1054"/>
    <mergeCell ref="L1054:M1054"/>
    <mergeCell ref="N1054:Q1054"/>
    <mergeCell ref="L1056:M1056"/>
    <mergeCell ref="N1056:Q1056"/>
    <mergeCell ref="F1056:I1056"/>
    <mergeCell ref="F1058:I1058"/>
    <mergeCell ref="F1057:I1057"/>
    <mergeCell ref="F1059:I1059"/>
    <mergeCell ref="F1060:I1060"/>
    <mergeCell ref="F1061:I1061"/>
    <mergeCell ref="F1062:I1062"/>
    <mergeCell ref="F1063:I1063"/>
    <mergeCell ref="L1063:M1063"/>
    <mergeCell ref="N1063:Q1063"/>
    <mergeCell ref="F1064:I1064"/>
    <mergeCell ref="F1065:I1065"/>
    <mergeCell ref="F1066:I1066"/>
    <mergeCell ref="F1067:I1067"/>
    <mergeCell ref="F1070:I1070"/>
    <mergeCell ref="F1068:I1068"/>
    <mergeCell ref="F1069:I1069"/>
    <mergeCell ref="L1070:M1070"/>
    <mergeCell ref="N1070:Q1070"/>
    <mergeCell ref="L1071:M1071"/>
    <mergeCell ref="N1071:Q1071"/>
    <mergeCell ref="F1071:I1071"/>
    <mergeCell ref="F1073:I1073"/>
    <mergeCell ref="F1072:I1072"/>
    <mergeCell ref="F1074:I1074"/>
    <mergeCell ref="F1075:I1075"/>
    <mergeCell ref="F1076:I1076"/>
    <mergeCell ref="L1076:M1076"/>
    <mergeCell ref="N1076:Q1076"/>
    <mergeCell ref="F1077:I1077"/>
    <mergeCell ref="F1082:I1082"/>
    <mergeCell ref="F1078:I1078"/>
    <mergeCell ref="L1078:M1078"/>
    <mergeCell ref="N1078:Q1078"/>
    <mergeCell ref="F1080:I1080"/>
    <mergeCell ref="L1080:M1080"/>
    <mergeCell ref="N1080:Q1080"/>
    <mergeCell ref="F1081:I1081"/>
    <mergeCell ref="F1083:I1083"/>
    <mergeCell ref="L1083:M1083"/>
    <mergeCell ref="N1083:Q1083"/>
    <mergeCell ref="F1084:I1084"/>
    <mergeCell ref="N1079:Q1079"/>
    <mergeCell ref="F1085:I1085"/>
    <mergeCell ref="F1088:I1088"/>
    <mergeCell ref="F1086:I1086"/>
    <mergeCell ref="F1087:I1087"/>
    <mergeCell ref="L1088:M1088"/>
    <mergeCell ref="N1088:Q1088"/>
    <mergeCell ref="F1089:I1089"/>
    <mergeCell ref="F1090:I1090"/>
    <mergeCell ref="F1091:I1091"/>
    <mergeCell ref="L1091:M1091"/>
    <mergeCell ref="N1091:Q1091"/>
    <mergeCell ref="F1092:I1092"/>
    <mergeCell ref="F1095:I1095"/>
    <mergeCell ref="F1093:I1093"/>
    <mergeCell ref="F1094:I1094"/>
    <mergeCell ref="L1094:M1094"/>
    <mergeCell ref="N1094:Q1094"/>
    <mergeCell ref="F1096:I1096"/>
    <mergeCell ref="L1096:M1096"/>
    <mergeCell ref="N1096:Q1096"/>
    <mergeCell ref="F1098:I1098"/>
    <mergeCell ref="L1098:M1098"/>
    <mergeCell ref="N1098:Q1098"/>
    <mergeCell ref="F1099:I1099"/>
    <mergeCell ref="N1097:Q1097"/>
    <mergeCell ref="F1100:I1100"/>
    <mergeCell ref="F1103:I1103"/>
    <mergeCell ref="F1101:I1101"/>
    <mergeCell ref="F1102:I1102"/>
    <mergeCell ref="L1103:M1103"/>
    <mergeCell ref="N1103:Q1103"/>
    <mergeCell ref="F1104:I1104"/>
    <mergeCell ref="F1105:I1105"/>
    <mergeCell ref="F1106:I1106"/>
    <mergeCell ref="L1106:M1106"/>
    <mergeCell ref="N1106:Q1106"/>
    <mergeCell ref="F1215:I1215"/>
    <mergeCell ref="F1218:I1218"/>
    <mergeCell ref="F1216:I1216"/>
    <mergeCell ref="F1217:I1217"/>
    <mergeCell ref="L1218:M1218"/>
    <mergeCell ref="N1218:Q1218"/>
    <mergeCell ref="F1219:I1219"/>
    <mergeCell ref="F1220:I1220"/>
    <mergeCell ref="F1221:I1221"/>
    <mergeCell ref="F1222:I1222"/>
    <mergeCell ref="F1223:I1223"/>
    <mergeCell ref="N1158:Q1158"/>
    <mergeCell ref="L1159:M1159"/>
    <mergeCell ref="N1159:Q1159"/>
    <mergeCell ref="L1160:M1160"/>
    <mergeCell ref="N1160:Q1160"/>
    <mergeCell ref="L1161:M1161"/>
    <mergeCell ref="N1161:Q1161"/>
    <mergeCell ref="N1162:Q1162"/>
    <mergeCell ref="N1163:Q1163"/>
    <mergeCell ref="N1164:Q1164"/>
    <mergeCell ref="N1166:Q1166"/>
    <mergeCell ref="N1167:Q1167"/>
    <mergeCell ref="N1169:Q1169"/>
    <mergeCell ref="N1165:Q1165"/>
    <mergeCell ref="L1181:M1181"/>
    <mergeCell ref="L1207:M1207"/>
    <mergeCell ref="N1181:Q1181"/>
    <mergeCell ref="F1174:I1174"/>
    <mergeCell ref="F1175:I1175"/>
    <mergeCell ref="F1176:I1176"/>
    <mergeCell ref="F1162:I1162"/>
    <mergeCell ref="F1224:I1224"/>
    <mergeCell ref="F1227:I1227"/>
    <mergeCell ref="F1225:I1225"/>
    <mergeCell ref="L1225:M1225"/>
    <mergeCell ref="N1225:Q1225"/>
    <mergeCell ref="F1226:I1226"/>
    <mergeCell ref="F1228:I1228"/>
    <mergeCell ref="F1229:I1229"/>
    <mergeCell ref="F1230:I1230"/>
    <mergeCell ref="F1231:I1231"/>
    <mergeCell ref="L1231:M1231"/>
    <mergeCell ref="N1231:Q1231"/>
    <mergeCell ref="L1232:M1232"/>
    <mergeCell ref="N1232:Q1232"/>
    <mergeCell ref="L1233:M1233"/>
    <mergeCell ref="N1233:Q1233"/>
    <mergeCell ref="F1232:I1232"/>
    <mergeCell ref="F1236:I1236"/>
    <mergeCell ref="F1233:I1233"/>
    <mergeCell ref="F1234:I1234"/>
    <mergeCell ref="F1235:I1235"/>
    <mergeCell ref="L1235:M1235"/>
    <mergeCell ref="N1235:Q1235"/>
    <mergeCell ref="L1236:M1236"/>
    <mergeCell ref="N1236:Q1236"/>
    <mergeCell ref="F1237:I1237"/>
    <mergeCell ref="L1238:M1238"/>
    <mergeCell ref="N1238:Q1238"/>
    <mergeCell ref="F1238:I1238"/>
    <mergeCell ref="F1241:I1241"/>
    <mergeCell ref="F1240:I1240"/>
    <mergeCell ref="L1240:M1240"/>
    <mergeCell ref="N1240:Q1240"/>
    <mergeCell ref="F1242:I1242"/>
    <mergeCell ref="F1243:I1243"/>
    <mergeCell ref="L1243:M1243"/>
    <mergeCell ref="N1243:Q1243"/>
    <mergeCell ref="F1244:I1244"/>
    <mergeCell ref="L1244:M1244"/>
    <mergeCell ref="N1244:Q1244"/>
    <mergeCell ref="F1245:I1245"/>
    <mergeCell ref="N1239:Q1239"/>
    <mergeCell ref="F1246:I1246"/>
    <mergeCell ref="F1249:I1249"/>
    <mergeCell ref="F1247:I1247"/>
    <mergeCell ref="F1248:I1248"/>
    <mergeCell ref="F1250:I1250"/>
    <mergeCell ref="F1251:I1251"/>
    <mergeCell ref="F1252:I1252"/>
    <mergeCell ref="F1253:I1253"/>
    <mergeCell ref="L1253:M1253"/>
    <mergeCell ref="N1253:Q1253"/>
    <mergeCell ref="F1254:I1254"/>
    <mergeCell ref="L1255:M1255"/>
    <mergeCell ref="N1255:Q1255"/>
    <mergeCell ref="F1255:I1255"/>
    <mergeCell ref="F1258:I1258"/>
    <mergeCell ref="F1256:I1256"/>
    <mergeCell ref="F1257:I1257"/>
    <mergeCell ref="L1258:M1258"/>
    <mergeCell ref="N1258:Q1258"/>
    <mergeCell ref="F1259:I1259"/>
    <mergeCell ref="L1259:M1259"/>
    <mergeCell ref="N1259:Q1259"/>
    <mergeCell ref="L1260:M1260"/>
    <mergeCell ref="N1260:Q1260"/>
    <mergeCell ref="L1261:M1261"/>
    <mergeCell ref="N1261:Q1261"/>
    <mergeCell ref="F1260:I1260"/>
    <mergeCell ref="F1263:I1263"/>
    <mergeCell ref="F1261:I1261"/>
    <mergeCell ref="L1263:M1263"/>
    <mergeCell ref="N1263:Q1263"/>
    <mergeCell ref="F1264:I1264"/>
    <mergeCell ref="F1265:I1265"/>
    <mergeCell ref="F1266:I1266"/>
    <mergeCell ref="F1267:I1267"/>
    <mergeCell ref="F1268:I1268"/>
    <mergeCell ref="F1269:I1269"/>
    <mergeCell ref="F1270:I1270"/>
    <mergeCell ref="F1271:I1271"/>
    <mergeCell ref="N1262:Q1262"/>
    <mergeCell ref="F1272:I1272"/>
    <mergeCell ref="F1275:I1275"/>
    <mergeCell ref="F1273:I1273"/>
    <mergeCell ref="F1274:I1274"/>
    <mergeCell ref="F1276:I1276"/>
    <mergeCell ref="F1277:I1277"/>
    <mergeCell ref="L1277:M1277"/>
    <mergeCell ref="N1277:Q1277"/>
    <mergeCell ref="F1278:I1278"/>
    <mergeCell ref="L1279:M1279"/>
    <mergeCell ref="N1279:Q1279"/>
    <mergeCell ref="F1279:I1279"/>
    <mergeCell ref="F1282:I1282"/>
    <mergeCell ref="F1280:I1280"/>
    <mergeCell ref="F1281:I1281"/>
    <mergeCell ref="L1281:M1281"/>
    <mergeCell ref="N1281:Q1281"/>
    <mergeCell ref="L1282:M1282"/>
    <mergeCell ref="N1282:Q1282"/>
    <mergeCell ref="F1283:I1283"/>
    <mergeCell ref="F1284:I1284"/>
    <mergeCell ref="F1285:I1285"/>
    <mergeCell ref="F1286:I1286"/>
    <mergeCell ref="F1287:I1287"/>
    <mergeCell ref="F1290:I1290"/>
    <mergeCell ref="F1288:I1288"/>
    <mergeCell ref="F1289:I1289"/>
    <mergeCell ref="L1290:M1290"/>
    <mergeCell ref="N1290:Q1290"/>
    <mergeCell ref="F1291:I1291"/>
    <mergeCell ref="F1292:I1292"/>
    <mergeCell ref="F1293:I1293"/>
    <mergeCell ref="F1294:I1294"/>
    <mergeCell ref="F1295:I1295"/>
    <mergeCell ref="F1296:I1296"/>
    <mergeCell ref="F1297:I1297"/>
    <mergeCell ref="F1298:I1298"/>
    <mergeCell ref="F1301:I1301"/>
    <mergeCell ref="F1299:I1299"/>
    <mergeCell ref="F1300:I1300"/>
    <mergeCell ref="F1302:I1302"/>
    <mergeCell ref="F1303:I1303"/>
    <mergeCell ref="F1304:I1304"/>
    <mergeCell ref="L1304:M1304"/>
    <mergeCell ref="N1304:Q1304"/>
    <mergeCell ref="L1305:M1305"/>
    <mergeCell ref="N1305:Q1305"/>
    <mergeCell ref="L1306:M1306"/>
    <mergeCell ref="N1306:Q1306"/>
    <mergeCell ref="F1305:I1305"/>
    <mergeCell ref="F1308:I1308"/>
    <mergeCell ref="F1306:I1306"/>
    <mergeCell ref="L1308:M1308"/>
    <mergeCell ref="N1308:Q1308"/>
    <mergeCell ref="F1309:I1309"/>
    <mergeCell ref="L1309:M1309"/>
    <mergeCell ref="N1309:Q1309"/>
    <mergeCell ref="F1310:I1310"/>
    <mergeCell ref="F1311:I1311"/>
    <mergeCell ref="F1312:I1312"/>
    <mergeCell ref="F1313:I1313"/>
    <mergeCell ref="F1314:I1314"/>
    <mergeCell ref="N1307:Q1307"/>
    <mergeCell ref="F1315:I1315"/>
    <mergeCell ref="F1318:I1318"/>
    <mergeCell ref="F1316:I1316"/>
    <mergeCell ref="F1317:I1317"/>
    <mergeCell ref="F1319:I1319"/>
    <mergeCell ref="F1320:I1320"/>
    <mergeCell ref="F1321:I1321"/>
    <mergeCell ref="F1322:I1322"/>
    <mergeCell ref="F1323:I1323"/>
    <mergeCell ref="F1324:I1324"/>
    <mergeCell ref="L1324:M1324"/>
    <mergeCell ref="N1324:Q1324"/>
    <mergeCell ref="F1325:I1325"/>
    <mergeCell ref="F1326:I1326"/>
    <mergeCell ref="F1329:I1329"/>
    <mergeCell ref="F1327:I1327"/>
    <mergeCell ref="F1328:I1328"/>
    <mergeCell ref="F1330:I1330"/>
    <mergeCell ref="F1331:I1331"/>
    <mergeCell ref="F1332:I1332"/>
    <mergeCell ref="F1333:I1333"/>
    <mergeCell ref="F1334:I1334"/>
    <mergeCell ref="F1335:I1335"/>
    <mergeCell ref="F1336:I1336"/>
    <mergeCell ref="F1338:I1338"/>
    <mergeCell ref="F1340:I1340"/>
    <mergeCell ref="L1338:M1338"/>
    <mergeCell ref="N1338:Q1338"/>
    <mergeCell ref="F1339:I1339"/>
    <mergeCell ref="L1340:M1340"/>
    <mergeCell ref="N1340:Q1340"/>
    <mergeCell ref="F1341:I1341"/>
    <mergeCell ref="F1342:I1342"/>
    <mergeCell ref="F1343:I1343"/>
    <mergeCell ref="F1344:I1344"/>
    <mergeCell ref="F1345:I1345"/>
    <mergeCell ref="F1346:I1346"/>
    <mergeCell ref="N1337:Q1337"/>
    <mergeCell ref="F1107:I1107"/>
    <mergeCell ref="F1110:I1110"/>
    <mergeCell ref="F1108:I1108"/>
    <mergeCell ref="F1109:I1109"/>
    <mergeCell ref="L1109:M1109"/>
    <mergeCell ref="N1109:Q1109"/>
    <mergeCell ref="L1111:M1111"/>
    <mergeCell ref="N1111:Q1111"/>
    <mergeCell ref="L1112:M1112"/>
    <mergeCell ref="N1112:Q1112"/>
    <mergeCell ref="L1113:M1113"/>
    <mergeCell ref="N1113:Q1113"/>
    <mergeCell ref="L1114:M1114"/>
    <mergeCell ref="N1114:Q1114"/>
    <mergeCell ref="F1111:I1111"/>
    <mergeCell ref="F1114:I1114"/>
    <mergeCell ref="F1113:I1113"/>
    <mergeCell ref="F1112:I1112"/>
    <mergeCell ref="F1115:I1115"/>
    <mergeCell ref="F1116:I1116"/>
    <mergeCell ref="F1117:I1117"/>
    <mergeCell ref="F1118:I1118"/>
    <mergeCell ref="F1119:I1119"/>
    <mergeCell ref="F1120:I1120"/>
    <mergeCell ref="F1121:I1121"/>
    <mergeCell ref="F1122:I1122"/>
    <mergeCell ref="F1123:I1123"/>
    <mergeCell ref="L1123:M1123"/>
    <mergeCell ref="F1125:I1125"/>
    <mergeCell ref="N1123:Q1123"/>
    <mergeCell ref="F1124:I1124"/>
    <mergeCell ref="F1126:I1126"/>
    <mergeCell ref="L1126:M1126"/>
    <mergeCell ref="N1126:Q1126"/>
    <mergeCell ref="F1127:I1127"/>
    <mergeCell ref="F1128:I1128"/>
    <mergeCell ref="L1129:M1129"/>
    <mergeCell ref="N1129:Q1129"/>
    <mergeCell ref="F1129:I1129"/>
    <mergeCell ref="F1132:I1132"/>
    <mergeCell ref="F1130:I1130"/>
    <mergeCell ref="F1131:I1131"/>
    <mergeCell ref="L1132:M1132"/>
    <mergeCell ref="N1132:Q1132"/>
    <mergeCell ref="F1133:I1133"/>
    <mergeCell ref="L1133:M1133"/>
    <mergeCell ref="N1133:Q1133"/>
    <mergeCell ref="F1134:I1134"/>
    <mergeCell ref="L1135:M1135"/>
    <mergeCell ref="N1135:Q1135"/>
    <mergeCell ref="L1136:M1136"/>
    <mergeCell ref="N1136:Q1136"/>
    <mergeCell ref="F1135:I1135"/>
    <mergeCell ref="F1138:I1138"/>
    <mergeCell ref="F1136:I1136"/>
    <mergeCell ref="L1138:M1138"/>
    <mergeCell ref="N1138:Q1138"/>
    <mergeCell ref="F1139:I1139"/>
    <mergeCell ref="F1140:I1140"/>
    <mergeCell ref="F1141:I1141"/>
    <mergeCell ref="L1141:M1141"/>
    <mergeCell ref="N1141:Q1141"/>
    <mergeCell ref="N1137:Q1137"/>
    <mergeCell ref="F1163:I1163"/>
    <mergeCell ref="F1164:I1164"/>
    <mergeCell ref="F1166:I1166"/>
    <mergeCell ref="F1167:I1167"/>
    <mergeCell ref="F1169:I1169"/>
    <mergeCell ref="F1171:I1171"/>
    <mergeCell ref="F1172:I1172"/>
    <mergeCell ref="F1173:I1173"/>
    <mergeCell ref="F1142:I1142"/>
    <mergeCell ref="F1145:I1145"/>
    <mergeCell ref="F1143:I1143"/>
    <mergeCell ref="F1144:I1144"/>
    <mergeCell ref="L1144:M1144"/>
    <mergeCell ref="N1144:Q1144"/>
    <mergeCell ref="L1145:M1145"/>
    <mergeCell ref="N1145:Q1145"/>
    <mergeCell ref="F1146:I1146"/>
    <mergeCell ref="L1146:M1146"/>
    <mergeCell ref="N1146:Q1146"/>
    <mergeCell ref="F1147:I1147"/>
    <mergeCell ref="F1148:I1148"/>
    <mergeCell ref="F1149:I1149"/>
    <mergeCell ref="F1152:I1152"/>
    <mergeCell ref="F1150:I1150"/>
    <mergeCell ref="F1151:I1151"/>
    <mergeCell ref="F1183:I1183"/>
    <mergeCell ref="F1184:I1184"/>
    <mergeCell ref="F1185:I1185"/>
    <mergeCell ref="F1186:I1186"/>
    <mergeCell ref="F1187:I1187"/>
    <mergeCell ref="F1188:I1188"/>
    <mergeCell ref="F1189:I1189"/>
    <mergeCell ref="F1190:I1190"/>
    <mergeCell ref="F1191:I1191"/>
    <mergeCell ref="F1192:I1192"/>
    <mergeCell ref="F1193:I1193"/>
    <mergeCell ref="F1153:I1153"/>
    <mergeCell ref="F1154:I1154"/>
    <mergeCell ref="F1155:I1155"/>
    <mergeCell ref="L1155:M1155"/>
    <mergeCell ref="N1155:Q1155"/>
    <mergeCell ref="F1156:I1156"/>
    <mergeCell ref="L1157:M1157"/>
    <mergeCell ref="N1157:Q1157"/>
    <mergeCell ref="L1167:M1167"/>
    <mergeCell ref="L1164:M1164"/>
    <mergeCell ref="L1162:M1162"/>
    <mergeCell ref="L1163:M1163"/>
    <mergeCell ref="L1166:M1166"/>
    <mergeCell ref="L1169:M1169"/>
    <mergeCell ref="L1171:M1171"/>
    <mergeCell ref="L1176:M1176"/>
    <mergeCell ref="F1157:I1157"/>
    <mergeCell ref="F1160:I1160"/>
    <mergeCell ref="F1159:I1159"/>
    <mergeCell ref="N1176:Q1176"/>
    <mergeCell ref="F1161:I1161"/>
    <mergeCell ref="F1210:I1210"/>
    <mergeCell ref="L1210:M1210"/>
    <mergeCell ref="N1210:Q1210"/>
    <mergeCell ref="F1211:I1211"/>
    <mergeCell ref="F1212:I1212"/>
    <mergeCell ref="F1213:I1213"/>
    <mergeCell ref="F1214:I1214"/>
    <mergeCell ref="N1171:Q1171"/>
    <mergeCell ref="N1170:Q1170"/>
    <mergeCell ref="F1194:I1194"/>
    <mergeCell ref="F1195:I1195"/>
    <mergeCell ref="F1196:I1196"/>
    <mergeCell ref="F1197:I1197"/>
    <mergeCell ref="F1198:I1198"/>
    <mergeCell ref="F1199:I1199"/>
    <mergeCell ref="F1200:I1200"/>
    <mergeCell ref="F1201:I1201"/>
    <mergeCell ref="F1202:I1202"/>
    <mergeCell ref="F1203:I1203"/>
    <mergeCell ref="F1204:I1204"/>
    <mergeCell ref="F1205:I1205"/>
    <mergeCell ref="F1206:I1206"/>
    <mergeCell ref="F1207:I1207"/>
    <mergeCell ref="F1208:I1208"/>
    <mergeCell ref="N1207:Q1207"/>
    <mergeCell ref="F1209:I1209"/>
    <mergeCell ref="F1177:I1177"/>
    <mergeCell ref="F1178:I1178"/>
    <mergeCell ref="F1179:I1179"/>
    <mergeCell ref="F1180:I1180"/>
    <mergeCell ref="F1181:I1181"/>
    <mergeCell ref="F1182:I1182"/>
  </mergeCell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41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Uznatelné náklady - ...</vt:lpstr>
      <vt:lpstr>02 - Neuznatelné náklady ...</vt:lpstr>
      <vt:lpstr>'01 - Uznatelné náklady - ...'!Názvy_tisku</vt:lpstr>
      <vt:lpstr>'02 - Neuznatelné náklady ...'!Názvy_tisku</vt:lpstr>
      <vt:lpstr>'Rekapitulace stavby'!Názvy_tisku</vt:lpstr>
      <vt:lpstr>'01 - Uznatelné náklady - ...'!Oblast_tisku</vt:lpstr>
      <vt:lpstr>'02 - Neuznatelné náklady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Bašková Jana</dc:creator>
  <cp:lastModifiedBy>Windows User</cp:lastModifiedBy>
  <dcterms:created xsi:type="dcterms:W3CDTF">2019-01-22T12:17:08Z</dcterms:created>
  <dcterms:modified xsi:type="dcterms:W3CDTF">2019-02-13T11:00:23Z</dcterms:modified>
</cp:coreProperties>
</file>