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RASA2-CASTNEUZNATEL -  K..." sheetId="2" r:id="rId2"/>
    <sheet name="TRASA4-CASTNEUZNATEL -  K..." sheetId="3" r:id="rId3"/>
    <sheet name="TRASA6-CASTNEUZNATEL -  K..." sheetId="4" r:id="rId4"/>
    <sheet name="TRASA7-CASTNEUZNATEL -  K..." sheetId="5" r:id="rId5"/>
    <sheet name="TRASA8-CASTNEUZNETEL -  K..." sheetId="6" r:id="rId6"/>
    <sheet name="VRN-CASTNEUZNETELNE - Ved...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'TRASA2-CASTNEUZNATEL -  K...'!$C$84:$K$180</definedName>
    <definedName name="_xlnm.Print_Area" localSheetId="1">'TRASA2-CASTNEUZNATEL -  K...'!$C$4:$J$36,'TRASA2-CASTNEUZNATEL -  K...'!$C$42:$J$66,'TRASA2-CASTNEUZNATEL -  K...'!$C$72:$K$180</definedName>
    <definedName name="_xlnm.Print_Titles" localSheetId="1">'TRASA2-CASTNEUZNATEL -  K...'!$84:$84</definedName>
    <definedName name="_xlnm._FilterDatabase" localSheetId="2" hidden="1">'TRASA4-CASTNEUZNATEL -  K...'!$C$80:$K$97</definedName>
    <definedName name="_xlnm.Print_Area" localSheetId="2">'TRASA4-CASTNEUZNATEL -  K...'!$C$4:$J$36,'TRASA4-CASTNEUZNATEL -  K...'!$C$42:$J$62,'TRASA4-CASTNEUZNATEL -  K...'!$C$68:$K$97</definedName>
    <definedName name="_xlnm.Print_Titles" localSheetId="2">'TRASA4-CASTNEUZNATEL -  K...'!$80:$80</definedName>
    <definedName name="_xlnm._FilterDatabase" localSheetId="3" hidden="1">'TRASA6-CASTNEUZNATEL -  K...'!$C$80:$K$124</definedName>
    <definedName name="_xlnm.Print_Area" localSheetId="3">'TRASA6-CASTNEUZNATEL -  K...'!$C$4:$J$36,'TRASA6-CASTNEUZNATEL -  K...'!$C$42:$J$62,'TRASA6-CASTNEUZNATEL -  K...'!$C$68:$K$124</definedName>
    <definedName name="_xlnm.Print_Titles" localSheetId="3">'TRASA6-CASTNEUZNATEL -  K...'!$80:$80</definedName>
    <definedName name="_xlnm._FilterDatabase" localSheetId="4" hidden="1">'TRASA7-CASTNEUZNATEL -  K...'!$C$81:$K$165</definedName>
    <definedName name="_xlnm.Print_Area" localSheetId="4">'TRASA7-CASTNEUZNATEL -  K...'!$C$4:$J$36,'TRASA7-CASTNEUZNATEL -  K...'!$C$42:$J$63,'TRASA7-CASTNEUZNATEL -  K...'!$C$69:$K$165</definedName>
    <definedName name="_xlnm.Print_Titles" localSheetId="4">'TRASA7-CASTNEUZNATEL -  K...'!$81:$81</definedName>
    <definedName name="_xlnm._FilterDatabase" localSheetId="5" hidden="1">'TRASA8-CASTNEUZNETEL -  K...'!$C$82:$K$158</definedName>
    <definedName name="_xlnm.Print_Area" localSheetId="5">'TRASA8-CASTNEUZNETEL -  K...'!$C$4:$J$36,'TRASA8-CASTNEUZNETEL -  K...'!$C$42:$J$64,'TRASA8-CASTNEUZNETEL -  K...'!$C$70:$K$158</definedName>
    <definedName name="_xlnm.Print_Titles" localSheetId="5">'TRASA8-CASTNEUZNETEL -  K...'!$82:$82</definedName>
    <definedName name="_xlnm._FilterDatabase" localSheetId="6" hidden="1">'VRN-CASTNEUZNETELNE - Ved...'!$C$80:$K$144</definedName>
    <definedName name="_xlnm.Print_Area" localSheetId="6">'VRN-CASTNEUZNETELNE - Ved...'!$C$4:$J$36,'VRN-CASTNEUZNETELNE - Ved...'!$C$42:$J$62,'VRN-CASTNEUZNETELNE - Ved...'!$C$68:$K$144</definedName>
    <definedName name="_xlnm.Print_Titles" localSheetId="6">'VRN-CASTNEUZNETELNE - Ved...'!$80:$80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143"/>
  <c r="BH143"/>
  <c r="BG143"/>
  <c r="BF143"/>
  <c r="T143"/>
  <c r="T142"/>
  <c r="R143"/>
  <c r="R142"/>
  <c r="P143"/>
  <c r="P142"/>
  <c r="BK143"/>
  <c r="BK142"/>
  <c r="J142"/>
  <c r="J143"/>
  <c r="BE143"/>
  <c r="J61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60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2"/>
  <c r="BH122"/>
  <c r="BG122"/>
  <c r="BF122"/>
  <c r="T122"/>
  <c r="R122"/>
  <c r="P122"/>
  <c r="BK122"/>
  <c r="J122"/>
  <c r="BE122"/>
  <c r="BI112"/>
  <c r="BH112"/>
  <c r="BG112"/>
  <c r="BF112"/>
  <c r="T112"/>
  <c r="R112"/>
  <c r="P112"/>
  <c r="BK112"/>
  <c r="J112"/>
  <c r="BE112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5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4"/>
  <c r="F34"/>
  <c i="1" r="BD57"/>
  <c i="7" r="BH84"/>
  <c r="F33"/>
  <c i="1" r="BC57"/>
  <c i="7" r="BG84"/>
  <c r="F32"/>
  <c i="1" r="BB57"/>
  <c i="7" r="BF84"/>
  <c r="J31"/>
  <c i="1" r="AW57"/>
  <c i="7" r="F31"/>
  <c i="1" r="BA57"/>
  <c i="7" r="T84"/>
  <c r="T83"/>
  <c r="T82"/>
  <c r="T81"/>
  <c r="R84"/>
  <c r="R83"/>
  <c r="R82"/>
  <c r="R81"/>
  <c r="P84"/>
  <c r="P83"/>
  <c r="P82"/>
  <c r="P81"/>
  <c i="1" r="AU57"/>
  <c i="7" r="BK84"/>
  <c r="BK83"/>
  <c r="J83"/>
  <c r="BK82"/>
  <c r="J82"/>
  <c r="BK81"/>
  <c r="J81"/>
  <c r="J56"/>
  <c r="J27"/>
  <c i="1" r="AG57"/>
  <c i="7" r="J84"/>
  <c r="BE84"/>
  <c r="J30"/>
  <c i="1" r="AV57"/>
  <c i="7" r="F30"/>
  <c i="1" r="AZ57"/>
  <c i="7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6"/>
  <c r="AX56"/>
  <c i="6" r="BI158"/>
  <c r="BH158"/>
  <c r="BG158"/>
  <c r="BF158"/>
  <c r="T158"/>
  <c r="T157"/>
  <c r="R158"/>
  <c r="R157"/>
  <c r="P158"/>
  <c r="P157"/>
  <c r="BK158"/>
  <c r="BK157"/>
  <c r="J157"/>
  <c r="J158"/>
  <c r="BE158"/>
  <c r="J63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1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0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59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6"/>
  <c i="6" r="BH86"/>
  <c r="F33"/>
  <c i="1" r="BC56"/>
  <c i="6" r="BG86"/>
  <c r="F32"/>
  <c i="1" r="BB56"/>
  <c i="6" r="BF86"/>
  <c r="J31"/>
  <c i="1" r="AW56"/>
  <c i="6" r="F31"/>
  <c i="1" r="BA56"/>
  <c i="6" r="T86"/>
  <c r="T85"/>
  <c r="T84"/>
  <c r="T83"/>
  <c r="R86"/>
  <c r="R85"/>
  <c r="R84"/>
  <c r="R83"/>
  <c r="P86"/>
  <c r="P85"/>
  <c r="P84"/>
  <c r="P83"/>
  <c i="1" r="AU56"/>
  <c i="6" r="BK86"/>
  <c r="BK85"/>
  <c r="J85"/>
  <c r="BK84"/>
  <c r="J84"/>
  <c r="BK83"/>
  <c r="J83"/>
  <c r="J56"/>
  <c r="J27"/>
  <c i="1" r="AG56"/>
  <c i="6" r="J86"/>
  <c r="BE86"/>
  <c r="J30"/>
  <c i="1" r="AV56"/>
  <c i="6" r="F30"/>
  <c i="1" r="AZ56"/>
  <c i="6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AY55"/>
  <c r="AX55"/>
  <c i="5" r="BI165"/>
  <c r="BH165"/>
  <c r="BG165"/>
  <c r="BF165"/>
  <c r="T165"/>
  <c r="T164"/>
  <c r="R165"/>
  <c r="R164"/>
  <c r="P165"/>
  <c r="P164"/>
  <c r="BK165"/>
  <c r="BK164"/>
  <c r="J164"/>
  <c r="J165"/>
  <c r="BE165"/>
  <c r="J62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6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6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5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4"/>
  <c r="AX54"/>
  <c i="4" r="BI124"/>
  <c r="BH124"/>
  <c r="BG124"/>
  <c r="BF124"/>
  <c r="T124"/>
  <c r="T123"/>
  <c r="R124"/>
  <c r="R123"/>
  <c r="P124"/>
  <c r="P123"/>
  <c r="BK124"/>
  <c r="BK123"/>
  <c r="J123"/>
  <c r="J124"/>
  <c r="BE124"/>
  <c r="J6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R116"/>
  <c r="P117"/>
  <c r="P116"/>
  <c r="BK117"/>
  <c r="BK116"/>
  <c r="J116"/>
  <c r="J117"/>
  <c r="BE117"/>
  <c r="J60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T81"/>
  <c r="R84"/>
  <c r="R83"/>
  <c r="R82"/>
  <c r="R81"/>
  <c r="P84"/>
  <c r="P83"/>
  <c r="P82"/>
  <c r="P81"/>
  <c i="1" r="AU54"/>
  <c i="4" r="BK84"/>
  <c r="BK83"/>
  <c r="J83"/>
  <c r="BK82"/>
  <c r="J82"/>
  <c r="BK81"/>
  <c r="J81"/>
  <c r="J56"/>
  <c r="J27"/>
  <c i="1" r="AG54"/>
  <c i="4" r="J84"/>
  <c r="BE84"/>
  <c r="J30"/>
  <c i="1" r="AV54"/>
  <c i="4" r="F30"/>
  <c i="1" r="AZ54"/>
  <c i="4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3"/>
  <c r="AX53"/>
  <c i="3" r="BI97"/>
  <c r="BH97"/>
  <c r="BG97"/>
  <c r="BF97"/>
  <c r="T97"/>
  <c r="T96"/>
  <c r="R97"/>
  <c r="R96"/>
  <c r="P97"/>
  <c r="P96"/>
  <c r="BK97"/>
  <c r="BK96"/>
  <c r="J96"/>
  <c r="J97"/>
  <c r="BE97"/>
  <c r="J61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T89"/>
  <c r="R90"/>
  <c r="R89"/>
  <c r="P90"/>
  <c r="P89"/>
  <c r="BK90"/>
  <c r="BK89"/>
  <c r="J89"/>
  <c r="J90"/>
  <c r="BE90"/>
  <c r="J60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9"/>
  <c r="BI84"/>
  <c r="F34"/>
  <c i="1" r="BD53"/>
  <c i="3" r="BH84"/>
  <c r="F33"/>
  <c i="1" r="BC53"/>
  <c i="3" r="BG84"/>
  <c r="F32"/>
  <c i="1" r="BB53"/>
  <c i="3" r="BF84"/>
  <c r="J31"/>
  <c i="1" r="AW53"/>
  <c i="3" r="F31"/>
  <c i="1" r="BA53"/>
  <c i="3" r="T84"/>
  <c r="T83"/>
  <c r="T82"/>
  <c r="T81"/>
  <c r="R84"/>
  <c r="R83"/>
  <c r="R82"/>
  <c r="R81"/>
  <c r="P84"/>
  <c r="P83"/>
  <c r="P82"/>
  <c r="P81"/>
  <c i="1" r="AU53"/>
  <c i="3" r="BK84"/>
  <c r="BK83"/>
  <c r="J83"/>
  <c r="BK82"/>
  <c r="J82"/>
  <c r="BK81"/>
  <c r="J81"/>
  <c r="J56"/>
  <c r="J27"/>
  <c i="1" r="AG53"/>
  <c i="3" r="J84"/>
  <c r="BE84"/>
  <c r="J30"/>
  <c i="1" r="AV53"/>
  <c i="3" r="F30"/>
  <c i="1" r="AZ53"/>
  <c i="3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2"/>
  <c r="AX52"/>
  <c i="2" r="BI180"/>
  <c r="BH180"/>
  <c r="BG180"/>
  <c r="BF180"/>
  <c r="T180"/>
  <c r="T179"/>
  <c r="R180"/>
  <c r="R179"/>
  <c r="P180"/>
  <c r="P179"/>
  <c r="BK180"/>
  <c r="BK179"/>
  <c r="J179"/>
  <c r="J180"/>
  <c r="BE180"/>
  <c r="J65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1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0"/>
  <c r="BI128"/>
  <c r="BH128"/>
  <c r="BG128"/>
  <c r="BF128"/>
  <c r="T128"/>
  <c r="T127"/>
  <c r="R128"/>
  <c r="R127"/>
  <c r="P128"/>
  <c r="P127"/>
  <c r="BK128"/>
  <c r="BK127"/>
  <c r="J127"/>
  <c r="J128"/>
  <c r="BE128"/>
  <c r="J5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<sst xmlns="http://schemas.openxmlformats.org/spreadsheetml/2006/main">
  <si>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</si>
  <si>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</si>
  <si>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</si>
  <si>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</si>
  <si>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</si>
  <si>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</si>
  <si>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</si>
  <si>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{2c313b44-f2b2-4c15-8560-64e403f23076}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</si>
  <si>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</si>
  <si>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</si>
  <si>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</si>
  <si>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</si>
  <si>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</si>
  <si>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</si>
  <si>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</si>
  <si>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</si>
  <si>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KOSICKY-CASTNEUZNATE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</si>
  <si>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</si>
  <si>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</si>
  <si>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pro chodce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</si>
  <si>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</si>
  <si>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</si>
  <si>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</si>
  <si>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</si>
  <si>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</si>
  <si>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</si>
  <si>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</si>
  <si>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</si>
  <si>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15. 12. 2017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</si>
  <si>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</si>
  <si>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</si>
  <si>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</si>
  <si>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</si>
  <si>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</si>
  <si>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</si>
  <si>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</si>
  <si>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</si>
  <si>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</si>
  <si>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</si>
  <si>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</si>
  <si>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</si>
  <si>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</si>
  <si>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</si>
  <si>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</si>
  <si>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</si>
  <si>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</si>
  <si>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</si>
  <si>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</si>
  <si>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</si>
  <si>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</si>
  <si>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</si>
  <si>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</si>
  <si>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</si>
  <si>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</si>
  <si>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</si>
  <si>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</si>
  <si>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</si>
  <si>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</si>
  <si>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</si>
  <si>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</si>
  <si>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</si>
  <si>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</si>
  <si>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</si>
  <si>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</si>
  <si>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</si>
  <si>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</si>
  <si>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</si>
  <si>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</si>
  <si>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</si>
  <si>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</si>
  <si>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</si>
  <si>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</si>
  <si>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</si>
  <si>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</si>
  <si>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</si>
  <si>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</si>
  <si>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</si>
  <si>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</si>
  <si>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TRASA2-CASTNEUZNATEL</t>
  </si>
  <si>
    <t xml:space="preserve"> Komunikace a terénní úpravy úsek S2+N2</t>
  </si>
  <si>
    <t>STA</t>
  </si>
  <si>
    <t>{77711dca-7ae6-4c6c-bd35-82b8b4187b42}</t>
  </si>
  <si>
    <t>2</t>
  </si>
  <si>
    <t>TRASA4-CASTNEUZNATEL</t>
  </si>
  <si>
    <t xml:space="preserve"> Komunikace a terénní úpravy úsek S4+N4</t>
  </si>
  <si>
    <t>{9955e786-671b-48e4-a05b-61f6197ea625}</t>
  </si>
  <si>
    <t>TRASA6-CASTNEUZNATEL</t>
  </si>
  <si>
    <t xml:space="preserve"> Komunikace a terénní úpravy úsek S6+částN5</t>
  </si>
  <si>
    <t>{f3d5cc28-2563-49e5-a651-652f6932b717}</t>
  </si>
  <si>
    <t>TRASA7-CASTNEUZNATEL</t>
  </si>
  <si>
    <t xml:space="preserve"> Komunikace a terénní úpravy úsek S7</t>
  </si>
  <si>
    <t>{df8f2ea3-68e5-4765-b4ce-02ee5df0c7da}</t>
  </si>
  <si>
    <t>TRASA8-CASTNEUZNETEL</t>
  </si>
  <si>
    <t xml:space="preserve"> Komunikace a terénní úpravy úsek S8</t>
  </si>
  <si>
    <t>{16fb106f-635b-45de-a9d2-15314acd5e20}</t>
  </si>
  <si>
    <t>VRN-CASTNEUZNETELNE</t>
  </si>
  <si>
    <t>Vedlejší a ostatní rozpočtové náklady</t>
  </si>
  <si>
    <t>{e5fe1568-f755-4eb1-b83d-0444dc9f04a3}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</si>
  <si>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</si>
  <si>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</si>
  <si>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</si>
  <si>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</si>
  <si>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</si>
  <si>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</si>
  <si>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</si>
  <si>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TRASA2-CASTNEUZNATEL -  Komunikace a terénní úpravy úsek S2+N2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</si>
  <si>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</si>
  <si>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</si>
  <si>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</si>
  <si>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</si>
  <si>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</si>
  <si>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</si>
  <si>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</si>
  <si>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</si>
  <si>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</si>
  <si>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</si>
  <si>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</si>
  <si>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</si>
  <si>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</si>
  <si>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</si>
  <si>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</si>
  <si>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</si>
  <si>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</si>
  <si>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</si>
  <si>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</si>
  <si>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</si>
  <si>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</si>
  <si>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</si>
  <si>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</si>
  <si>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</si>
  <si>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</si>
  <si>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</si>
  <si>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</si>
  <si>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</si>
  <si>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</si>
  <si>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</si>
  <si>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</si>
  <si>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</si>
  <si>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</si>
  <si>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102</t>
  </si>
  <si>
    <t>statická zattěžovací zkouška s vyhodnocením</t>
  </si>
  <si>
    <t>sada</t>
  </si>
  <si>
    <t>4</t>
  </si>
  <si>
    <t>-1240555350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</si>
  <si>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</si>
  <si>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</si>
  <si>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m2</t>
  </si>
  <si>
    <t>CS ÚRS 2015 01</t>
  </si>
  <si>
    <t>-76598640</t>
  </si>
  <si>
    <t>3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</si>
  <si>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</si>
  <si>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</si>
  <si>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-1057186785</t>
  </si>
  <si>
    <t>113154112</t>
  </si>
  <si>
    <t>Frézování živičného podkladu nebo krytu s naložením na dopravní prostředek plochy do 500 m2 bez překážek v trase pruhu šířky do 0,5 m, tloušťky vrstvy 40 mm</t>
  </si>
  <si>
    <t>-611641414</t>
  </si>
  <si>
    <t>VV</t>
  </si>
  <si>
    <t>(10,8+19,8)*0,7+2,54+1,79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</si>
  <si>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</si>
  <si>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</si>
  <si>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</si>
  <si>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</si>
  <si>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-1021592707</t>
  </si>
  <si>
    <t>6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</si>
  <si>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</si>
  <si>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</si>
  <si>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</si>
  <si>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-889481555</t>
  </si>
  <si>
    <t>"průměrná tloušťka 0,1m"0,1*(28,29-4,13+51,37+6,35)</t>
  </si>
  <si>
    <t>7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</si>
  <si>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</si>
  <si>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</si>
  <si>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-1120267607</t>
  </si>
  <si>
    <t>"dle příčného řezu 28"6,4*0,3</t>
  </si>
  <si>
    <t>8</t>
  </si>
  <si>
    <t>132212101</t>
  </si>
  <si>
    <t>Hloubení zapažených i nezapažených rýh šířky do 600 mm ručním nebo pneumatickým nářadím s urovnáním dna do předepsaného profilu a spádu v horninách tř. 3 soudržných</t>
  </si>
  <si>
    <t>843795625</t>
  </si>
  <si>
    <t>"rýha pro napojení žlábku 9"0,3*0,4*3</t>
  </si>
  <si>
    <t>9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</si>
  <si>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</si>
  <si>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</si>
  <si>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-1901969875</t>
  </si>
  <si>
    <t>"ornice" 8,188-6,326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</si>
  <si>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</si>
  <si>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</si>
  <si>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2017 01</t>
  </si>
  <si>
    <t>-1894694258</t>
  </si>
  <si>
    <t>"výkop+rýha pro přípojku žlabu-zásyp rýhy"1,92+0,36-0,2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</si>
  <si>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</si>
  <si>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</si>
  <si>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</si>
  <si>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-491761595</t>
  </si>
  <si>
    <t>"dalších 13km"13*2,08</t>
  </si>
  <si>
    <t>12</t>
  </si>
  <si>
    <t>171201101</t>
  </si>
  <si>
    <t>Uložení sypaniny do násypů s rozprostřením sypaniny ve vrstvách a s hrubým urovnáním nezhutněných z jakýchkoliv hornin</t>
  </si>
  <si>
    <t>1340879181</t>
  </si>
  <si>
    <t>"zásyp rýhy s trativodem"(0,3*0,3-0,01)*2,5</t>
  </si>
  <si>
    <t>13</t>
  </si>
  <si>
    <t>171201201</t>
  </si>
  <si>
    <t>Uložení sypaniny na skládky</t>
  </si>
  <si>
    <t>952372825</t>
  </si>
  <si>
    <t>14</t>
  </si>
  <si>
    <t>171201211</t>
  </si>
  <si>
    <t>Uložení sypaniny poplatek za uložení sypaniny na skládce (skládkovné)</t>
  </si>
  <si>
    <t>t</t>
  </si>
  <si>
    <t>527093558</t>
  </si>
  <si>
    <t>2,08*1,5</t>
  </si>
  <si>
    <t>181301101</t>
  </si>
  <si>
    <t>Rozprostření a urovnání ornice v rovině nebo ve svahu sklonu do 1:5 při souvislé ploše do 500 m2, tl. vrstvy do 100 mm</t>
  </si>
  <si>
    <t>-1842859802</t>
  </si>
  <si>
    <t>0,9*(7,2+22,3+6,4)+(35,1-4,15)</t>
  </si>
  <si>
    <t>16</t>
  </si>
  <si>
    <t>181411131</t>
  </si>
  <si>
    <t>Založení trávníku na půdě předem připravené plochy do 1000 m2 výsevem včetně utažení parkového v rovině nebo na svahu do 1:5</t>
  </si>
  <si>
    <t>-1043737175</t>
  </si>
  <si>
    <t>17</t>
  </si>
  <si>
    <t>M</t>
  </si>
  <si>
    <t>005724100</t>
  </si>
  <si>
    <t>osiva pícnin směsi travní balení obvykle 25 kg parková</t>
  </si>
  <si>
    <t>kg</t>
  </si>
  <si>
    <t>-1075228173</t>
  </si>
  <si>
    <t>63,26*0,03</t>
  </si>
  <si>
    <t>18</t>
  </si>
  <si>
    <t>181951101</t>
  </si>
  <si>
    <t>Úprava pláně vyrovnáním výškových rozdílů v hornině tř. 1 až 4 bez zhutnění</t>
  </si>
  <si>
    <t>-490423565</t>
  </si>
  <si>
    <t>63,26-0,1*(7,0+4,0)</t>
  </si>
  <si>
    <t>19</t>
  </si>
  <si>
    <t>181951102</t>
  </si>
  <si>
    <t>Úprava pláně vyrovnáním výškových rozdílů v hornině tř. 1 až 4 se zhutněním</t>
  </si>
  <si>
    <t>1765085531</t>
  </si>
  <si>
    <t>29,50+0,18*(7,0+4,0)</t>
  </si>
  <si>
    <t>20</t>
  </si>
  <si>
    <t>183402121</t>
  </si>
  <si>
    <t>Rozrušení půdy na hloubku přes 50 do 150 mm souvislé plochy do 500 m2 v rovině nebo na svahu do 1:5</t>
  </si>
  <si>
    <t>-707689753</t>
  </si>
  <si>
    <t>183403113</t>
  </si>
  <si>
    <t>Obdělání půdy frézováním v rovině nebo na svahu do 1:5</t>
  </si>
  <si>
    <t>-1450645164</t>
  </si>
  <si>
    <t>22</t>
  </si>
  <si>
    <t>183403153</t>
  </si>
  <si>
    <t>Obdělání půdy hrabáním v rovině nebo na svahu do 1:5</t>
  </si>
  <si>
    <t>1325255499</t>
  </si>
  <si>
    <t>23</t>
  </si>
  <si>
    <t>183403161</t>
  </si>
  <si>
    <t>Obdělání půdy válením v rovině nebo na svahu do 1:5</t>
  </si>
  <si>
    <t>1047939993</t>
  </si>
  <si>
    <t>24</t>
  </si>
  <si>
    <t>184802111</t>
  </si>
  <si>
    <t>Chemické odplevelení půdy před založením kultury, trávníku nebo zpevněných ploch o výměře jednotlivě přes 20 m2 v rovině nebo na svahu do 1:5 postřikem na široko</t>
  </si>
  <si>
    <t>-2135618763</t>
  </si>
  <si>
    <t>25</t>
  </si>
  <si>
    <t>185804312</t>
  </si>
  <si>
    <t>Zalití rostlin vodou plochy záhonů jednotlivě přes 20 m2</t>
  </si>
  <si>
    <t>-1132374146</t>
  </si>
  <si>
    <t>63,26*0,02</t>
  </si>
  <si>
    <t>Zakládání</t>
  </si>
  <si>
    <t>26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</si>
  <si>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</si>
  <si>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</si>
  <si>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-608618729</t>
  </si>
  <si>
    <t>"pro žlábek 9"2</t>
  </si>
  <si>
    <t>Vodorovné konstrukce</t>
  </si>
  <si>
    <t>27</t>
  </si>
  <si>
    <t>451577777</t>
  </si>
  <si>
    <t>Podklad nebo lože pod dlažbu (přídlažbu) v ploše vodorovné nebo ve sklonu do 1:5, tloušťky od 30 do 100 mm z kameniva těženého</t>
  </si>
  <si>
    <t>-904960472</t>
  </si>
  <si>
    <t>"pod napojení ze žlábku"0,3*3</t>
  </si>
  <si>
    <t>28</t>
  </si>
  <si>
    <t>583312890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</si>
  <si>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</si>
  <si>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1615401759</t>
  </si>
  <si>
    <t>0,1*0,9*1,67</t>
  </si>
  <si>
    <t>Komunikace pozemní</t>
  </si>
  <si>
    <t>29</t>
  </si>
  <si>
    <t>564871111</t>
  </si>
  <si>
    <t>Podklad ze štěrkodrti ŠD s rozprostřením a zhutněním, po zhutnění tl. 250 mm</t>
  </si>
  <si>
    <t>-360390592</t>
  </si>
  <si>
    <t>29,50-0,1*11,0</t>
  </si>
  <si>
    <t>30</t>
  </si>
  <si>
    <t>573211111</t>
  </si>
  <si>
    <t>Postřik spojovací PS bez posypu kamenivem z asfaltu silničního, v množství 0,60 kg/m2</t>
  </si>
  <si>
    <t>210549180</t>
  </si>
  <si>
    <t>31</t>
  </si>
  <si>
    <t>577134131</t>
  </si>
  <si>
    <t>Asfaltový beton vrstva obrusná ACO 11 (ABS) s rozprostřením a se zhutněním z modifikovaného asfaltu v pruhu šířky do 3 m, po zhutnění tl. 40 mm</t>
  </si>
  <si>
    <t>-412997965</t>
  </si>
  <si>
    <t>32</t>
  </si>
  <si>
    <t>592453000</t>
  </si>
  <si>
    <t xml:space="preserve">dlaždice betonové dlažba zámková (ČSN EN 1338) dlažba vibrolisovaná BEST standardní povrch (uzavřený hladký povrch) provedení: přírodní se zámkem BEATON                20 x 16,5 x 8</t>
  </si>
  <si>
    <t>1255445847</t>
  </si>
  <si>
    <t>33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</si>
  <si>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</si>
  <si>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</si>
  <si>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-679768571</t>
  </si>
  <si>
    <t>Trubní vedení</t>
  </si>
  <si>
    <t>34</t>
  </si>
  <si>
    <t>871263121</t>
  </si>
  <si>
    <t>Montáž kanalizačního potrubí z plastů z tvrdého PVC těsněných gumovým kroužkem v otevřeném výkopu ve sklonu do 20 % DN 110</t>
  </si>
  <si>
    <t>-858493693</t>
  </si>
  <si>
    <t>"přípojka žlábku"1</t>
  </si>
  <si>
    <t>35</t>
  </si>
  <si>
    <t>286114700</t>
  </si>
  <si>
    <t>trubka kanalizační plastová PVC KG DN 110x1000 mm SN 10</t>
  </si>
  <si>
    <t>kus</t>
  </si>
  <si>
    <t>213050414</t>
  </si>
  <si>
    <t>36</t>
  </si>
  <si>
    <t>877265211</t>
  </si>
  <si>
    <t>Montáž tvarovek na kanalizačním potrubí z trub z plastu z tvrdého PVC systém KG nebo z polypropylenu systém KG 2000 v otevřeném výkopu jednoosých DN 100</t>
  </si>
  <si>
    <t>1802727349</t>
  </si>
  <si>
    <t>37</t>
  </si>
  <si>
    <t>286113530</t>
  </si>
  <si>
    <t>trubky z polyvinylchloridu kanalizace domovní a uliční KG - Systém (PVC) PipeLife kolena KGB KGB 100x87°</t>
  </si>
  <si>
    <t>-305391929</t>
  </si>
  <si>
    <t>Ostatní konstrukce a práce, bourání</t>
  </si>
  <si>
    <t>38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</si>
  <si>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</si>
  <si>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</si>
  <si>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-821433319</t>
  </si>
  <si>
    <t>7,0+4,0</t>
  </si>
  <si>
    <t>39</t>
  </si>
  <si>
    <t>592175090</t>
  </si>
  <si>
    <t xml:space="preserve">obrubníky betonové a železobetonové obrubníky BEST provedení: přírodní  (d x š x v) vnější poloměr r=200, d. vnějšího oblouku 78 LINEA I       50 x 8 x 25</t>
  </si>
  <si>
    <t>565284934</t>
  </si>
  <si>
    <t>11/0,5</t>
  </si>
  <si>
    <t>40</t>
  </si>
  <si>
    <t>935113111</t>
  </si>
  <si>
    <t>Osazení odvodňovacího žlabu s krycím roštem polymerbetonového šířky do 200 mm</t>
  </si>
  <si>
    <t>-977207683</t>
  </si>
  <si>
    <t>"žlábek 9"5,5</t>
  </si>
  <si>
    <t>41</t>
  </si>
  <si>
    <t>592270250</t>
  </si>
  <si>
    <t xml:space="preserve">tvárnice meliorační a příkopové z polymerického betonu vpust žlabová krátký tvar ACO N100 typ H355, těsný odtok DN100    50 x 13 x 35,5 cm</t>
  </si>
  <si>
    <t>-1286312193</t>
  </si>
  <si>
    <t>42</t>
  </si>
  <si>
    <t>592270270</t>
  </si>
  <si>
    <t xml:space="preserve">tvárnice meliorační a příkopové z polymerického betonu čelo plné na začátek a konec žlabu ACO N100 typ 0-20  pro všechny stavební výšky</t>
  </si>
  <si>
    <t>1249549296</t>
  </si>
  <si>
    <t>43</t>
  </si>
  <si>
    <t>592271000</t>
  </si>
  <si>
    <t xml:space="preserve">tvárnice meliorační a příkopové z betonu plněného skelnými vlákny FASERFIX KS 100 žlab odvodňovací - bez spádu dna typ   délka x šířka x výška 01      100 x 16 x 16 cm</t>
  </si>
  <si>
    <t>-1615187444</t>
  </si>
  <si>
    <t>"pro žlab 9" 5</t>
  </si>
  <si>
    <t>44</t>
  </si>
  <si>
    <t>592271420</t>
  </si>
  <si>
    <t>tvárnice meliorační a příkopové z betonu plněného skelnými vlákny FASERFIX KS 100 kryty, třída B 125/ FASERFIX KS 100 pororošt pozinkovaný délka x šířka x výška 100 x 14,9 x 2 cm, oka 30/30 mm</t>
  </si>
  <si>
    <t>-562752577</t>
  </si>
  <si>
    <t>45</t>
  </si>
  <si>
    <t>592271430</t>
  </si>
  <si>
    <t>tvárnice meliorační a příkopové z betonu plněného skelnými vlákny FASERFIX KS 100 kryty, třída B 125/ FASERFIX KS 100 pororošt pozinkovaný délka x šířka x výška 50 x 14,9 x 2 cm, oka 30/30 mm</t>
  </si>
  <si>
    <t>-1025564579</t>
  </si>
  <si>
    <t>997</t>
  </si>
  <si>
    <t>Přesun sutě</t>
  </si>
  <si>
    <t>46</t>
  </si>
  <si>
    <t>997221551</t>
  </si>
  <si>
    <t>Vodorovná doprava suti bez naložení, ale se složením a s hrubým urovnáním ze sypkých materiálů, na vzdálenost do 1 km</t>
  </si>
  <si>
    <t>-222798610</t>
  </si>
  <si>
    <t>"suť z kameniva+živičná z frézování"8,558+2,652</t>
  </si>
  <si>
    <t>47</t>
  </si>
  <si>
    <t>997221559</t>
  </si>
  <si>
    <t>Vodorovná doprava suti bez naložení, ale se složením a s hrubým urovnáním Příplatek k ceně za každý další i započatý 1 km přes 1 km</t>
  </si>
  <si>
    <t>1840682193</t>
  </si>
  <si>
    <t>"suť z kameniva do 23km, živičná z frézování do 24km"22*8,558+23*2,652</t>
  </si>
  <si>
    <t>48</t>
  </si>
  <si>
    <t>997221561</t>
  </si>
  <si>
    <t>Vodorovná doprava suti bez naložení, ale se složením a s hrubým urovnáním z kusových materiálů, na vzdálenost do 1 km</t>
  </si>
  <si>
    <t>-1311129690</t>
  </si>
  <si>
    <t>"betonová a živičná suť v kusech" 2,112+6,492</t>
  </si>
  <si>
    <t>49</t>
  </si>
  <si>
    <t>997221569</t>
  </si>
  <si>
    <t>645593878</t>
  </si>
  <si>
    <t>"betonová a živičná suť v kusech do 23km" 22*(2,112+6,492)</t>
  </si>
  <si>
    <t>50</t>
  </si>
  <si>
    <t>997221815</t>
  </si>
  <si>
    <t>Poplatek za uložení stavebního odpadu na skládce (skládkovné) betonového</t>
  </si>
  <si>
    <t>266981851</t>
  </si>
  <si>
    <t>"betonová suť" 10,3*0,205</t>
  </si>
  <si>
    <t>51</t>
  </si>
  <si>
    <t>997221845</t>
  </si>
  <si>
    <t>Poplatek za uložení stavebního odpadu na skládce (skládkovné) z asfaltových povrchů</t>
  </si>
  <si>
    <t>-763999954</t>
  </si>
  <si>
    <t>"živičná suť v kusech" 29,51*0,22</t>
  </si>
  <si>
    <t>52</t>
  </si>
  <si>
    <t>997221846</t>
  </si>
  <si>
    <t>1948052090</t>
  </si>
  <si>
    <t>"živičná suť z frézování" 25,75*0,103</t>
  </si>
  <si>
    <t>53</t>
  </si>
  <si>
    <t>997221855</t>
  </si>
  <si>
    <t>Poplatek za uložení stavebního odpadu na skládce (skládkovné) z kameniva</t>
  </si>
  <si>
    <t>219938556</t>
  </si>
  <si>
    <t>"suť z kameniva" 29,51*0,29</t>
  </si>
  <si>
    <t>998</t>
  </si>
  <si>
    <t>Přesun hmot</t>
  </si>
  <si>
    <t>54</t>
  </si>
  <si>
    <t>998223011</t>
  </si>
  <si>
    <t>Přesun hmot pro pozemní komunikace s krytem dlážděným dopravní vzdálenost do 200 m jakékoliv délky objektu</t>
  </si>
  <si>
    <t>-1003881110</t>
  </si>
  <si>
    <t xml:space="preserve">TRASA4-CASTNEUZNATEL -  Komunikace a terénní úpravy úsek S4+N4</t>
  </si>
  <si>
    <t>10,6*0,7</t>
  </si>
  <si>
    <t>106</t>
  </si>
  <si>
    <t>-1784220664</t>
  </si>
  <si>
    <t>95</t>
  </si>
  <si>
    <t>"suť z frézování"7,42*0,103</t>
  </si>
  <si>
    <t>96</t>
  </si>
  <si>
    <t>"suť z frézování do 24km"23*0,764</t>
  </si>
  <si>
    <t>107</t>
  </si>
  <si>
    <t>-1137214468</t>
  </si>
  <si>
    <t>"živičná suť z frézování"7,42*0,103</t>
  </si>
  <si>
    <t xml:space="preserve">TRASA6-CASTNEUZNATEL -  Komunikace a terénní úpravy úsek S6+částN5</t>
  </si>
  <si>
    <t>statická zatěžovací zkouška s vyhodnocením</t>
  </si>
  <si>
    <t>747743897</t>
  </si>
  <si>
    <t>244,7*0,7</t>
  </si>
  <si>
    <t>"průměrná tloušťka 0,1m"0,1*(117,0+62,2+92,9+32,7+35,3+72,7)</t>
  </si>
  <si>
    <t>"ornice" 41,28-0,1</t>
  </si>
  <si>
    <t>97</t>
  </si>
  <si>
    <t>-2075130484</t>
  </si>
  <si>
    <t>"výkop pro rozšíření účelové komunikace směrem k úseku N11"17,17*0,3</t>
  </si>
  <si>
    <t>98</t>
  </si>
  <si>
    <t>985846068</t>
  </si>
  <si>
    <t>"dalších 13km"13*5,151</t>
  </si>
  <si>
    <t>99</t>
  </si>
  <si>
    <t>362738778</t>
  </si>
  <si>
    <t>5,151*1,5</t>
  </si>
  <si>
    <t>-2088978003</t>
  </si>
  <si>
    <t>1*0,03</t>
  </si>
  <si>
    <t>"pod novou vozovkou na účelové komunikaci"17,17-0,3*12,0-0,15*11,7</t>
  </si>
  <si>
    <t>1*0,02</t>
  </si>
  <si>
    <t>105</t>
  </si>
  <si>
    <t>564811112</t>
  </si>
  <si>
    <t>Podklad ze štěrkodrti ŠD s rozprostřením a zhutněním, po zhutnění tl. 60 mm</t>
  </si>
  <si>
    <t>-2122539102</t>
  </si>
  <si>
    <t>"pod novou vozovkou na rozšíření účelové komunikace"17,17-12,0*0,25-11,7*0,15</t>
  </si>
  <si>
    <t>565155111</t>
  </si>
  <si>
    <t>Asfaltový beton vrstva podkladní ACP 16 (obalované kamenivo střednězrnné - OKS) s rozprostřením a zhutněním v pruhu šířky do 3 m, po zhutnění tl. 70 mm</t>
  </si>
  <si>
    <t>1474412402</t>
  </si>
  <si>
    <t>"na rozšíření vozovky mezi účelovou komunikacíé a chodníkem"17,17-0,07*12,0</t>
  </si>
  <si>
    <t>567122112</t>
  </si>
  <si>
    <t>Podklad ze směsi stmelené cementem bez dilatačních spár, s rozprostřením a zhutněním SC C 8/10 (KSC I), po zhutnění tl. 130 mm</t>
  </si>
  <si>
    <t>933645401</t>
  </si>
  <si>
    <t>"na rozšíření vozovky účelové komunikace k chodníku"17,17-0,06*11,7-12,0*0,17</t>
  </si>
  <si>
    <t>-1885509045</t>
  </si>
  <si>
    <t>89</t>
  </si>
  <si>
    <t>"suť živičná z frézování"17,643</t>
  </si>
  <si>
    <t>90</t>
  </si>
  <si>
    <t>"suť živičná z frézování do 24km"23*17,643</t>
  </si>
  <si>
    <t>101</t>
  </si>
  <si>
    <t>-1669552992</t>
  </si>
  <si>
    <t>"živičná suť z frézování"171,29*0,103</t>
  </si>
  <si>
    <t xml:space="preserve">TRASA7-CASTNEUZNATEL -  Komunikace a terénní úpravy úsek S7</t>
  </si>
  <si>
    <t>montáž kabelových žlabů</t>
  </si>
  <si>
    <t>1683205628</t>
  </si>
  <si>
    <t>-456888635</t>
  </si>
  <si>
    <t>130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</si>
  <si>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</si>
  <si>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</si>
  <si>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915074455</t>
  </si>
  <si>
    <t>129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</si>
  <si>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</si>
  <si>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</si>
  <si>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1231137396</t>
  </si>
  <si>
    <t>1718886492</t>
  </si>
  <si>
    <t>0,7*55,5</t>
  </si>
  <si>
    <t>6,3+8,1</t>
  </si>
  <si>
    <t>"průměrná tloušťka 0,1m"0,1*(3,76+5,99+50,42+57,36)</t>
  </si>
  <si>
    <t>"rýha pro chráničku" 0,3*0,6*7</t>
  </si>
  <si>
    <t>592131000</t>
  </si>
  <si>
    <t xml:space="preserve">prefabrikáty pro drátovody betonové a železobetonové žlab kabelový betonový TK 1     100 x 18,5/10 x 10</t>
  </si>
  <si>
    <t>-313186585</t>
  </si>
  <si>
    <t>592133440</t>
  </si>
  <si>
    <t xml:space="preserve">prefabrikáty pro drátovody betonové a železobetonové poklop kabelového žlabu TK 1 AZD   26-50       50 x 16 x 3,5</t>
  </si>
  <si>
    <t>-1856941853</t>
  </si>
  <si>
    <t>"ornice" 11,753+6,798</t>
  </si>
  <si>
    <t>-104110984</t>
  </si>
  <si>
    <t>"přebytek z rýh pro chráničku"1,26-0,56</t>
  </si>
  <si>
    <t>108</t>
  </si>
  <si>
    <t>653216529</t>
  </si>
  <si>
    <t>"dalších 13km"13*0,7</t>
  </si>
  <si>
    <t>"přebytek z rýhy pro chráničky"1,26-0,56</t>
  </si>
  <si>
    <t>109</t>
  </si>
  <si>
    <t>-1184962863</t>
  </si>
  <si>
    <t>0,7*1,5</t>
  </si>
  <si>
    <t>174101101</t>
  </si>
  <si>
    <t>Zásyp sypaninou z jakékoliv horniny s uložením výkopku ve vrstvách se zhutněním jam, šachet, rýh nebo kolem objektů v těchto vykopávkách</t>
  </si>
  <si>
    <t>-2033678807</t>
  </si>
  <si>
    <t>"rýha pro chráničky" (0,3*0,35-0,025)*7</t>
  </si>
  <si>
    <t>-1501109965</t>
  </si>
  <si>
    <t>1,51+2,48+0,9*(35,4+35,7)</t>
  </si>
  <si>
    <t>67,98*0,03</t>
  </si>
  <si>
    <t>67,98-81,0*0,1</t>
  </si>
  <si>
    <t>36,52+1,15+2,96+0,18*19,3</t>
  </si>
  <si>
    <t>67,98*0,02</t>
  </si>
  <si>
    <t>564861111</t>
  </si>
  <si>
    <t>Podklad ze štěrkodrti ŠD s rozprostřením a zhutněním, po zhutnění tl. 200 mm</t>
  </si>
  <si>
    <t>499769339</t>
  </si>
  <si>
    <t>"v chodníku s odpočtem u napojení" 2,96-0,1*8,3</t>
  </si>
  <si>
    <t>"na sjezdech s odpočtem u obrub" 37,67-0,1*19,3</t>
  </si>
  <si>
    <t>112</t>
  </si>
  <si>
    <t>1181781579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</si>
  <si>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</si>
  <si>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</si>
  <si>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-1825926800</t>
  </si>
  <si>
    <t>56</t>
  </si>
  <si>
    <t>37,67+2,96</t>
  </si>
  <si>
    <t>59</t>
  </si>
  <si>
    <t>36,52+1,15</t>
  </si>
  <si>
    <t>86</t>
  </si>
  <si>
    <t>6,2+5,3+7,8</t>
  </si>
  <si>
    <t>87</t>
  </si>
  <si>
    <t>19,3/0,5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</si>
  <si>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</si>
  <si>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</si>
  <si>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177537250</t>
  </si>
  <si>
    <t>"suť z kameniva+živičná z frézování"12,089+4,002</t>
  </si>
  <si>
    <t>"suť z kameniva do 23km, suť z frézování do 24km"22*12,089+23*4,002</t>
  </si>
  <si>
    <t>"betonová a živičná suť v kusech"3,722+8,767</t>
  </si>
  <si>
    <t>"betonová a živičná suť do 23km" 22*(3,722+8,767)</t>
  </si>
  <si>
    <t>103</t>
  </si>
  <si>
    <t>"betonová suť" 14,4*0,205+2,96*0,26</t>
  </si>
  <si>
    <t>104</t>
  </si>
  <si>
    <t>"živičná suť v kusech" 39,85*0,22</t>
  </si>
  <si>
    <t>117</t>
  </si>
  <si>
    <t>655164340</t>
  </si>
  <si>
    <t>"živičná suť z frézování" 38,85*0,103</t>
  </si>
  <si>
    <t>"suť z kameniva"39,85*0,29+2,96*0,18</t>
  </si>
  <si>
    <t xml:space="preserve">TRASA8-CASTNEUZNETEL -  Komunikace a terénní úpravy úsek S8</t>
  </si>
  <si>
    <t>51,6*0,7</t>
  </si>
  <si>
    <t>"průměrná tloušťka 0,1m"0,1*(26,2+6,23)</t>
  </si>
  <si>
    <t>132201101</t>
  </si>
  <si>
    <t>Hloubení zapažených i nezapažených rýh šířky do 600 mm s urovnáním dna do předepsaného profilu a spádu v hornině tř. 3 do 100 m3</t>
  </si>
  <si>
    <t>-1959650799</t>
  </si>
  <si>
    <t>"rýha pro přípojku před obecním úřadem" 0,6*0,8*35</t>
  </si>
  <si>
    <t>133201101</t>
  </si>
  <si>
    <t>Hloubení zapažených i nezapažených šachet s případným nutným přemístěním výkopku ve výkopišti v hornině tř. 3 do 100 m3</t>
  </si>
  <si>
    <t>-2045885002</t>
  </si>
  <si>
    <t>"pro uliční vpust"1,8*1,8*0,8</t>
  </si>
  <si>
    <t>"ornice" 3.243-2,925</t>
  </si>
  <si>
    <t>-1781689911</t>
  </si>
  <si>
    <t>"přebytek z rýhy před obecním úřadem a z šachty pro vpust"16,8-2,1+2,592-1,95</t>
  </si>
  <si>
    <t>2104840929</t>
  </si>
  <si>
    <t>"dalších 13km"13*15,342</t>
  </si>
  <si>
    <t>"přebytek z rýhy pro kanalizaci a z šachty+ornice "16,8-2,1+2,592-1,95+3,243-2,925</t>
  </si>
  <si>
    <t>-883274198</t>
  </si>
  <si>
    <t>"přebytek z rýhy pro kanalizaci a z šachty pro vpust"(16,8-2,1+2,592-1,95)*1,5</t>
  </si>
  <si>
    <t>"rýha pro dešťovou kanalizaci" 0,6*0,1*35</t>
  </si>
  <si>
    <t>"šachta kolem vpusti"(1,8*1,8-0,24)*0,65</t>
  </si>
  <si>
    <t>Součet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</si>
  <si>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</si>
  <si>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</si>
  <si>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-1976530393</t>
  </si>
  <si>
    <t>"přípojka před obecním úřademí"35,0*(0,6*0,45-0,02)</t>
  </si>
  <si>
    <t>-845263684</t>
  </si>
  <si>
    <t>29,25*0,03</t>
  </si>
  <si>
    <t>29,25-30,5*0,1</t>
  </si>
  <si>
    <t>29,25*0,02</t>
  </si>
  <si>
    <t>"pod přípojku před obecním úřadem"35,0*0,6</t>
  </si>
  <si>
    <t>"lože pod kanalizaci+obsyp"(0,1*21,0+8,75)*1,67</t>
  </si>
  <si>
    <t>451577877</t>
  </si>
  <si>
    <t>Podklad nebo lože pod dlažbu (přídlažbu) v ploše vodorovné nebo ve sklonu do 1:5, tloušťky od 30 do 100 mm ze štěrkopísku</t>
  </si>
  <si>
    <t>1743716670</t>
  </si>
  <si>
    <t>"pod vpust"1,8*1,8</t>
  </si>
  <si>
    <t>583441970</t>
  </si>
  <si>
    <t xml:space="preserve">kamenivo přírodní drcené hutné pro stavební účely PDK (drobné, hrubé a štěrkodrť) štěrkodrtě ČSN EN 13043 frakce   0-63   MN  Luleč</t>
  </si>
  <si>
    <t>-1253128482</t>
  </si>
  <si>
    <t>0,1*3,74*1,8</t>
  </si>
  <si>
    <t>1278499093</t>
  </si>
  <si>
    <t>871310310</t>
  </si>
  <si>
    <t>Montáž kanalizačního potrubí z plastů z polypropylenu PP hladkého plnostěnného SN 10 DN 150</t>
  </si>
  <si>
    <t>-147114991</t>
  </si>
  <si>
    <t>"pro přípojku před obecním úřademí" 35</t>
  </si>
  <si>
    <t>286171230</t>
  </si>
  <si>
    <t>trubky z polypropylénu a kombinované potrubí kanalizační podzemní systém PP MASTER trubky kanalizační hladké PP MASTER SN 10 dle ONR 20 513 , třívrstvé délka 6 m DN 150</t>
  </si>
  <si>
    <t>-1401240830</t>
  </si>
  <si>
    <t>286171120</t>
  </si>
  <si>
    <t>trubky z polypropylénu a kombinované potrubí kanalizační podzemní systém PP MASTER trubky kanalizační hladké PP MASTER SN 10 dle ONR 20 513 , třívrstvé délka 3 m DN 150</t>
  </si>
  <si>
    <t>-341541482</t>
  </si>
  <si>
    <t>286171020</t>
  </si>
  <si>
    <t>trubky z polypropylénu a kombinované potrubí kanalizační podzemní systém PP MASTER trubky kanalizační hladké PP MASTER SN 10 dle ONR 20 513 , třívrstvé délka 1 m DN 150</t>
  </si>
  <si>
    <t>-2092361583</t>
  </si>
  <si>
    <t>895941211</t>
  </si>
  <si>
    <t>Zřízení vpusti kanalizační uliční z betonových dílců typ UV-50 nízký</t>
  </si>
  <si>
    <t>-1413878428</t>
  </si>
  <si>
    <t>57</t>
  </si>
  <si>
    <t>592238540</t>
  </si>
  <si>
    <t xml:space="preserve">prefabrikáty pro uliční vpusti dílce betonové pro uliční vpusti skruž s  otvorem PVC TBV-Q 450/350/3a PVC  45 x 35 x 5</t>
  </si>
  <si>
    <t>-446535904</t>
  </si>
  <si>
    <t>58</t>
  </si>
  <si>
    <t>592238520</t>
  </si>
  <si>
    <t xml:space="preserve">prefabrikáty pro uliční vpusti dílce betonové pro uliční vpusti dno s kalovou prohlubní TBV-Q 450/300/2a       45 x 30 x 5</t>
  </si>
  <si>
    <t>374317652</t>
  </si>
  <si>
    <t>592238560</t>
  </si>
  <si>
    <t xml:space="preserve">prefabrikáty pro uliční vpusti dílce betonové pro uliční vpusti skruže horní TBV-Q 450/195/5c         45 x 20 x 5</t>
  </si>
  <si>
    <t>-1667577682</t>
  </si>
  <si>
    <t>60</t>
  </si>
  <si>
    <t>592238640</t>
  </si>
  <si>
    <t xml:space="preserve">prefabrikáty pro uliční vpusti dílce betonové pro uliční vpusti prstenec vyrovnávací TBV-Q 390/60/10a       39 x 6 x 5</t>
  </si>
  <si>
    <t>2062538283</t>
  </si>
  <si>
    <t>61</t>
  </si>
  <si>
    <t>592238780</t>
  </si>
  <si>
    <t>prefabrikáty pro uliční vpusti dílce betonové pro uliční vpusti vpusť dešťová uliční s rámem mříž M1 D400 DIN 19583-13, 500/500mm</t>
  </si>
  <si>
    <t>-74834081</t>
  </si>
  <si>
    <t>62</t>
  </si>
  <si>
    <t>592238750</t>
  </si>
  <si>
    <t>prefabrikáty pro uliční vpusti dílce betonové pro uliční vpusti vpusť dešťová uliční s rámem koš pozink. D1 DIN 4052,nízký, rám 500/300</t>
  </si>
  <si>
    <t>353689074</t>
  </si>
  <si>
    <t>63</t>
  </si>
  <si>
    <t>592238760</t>
  </si>
  <si>
    <t>prefabrikáty pro uliční vpusti dílce betonové pro uliční vpusti vpusť dešťová uliční s rámem rám zabetonovaný DIN 19583-9, 500/500mm</t>
  </si>
  <si>
    <t>-64210566</t>
  </si>
  <si>
    <t>64</t>
  </si>
  <si>
    <t>899202111</t>
  </si>
  <si>
    <t>Osazení mříží litinových včetně rámů a košů na bahno hmotnosti jednotlivě přes 50 do 100 kg</t>
  </si>
  <si>
    <t>-953886186</t>
  </si>
  <si>
    <t>"suť z frézování" 36,12*0,103</t>
  </si>
  <si>
    <t>"suť z frézování do 24km "23*3,72</t>
  </si>
  <si>
    <t>1204684687</t>
  </si>
  <si>
    <t>"živičná suť z frézování" 36,12*0,103</t>
  </si>
  <si>
    <t>VRN-CASTNEUZNETELNE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</si>
  <si>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</si>
  <si>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</si>
  <si>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</si>
  <si>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</si>
  <si>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</si>
  <si>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</si>
  <si>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</si>
  <si>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</si>
  <si>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</si>
  <si>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</si>
  <si>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</si>
  <si>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</si>
  <si>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-335105175</t>
  </si>
  <si>
    <t>"trasa1"4</t>
  </si>
  <si>
    <t>"trasa2"0</t>
  </si>
  <si>
    <t>"trasa4"2</t>
  </si>
  <si>
    <t>"trasa6"4</t>
  </si>
  <si>
    <t>"trasa7"3</t>
  </si>
  <si>
    <t>"trasa8"3</t>
  </si>
  <si>
    <t>012203000</t>
  </si>
  <si>
    <t>Průzkumné, geodetické a projektové práce geodetické práce při provádění stavby</t>
  </si>
  <si>
    <t>1249524509</t>
  </si>
  <si>
    <t>"vytýčení obrub v trasách1,2,4,6,7,8,10,11"8</t>
  </si>
  <si>
    <t>012303000</t>
  </si>
  <si>
    <t>Průzkumné, geodetické a projektové práce geodetické práce po výstavbě</t>
  </si>
  <si>
    <t>884646916</t>
  </si>
  <si>
    <t>"geometrické plána na dělení pozemků v trasách1,2,4,6,7,8,10,11"8</t>
  </si>
  <si>
    <t>013224000</t>
  </si>
  <si>
    <t>Průzkumné, geodetické a projektové práce projektové práce dokumentace stavby (výkresová a textová) pro stavební povolení</t>
  </si>
  <si>
    <t>-1533076176</t>
  </si>
  <si>
    <t>"komunikace+osvětlení"(252+16+26)+0</t>
  </si>
  <si>
    <t>013244000</t>
  </si>
  <si>
    <t>Průzkumné, geodetické a projektové práce projektové práce dokumentace stavby (výkresová a textová) pro provádění stavby</t>
  </si>
  <si>
    <t>338084113</t>
  </si>
  <si>
    <t>(72+36)+0</t>
  </si>
  <si>
    <t>VRN3</t>
  </si>
  <si>
    <t>Zařízení staveniště</t>
  </si>
  <si>
    <t>031203000</t>
  </si>
  <si>
    <t>Zařízení staveniště související (přípravné) práce terénní úpravy pro zařízení staveniště</t>
  </si>
  <si>
    <t>-832844160</t>
  </si>
  <si>
    <t>032103000</t>
  </si>
  <si>
    <t>Zařízení staveniště vybavení staveniště náklady na stavební buňky</t>
  </si>
  <si>
    <t>měsíc</t>
  </si>
  <si>
    <t>1576047306</t>
  </si>
  <si>
    <t>"na trasu 1 po dibu "2</t>
  </si>
  <si>
    <t>"na část trasy 2 po dobu 1 měsíce"1</t>
  </si>
  <si>
    <t>"na část trasy 4 po dobu 1 měsíce"1</t>
  </si>
  <si>
    <t>"na trasu 6 po dobu 2 měsíců"2</t>
  </si>
  <si>
    <t>"na část trasy 7 po dobu 1 měsíce"1</t>
  </si>
  <si>
    <t>"na část trasy 8 po dobu 1 měsíce"1</t>
  </si>
  <si>
    <t>"na trasu 10 po dobu 1,5 měsíce"1,5</t>
  </si>
  <si>
    <t>"na trau 11 po dobu 1,5 měsíce"1,5</t>
  </si>
  <si>
    <t>034103000</t>
  </si>
  <si>
    <t>Zařízení staveniště zabezpečení staveniště energie pro zařízení staveniště</t>
  </si>
  <si>
    <t>307851973</t>
  </si>
  <si>
    <t>"na trasu 1 po dobu 2 měsíců"2</t>
  </si>
  <si>
    <t>"na část trasy4 po dobu 1 měsíce"1</t>
  </si>
  <si>
    <t>"na trasu 6 po dobu 1 měsíce"2</t>
  </si>
  <si>
    <t>"na trasu 11 pod dobu 1,5 měsíce"1,5</t>
  </si>
  <si>
    <t>034403000</t>
  </si>
  <si>
    <t>Zařízení staveniště zabezpečení staveniště dopravní značení na staveništi</t>
  </si>
  <si>
    <t>-1727562701</t>
  </si>
  <si>
    <t>"na trasu po dobu 2 měsíců"2</t>
  </si>
  <si>
    <t>"na trasu 11 po dobu 1,4 měsíce"1,5</t>
  </si>
  <si>
    <t>034503000</t>
  </si>
  <si>
    <t>Zařízení staveniště zabezpečení staveniště informační tabule</t>
  </si>
  <si>
    <t>-1749405954</t>
  </si>
  <si>
    <t>"informační tabule na koncích tras 1,2,4,6,7,8,10,11"8*2</t>
  </si>
  <si>
    <t>039103000</t>
  </si>
  <si>
    <t>Zařízení staveniště zrušení zařízení staveniště rozebrání, bourání a odvoz</t>
  </si>
  <si>
    <t>-599101926</t>
  </si>
  <si>
    <t>"po skončení prací"1</t>
  </si>
  <si>
    <t>039203000</t>
  </si>
  <si>
    <t>Zařízení staveniště zrušení zařízení staveniště úprava terénu</t>
  </si>
  <si>
    <t>-1098206023</t>
  </si>
  <si>
    <t>VRN4</t>
  </si>
  <si>
    <t>Inženýrská činnost</t>
  </si>
  <si>
    <t>041103000</t>
  </si>
  <si>
    <t>Inženýrská činnost dozory autorský dozor projektanta</t>
  </si>
  <si>
    <t>562147458</t>
  </si>
  <si>
    <t>"na trasách 1,2,4,6,7,8,10,11 po dobu každého měsíce"11</t>
  </si>
  <si>
    <t>041203000</t>
  </si>
  <si>
    <t>Inženýrská činnost dozory technický dozor investora</t>
  </si>
  <si>
    <t>430206558</t>
  </si>
  <si>
    <t>VRN7</t>
  </si>
  <si>
    <t>Provozní vlivy</t>
  </si>
  <si>
    <t>071203000</t>
  </si>
  <si>
    <t>Provozní vlivy provoz investora, třetích osob provoz dalšího subjektu</t>
  </si>
  <si>
    <t>-766569704</t>
  </si>
  <si>
    <t>"na trasách 1,2,4,6,7,8,10,11"8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</si>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</sst>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20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23</v>
      </c>
      <c r="AL7" s="27"/>
      <c r="AM7" s="27"/>
      <c r="AN7" s="33" t="s">
        <v>22</v>
      </c>
      <c r="AO7" s="27"/>
      <c r="AP7" s="27"/>
      <c r="AQ7" s="29"/>
      <c r="BE7" s="37"/>
      <c r="BS7" s="22" t="s">
        <v>24</v>
      </c>
    </row>
    <row r="8" ht="14.4" customHeight="1">
      <c r="B8" s="26"/>
      <c r="C8" s="27"/>
      <c r="D8" s="38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27</v>
      </c>
      <c r="AL8" s="27"/>
      <c r="AM8" s="27"/>
      <c r="AN8" s="39" t="s">
        <v>28</v>
      </c>
      <c r="AO8" s="27"/>
      <c r="AP8" s="27"/>
      <c r="AQ8" s="29"/>
      <c r="BE8" s="37"/>
      <c r="BS8" s="22" t="s">
        <v>29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30</v>
      </c>
    </row>
    <row r="10" ht="14.4" customHeight="1">
      <c r="B10" s="26"/>
      <c r="C10" s="27"/>
      <c r="D10" s="38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32</v>
      </c>
      <c r="AL10" s="27"/>
      <c r="AM10" s="27"/>
      <c r="AN10" s="33" t="s">
        <v>22</v>
      </c>
      <c r="AO10" s="27"/>
      <c r="AP10" s="27"/>
      <c r="AQ10" s="29"/>
      <c r="BE10" s="37"/>
      <c r="BS10" s="22" t="s">
        <v>20</v>
      </c>
    </row>
    <row r="11" ht="18.48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33</v>
      </c>
      <c r="AL11" s="27"/>
      <c r="AM11" s="27"/>
      <c r="AN11" s="33" t="s">
        <v>22</v>
      </c>
      <c r="AO11" s="27"/>
      <c r="AP11" s="27"/>
      <c r="AQ11" s="29"/>
      <c r="BE11" s="37"/>
      <c r="BS11" s="22" t="s">
        <v>20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20</v>
      </c>
    </row>
    <row r="13" ht="14.4" customHeight="1">
      <c r="B13" s="26"/>
      <c r="C13" s="27"/>
      <c r="D13" s="38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32</v>
      </c>
      <c r="AL13" s="27"/>
      <c r="AM13" s="27"/>
      <c r="AN13" s="40" t="s">
        <v>35</v>
      </c>
      <c r="AO13" s="27"/>
      <c r="AP13" s="27"/>
      <c r="AQ13" s="29"/>
      <c r="BE13" s="37"/>
      <c r="BS13" s="22" t="s">
        <v>20</v>
      </c>
    </row>
    <row r="14">
      <c r="B14" s="26"/>
      <c r="C14" s="27"/>
      <c r="D14" s="27"/>
      <c r="E14" s="40" t="s">
        <v>35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33</v>
      </c>
      <c r="AL14" s="27"/>
      <c r="AM14" s="27"/>
      <c r="AN14" s="40" t="s">
        <v>35</v>
      </c>
      <c r="AO14" s="27"/>
      <c r="AP14" s="27"/>
      <c r="AQ14" s="29"/>
      <c r="BE14" s="37"/>
      <c r="BS14" s="22" t="s">
        <v>20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32</v>
      </c>
      <c r="AL16" s="27"/>
      <c r="AM16" s="27"/>
      <c r="AN16" s="33" t="s">
        <v>22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33</v>
      </c>
      <c r="AL17" s="27"/>
      <c r="AM17" s="27"/>
      <c r="AN17" s="33" t="s">
        <v>22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KOSICKY-CASTNEUZNATE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Komunikace pro chodce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25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27</v>
      </c>
      <c r="AJ44" s="72"/>
      <c r="AK44" s="72"/>
      <c r="AL44" s="72"/>
      <c r="AM44" s="83" t="str">
        <f>IF(AN8= "","",AN8)</f>
        <v>15. 12. 2017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31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36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34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ROUND(SUM(AG52:AG57),2)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22</v>
      </c>
      <c r="AR51" s="81"/>
      <c r="AS51" s="111">
        <f>ROUND(SUM(AS52:AS57),2)</f>
        <v>0</v>
      </c>
      <c r="AT51" s="112">
        <f>ROUND(SUM(AV51:AW51),2)</f>
        <v>0</v>
      </c>
      <c r="AU51" s="113">
        <f>ROUND(SUM(AU52:AU57),5)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ROUND(SUM(AZ52:AZ57),2)</f>
        <v>0</v>
      </c>
      <c r="BA51" s="112">
        <f>ROUND(SUM(BA52:BA57),2)</f>
        <v>0</v>
      </c>
      <c r="BB51" s="112">
        <f>ROUND(SUM(BB52:BB57),2)</f>
        <v>0</v>
      </c>
      <c r="BC51" s="112">
        <f>ROUND(SUM(BC52:BC57),2)</f>
        <v>0</v>
      </c>
      <c r="BD51" s="114">
        <f>ROUND(SUM(BD52:BD57),2)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22</v>
      </c>
    </row>
    <row r="52" s="5" customFormat="1" ht="63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'TRASA2-CASTNEUZNATEL -  K...'!J27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'TRASA2-CASTNEUZNATEL -  K...'!P85</f>
        <v>0</v>
      </c>
      <c r="AV52" s="126">
        <f>'TRASA2-CASTNEUZNATEL -  K...'!J30</f>
        <v>0</v>
      </c>
      <c r="AW52" s="126">
        <f>'TRASA2-CASTNEUZNATEL -  K...'!J31</f>
        <v>0</v>
      </c>
      <c r="AX52" s="126">
        <f>'TRASA2-CASTNEUZNATEL -  K...'!J32</f>
        <v>0</v>
      </c>
      <c r="AY52" s="126">
        <f>'TRASA2-CASTNEUZNATEL -  K...'!J33</f>
        <v>0</v>
      </c>
      <c r="AZ52" s="126">
        <f>'TRASA2-CASTNEUZNATEL -  K...'!F30</f>
        <v>0</v>
      </c>
      <c r="BA52" s="126">
        <f>'TRASA2-CASTNEUZNATEL -  K...'!F31</f>
        <v>0</v>
      </c>
      <c r="BB52" s="126">
        <f>'TRASA2-CASTNEUZNATEL -  K...'!F32</f>
        <v>0</v>
      </c>
      <c r="BC52" s="126">
        <f>'TRASA2-CASTNEUZNATEL -  K...'!F33</f>
        <v>0</v>
      </c>
      <c r="BD52" s="128">
        <f>'TRASA2-CASTNEUZNATEL -  K...'!F34</f>
        <v>0</v>
      </c>
      <c r="BT52" s="129" t="s">
        <v>24</v>
      </c>
      <c r="BV52" s="129" t="s">
        <v>75</v>
      </c>
      <c r="BW52" s="129" t="s">
        <v>81</v>
      </c>
      <c r="BX52" s="129" t="s">
        <v>7</v>
      </c>
      <c r="CL52" s="129" t="s">
        <v>22</v>
      </c>
      <c r="CM52" s="129" t="s">
        <v>82</v>
      </c>
    </row>
    <row r="53" s="5" customFormat="1" ht="63" customHeight="1">
      <c r="A53" s="117" t="s">
        <v>77</v>
      </c>
      <c r="B53" s="118"/>
      <c r="C53" s="119"/>
      <c r="D53" s="120" t="s">
        <v>83</v>
      </c>
      <c r="E53" s="120"/>
      <c r="F53" s="120"/>
      <c r="G53" s="120"/>
      <c r="H53" s="120"/>
      <c r="I53" s="121"/>
      <c r="J53" s="120" t="s">
        <v>84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'TRASA4-CASTNEUZNATEL -  K...'!J27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'TRASA4-CASTNEUZNATEL -  K...'!P81</f>
        <v>0</v>
      </c>
      <c r="AV53" s="126">
        <f>'TRASA4-CASTNEUZNATEL -  K...'!J30</f>
        <v>0</v>
      </c>
      <c r="AW53" s="126">
        <f>'TRASA4-CASTNEUZNATEL -  K...'!J31</f>
        <v>0</v>
      </c>
      <c r="AX53" s="126">
        <f>'TRASA4-CASTNEUZNATEL -  K...'!J32</f>
        <v>0</v>
      </c>
      <c r="AY53" s="126">
        <f>'TRASA4-CASTNEUZNATEL -  K...'!J33</f>
        <v>0</v>
      </c>
      <c r="AZ53" s="126">
        <f>'TRASA4-CASTNEUZNATEL -  K...'!F30</f>
        <v>0</v>
      </c>
      <c r="BA53" s="126">
        <f>'TRASA4-CASTNEUZNATEL -  K...'!F31</f>
        <v>0</v>
      </c>
      <c r="BB53" s="126">
        <f>'TRASA4-CASTNEUZNATEL -  K...'!F32</f>
        <v>0</v>
      </c>
      <c r="BC53" s="126">
        <f>'TRASA4-CASTNEUZNATEL -  K...'!F33</f>
        <v>0</v>
      </c>
      <c r="BD53" s="128">
        <f>'TRASA4-CASTNEUZNATEL -  K...'!F34</f>
        <v>0</v>
      </c>
      <c r="BT53" s="129" t="s">
        <v>24</v>
      </c>
      <c r="BV53" s="129" t="s">
        <v>75</v>
      </c>
      <c r="BW53" s="129" t="s">
        <v>85</v>
      </c>
      <c r="BX53" s="129" t="s">
        <v>7</v>
      </c>
      <c r="CL53" s="129" t="s">
        <v>22</v>
      </c>
      <c r="CM53" s="129" t="s">
        <v>82</v>
      </c>
    </row>
    <row r="54" s="5" customFormat="1" ht="63" customHeight="1">
      <c r="A54" s="117" t="s">
        <v>77</v>
      </c>
      <c r="B54" s="118"/>
      <c r="C54" s="119"/>
      <c r="D54" s="120" t="s">
        <v>86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'TRASA6-CASTNEUZNATEL -  K...'!J27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'TRASA6-CASTNEUZNATEL -  K...'!P81</f>
        <v>0</v>
      </c>
      <c r="AV54" s="126">
        <f>'TRASA6-CASTNEUZNATEL -  K...'!J30</f>
        <v>0</v>
      </c>
      <c r="AW54" s="126">
        <f>'TRASA6-CASTNEUZNATEL -  K...'!J31</f>
        <v>0</v>
      </c>
      <c r="AX54" s="126">
        <f>'TRASA6-CASTNEUZNATEL -  K...'!J32</f>
        <v>0</v>
      </c>
      <c r="AY54" s="126">
        <f>'TRASA6-CASTNEUZNATEL -  K...'!J33</f>
        <v>0</v>
      </c>
      <c r="AZ54" s="126">
        <f>'TRASA6-CASTNEUZNATEL -  K...'!F30</f>
        <v>0</v>
      </c>
      <c r="BA54" s="126">
        <f>'TRASA6-CASTNEUZNATEL -  K...'!F31</f>
        <v>0</v>
      </c>
      <c r="BB54" s="126">
        <f>'TRASA6-CASTNEUZNATEL -  K...'!F32</f>
        <v>0</v>
      </c>
      <c r="BC54" s="126">
        <f>'TRASA6-CASTNEUZNATEL -  K...'!F33</f>
        <v>0</v>
      </c>
      <c r="BD54" s="128">
        <f>'TRASA6-CASTNEUZNATEL -  K...'!F34</f>
        <v>0</v>
      </c>
      <c r="BT54" s="129" t="s">
        <v>24</v>
      </c>
      <c r="BV54" s="129" t="s">
        <v>75</v>
      </c>
      <c r="BW54" s="129" t="s">
        <v>88</v>
      </c>
      <c r="BX54" s="129" t="s">
        <v>7</v>
      </c>
      <c r="CL54" s="129" t="s">
        <v>22</v>
      </c>
      <c r="CM54" s="129" t="s">
        <v>82</v>
      </c>
    </row>
    <row r="55" s="5" customFormat="1" ht="63" customHeight="1">
      <c r="A55" s="117" t="s">
        <v>77</v>
      </c>
      <c r="B55" s="118"/>
      <c r="C55" s="119"/>
      <c r="D55" s="120" t="s">
        <v>89</v>
      </c>
      <c r="E55" s="120"/>
      <c r="F55" s="120"/>
      <c r="G55" s="120"/>
      <c r="H55" s="120"/>
      <c r="I55" s="121"/>
      <c r="J55" s="120" t="s">
        <v>90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'TRASA7-CASTNEUZNATEL -  K...'!J27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25">
        <v>0</v>
      </c>
      <c r="AT55" s="126">
        <f>ROUND(SUM(AV55:AW55),2)</f>
        <v>0</v>
      </c>
      <c r="AU55" s="127">
        <f>'TRASA7-CASTNEUZNATEL -  K...'!P82</f>
        <v>0</v>
      </c>
      <c r="AV55" s="126">
        <f>'TRASA7-CASTNEUZNATEL -  K...'!J30</f>
        <v>0</v>
      </c>
      <c r="AW55" s="126">
        <f>'TRASA7-CASTNEUZNATEL -  K...'!J31</f>
        <v>0</v>
      </c>
      <c r="AX55" s="126">
        <f>'TRASA7-CASTNEUZNATEL -  K...'!J32</f>
        <v>0</v>
      </c>
      <c r="AY55" s="126">
        <f>'TRASA7-CASTNEUZNATEL -  K...'!J33</f>
        <v>0</v>
      </c>
      <c r="AZ55" s="126">
        <f>'TRASA7-CASTNEUZNATEL -  K...'!F30</f>
        <v>0</v>
      </c>
      <c r="BA55" s="126">
        <f>'TRASA7-CASTNEUZNATEL -  K...'!F31</f>
        <v>0</v>
      </c>
      <c r="BB55" s="126">
        <f>'TRASA7-CASTNEUZNATEL -  K...'!F32</f>
        <v>0</v>
      </c>
      <c r="BC55" s="126">
        <f>'TRASA7-CASTNEUZNATEL -  K...'!F33</f>
        <v>0</v>
      </c>
      <c r="BD55" s="128">
        <f>'TRASA7-CASTNEUZNATEL -  K...'!F34</f>
        <v>0</v>
      </c>
      <c r="BT55" s="129" t="s">
        <v>24</v>
      </c>
      <c r="BV55" s="129" t="s">
        <v>75</v>
      </c>
      <c r="BW55" s="129" t="s">
        <v>91</v>
      </c>
      <c r="BX55" s="129" t="s">
        <v>7</v>
      </c>
      <c r="CL55" s="129" t="s">
        <v>22</v>
      </c>
      <c r="CM55" s="129" t="s">
        <v>82</v>
      </c>
    </row>
    <row r="56" s="5" customFormat="1" ht="63" customHeight="1">
      <c r="A56" s="117" t="s">
        <v>77</v>
      </c>
      <c r="B56" s="118"/>
      <c r="C56" s="119"/>
      <c r="D56" s="120" t="s">
        <v>92</v>
      </c>
      <c r="E56" s="120"/>
      <c r="F56" s="120"/>
      <c r="G56" s="120"/>
      <c r="H56" s="120"/>
      <c r="I56" s="121"/>
      <c r="J56" s="120" t="s">
        <v>93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'TRASA8-CASTNEUZNETEL -  K...'!J27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80</v>
      </c>
      <c r="AR56" s="124"/>
      <c r="AS56" s="125">
        <v>0</v>
      </c>
      <c r="AT56" s="126">
        <f>ROUND(SUM(AV56:AW56),2)</f>
        <v>0</v>
      </c>
      <c r="AU56" s="127">
        <f>'TRASA8-CASTNEUZNETEL -  K...'!P83</f>
        <v>0</v>
      </c>
      <c r="AV56" s="126">
        <f>'TRASA8-CASTNEUZNETEL -  K...'!J30</f>
        <v>0</v>
      </c>
      <c r="AW56" s="126">
        <f>'TRASA8-CASTNEUZNETEL -  K...'!J31</f>
        <v>0</v>
      </c>
      <c r="AX56" s="126">
        <f>'TRASA8-CASTNEUZNETEL -  K...'!J32</f>
        <v>0</v>
      </c>
      <c r="AY56" s="126">
        <f>'TRASA8-CASTNEUZNETEL -  K...'!J33</f>
        <v>0</v>
      </c>
      <c r="AZ56" s="126">
        <f>'TRASA8-CASTNEUZNETEL -  K...'!F30</f>
        <v>0</v>
      </c>
      <c r="BA56" s="126">
        <f>'TRASA8-CASTNEUZNETEL -  K...'!F31</f>
        <v>0</v>
      </c>
      <c r="BB56" s="126">
        <f>'TRASA8-CASTNEUZNETEL -  K...'!F32</f>
        <v>0</v>
      </c>
      <c r="BC56" s="126">
        <f>'TRASA8-CASTNEUZNETEL -  K...'!F33</f>
        <v>0</v>
      </c>
      <c r="BD56" s="128">
        <f>'TRASA8-CASTNEUZNETEL -  K...'!F34</f>
        <v>0</v>
      </c>
      <c r="BT56" s="129" t="s">
        <v>24</v>
      </c>
      <c r="BV56" s="129" t="s">
        <v>75</v>
      </c>
      <c r="BW56" s="129" t="s">
        <v>94</v>
      </c>
      <c r="BX56" s="129" t="s">
        <v>7</v>
      </c>
      <c r="CL56" s="129" t="s">
        <v>22</v>
      </c>
      <c r="CM56" s="129" t="s">
        <v>82</v>
      </c>
    </row>
    <row r="57" s="5" customFormat="1" ht="63" customHeight="1">
      <c r="A57" s="117" t="s">
        <v>77</v>
      </c>
      <c r="B57" s="118"/>
      <c r="C57" s="119"/>
      <c r="D57" s="120" t="s">
        <v>95</v>
      </c>
      <c r="E57" s="120"/>
      <c r="F57" s="120"/>
      <c r="G57" s="120"/>
      <c r="H57" s="120"/>
      <c r="I57" s="121"/>
      <c r="J57" s="120" t="s">
        <v>96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'VRN-CASTNEUZNETELNE - Ved...'!J27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80</v>
      </c>
      <c r="AR57" s="124"/>
      <c r="AS57" s="130">
        <v>0</v>
      </c>
      <c r="AT57" s="131">
        <f>ROUND(SUM(AV57:AW57),2)</f>
        <v>0</v>
      </c>
      <c r="AU57" s="132">
        <f>'VRN-CASTNEUZNETELNE - Ved...'!P81</f>
        <v>0</v>
      </c>
      <c r="AV57" s="131">
        <f>'VRN-CASTNEUZNETELNE - Ved...'!J30</f>
        <v>0</v>
      </c>
      <c r="AW57" s="131">
        <f>'VRN-CASTNEUZNETELNE - Ved...'!J31</f>
        <v>0</v>
      </c>
      <c r="AX57" s="131">
        <f>'VRN-CASTNEUZNETELNE - Ved...'!J32</f>
        <v>0</v>
      </c>
      <c r="AY57" s="131">
        <f>'VRN-CASTNEUZNETELNE - Ved...'!J33</f>
        <v>0</v>
      </c>
      <c r="AZ57" s="131">
        <f>'VRN-CASTNEUZNETELNE - Ved...'!F30</f>
        <v>0</v>
      </c>
      <c r="BA57" s="131">
        <f>'VRN-CASTNEUZNETELNE - Ved...'!F31</f>
        <v>0</v>
      </c>
      <c r="BB57" s="131">
        <f>'VRN-CASTNEUZNETELNE - Ved...'!F32</f>
        <v>0</v>
      </c>
      <c r="BC57" s="131">
        <f>'VRN-CASTNEUZNETELNE - Ved...'!F33</f>
        <v>0</v>
      </c>
      <c r="BD57" s="133">
        <f>'VRN-CASTNEUZNETELNE - Ved...'!F34</f>
        <v>0</v>
      </c>
      <c r="BT57" s="129" t="s">
        <v>24</v>
      </c>
      <c r="BV57" s="129" t="s">
        <v>75</v>
      </c>
      <c r="BW57" s="129" t="s">
        <v>97</v>
      </c>
      <c r="BX57" s="129" t="s">
        <v>7</v>
      </c>
      <c r="CL57" s="129" t="s">
        <v>22</v>
      </c>
      <c r="CM57" s="129" t="s">
        <v>82</v>
      </c>
    </row>
    <row r="58" s="1" customFormat="1" ht="30" customHeight="1">
      <c r="B58" s="44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0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70"/>
    </row>
  </sheetData>
  <sheetProtection sheet="1" formatColumns="0" formatRows="0" objects="1" scenarios="1" spinCount="100000" saltValue="09JzzZoqGEK9jGS+gs1ggXq6lvmFCbvFh+1S2ZOy4tHa27ByhEZKyacG7AJyKNy6xYkIuBoKEjm1tPAFQKnjpg==" hashValue="7DCpGksFrwYWJBMoaLG49PMR2F+MxST83umOeF9TJBn4qwnjotF5nEF2GYvAQBX3SSvrACmmpOwmYwwELmtT/A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TRASA2-CASTNEUZNATEL -  K...'!C2" display="/"/>
    <hyperlink ref="A53" location="'TRASA4-CASTNEUZNATEL -  K...'!C2" display="/"/>
    <hyperlink ref="A54" location="'TRASA6-CASTNEUZNATEL -  K...'!C2" display="/"/>
    <hyperlink ref="A55" location="'TRASA7-CASTNEUZNATEL -  K...'!C2" display="/"/>
    <hyperlink ref="A56" location="'TRASA8-CASTNEUZNETEL -  K...'!C2" display="/"/>
    <hyperlink ref="A57" location="'VRN-CASTNEUZNETELNE - Ved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ROUND(SUM(BE85:BE180), 2)</f>
        <v>0</v>
      </c>
      <c r="G30" s="45"/>
      <c r="H30" s="45"/>
      <c r="I30" s="156">
        <v>0.20999999999999999</v>
      </c>
      <c r="J30" s="155">
        <f>ROUND(ROUND((SUM(BE85:BE180)),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ROUND(SUM(BF85:BF180), 2)</f>
        <v>0</v>
      </c>
      <c r="G31" s="45"/>
      <c r="H31" s="45"/>
      <c r="I31" s="156">
        <v>0.14999999999999999</v>
      </c>
      <c r="J31" s="155">
        <f>ROUND(ROUND((SUM(BF85:BF180)),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ROUND(SUM(BG85:BG180),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ROUND(SUM(BH85:BH180),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ROUND(SUM(BI85:BI180),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TRASA2-CASTNEUZNATEL -  Komunikace a terénní úpravy úsek S2+N2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113</v>
      </c>
      <c r="E59" s="185"/>
      <c r="F59" s="185"/>
      <c r="G59" s="185"/>
      <c r="H59" s="185"/>
      <c r="I59" s="186"/>
      <c r="J59" s="187">
        <f>J127</f>
        <v>0</v>
      </c>
      <c r="K59" s="188"/>
    </row>
    <row r="60" s="8" customFormat="1" ht="19.92" customHeight="1">
      <c r="B60" s="182"/>
      <c r="C60" s="183"/>
      <c r="D60" s="184" t="s">
        <v>114</v>
      </c>
      <c r="E60" s="185"/>
      <c r="F60" s="185"/>
      <c r="G60" s="185"/>
      <c r="H60" s="185"/>
      <c r="I60" s="186"/>
      <c r="J60" s="187">
        <f>J130</f>
        <v>0</v>
      </c>
      <c r="K60" s="188"/>
    </row>
    <row r="61" s="8" customFormat="1" ht="19.92" customHeight="1">
      <c r="B61" s="182"/>
      <c r="C61" s="183"/>
      <c r="D61" s="184" t="s">
        <v>115</v>
      </c>
      <c r="E61" s="185"/>
      <c r="F61" s="185"/>
      <c r="G61" s="185"/>
      <c r="H61" s="185"/>
      <c r="I61" s="186"/>
      <c r="J61" s="187">
        <f>J135</f>
        <v>0</v>
      </c>
      <c r="K61" s="188"/>
    </row>
    <row r="62" s="8" customFormat="1" ht="19.92" customHeight="1">
      <c r="B62" s="182"/>
      <c r="C62" s="183"/>
      <c r="D62" s="184" t="s">
        <v>116</v>
      </c>
      <c r="E62" s="185"/>
      <c r="F62" s="185"/>
      <c r="G62" s="185"/>
      <c r="H62" s="185"/>
      <c r="I62" s="186"/>
      <c r="J62" s="187">
        <f>J142</f>
        <v>0</v>
      </c>
      <c r="K62" s="188"/>
    </row>
    <row r="63" s="8" customFormat="1" ht="19.92" customHeight="1">
      <c r="B63" s="182"/>
      <c r="C63" s="183"/>
      <c r="D63" s="184" t="s">
        <v>117</v>
      </c>
      <c r="E63" s="185"/>
      <c r="F63" s="185"/>
      <c r="G63" s="185"/>
      <c r="H63" s="185"/>
      <c r="I63" s="186"/>
      <c r="J63" s="187">
        <f>J149</f>
        <v>0</v>
      </c>
      <c r="K63" s="188"/>
    </row>
    <row r="64" s="8" customFormat="1" ht="19.92" customHeight="1">
      <c r="B64" s="182"/>
      <c r="C64" s="183"/>
      <c r="D64" s="184" t="s">
        <v>118</v>
      </c>
      <c r="E64" s="185"/>
      <c r="F64" s="185"/>
      <c r="G64" s="185"/>
      <c r="H64" s="185"/>
      <c r="I64" s="186"/>
      <c r="J64" s="187">
        <f>J162</f>
        <v>0</v>
      </c>
      <c r="K64" s="188"/>
    </row>
    <row r="65" s="8" customFormat="1" ht="19.92" customHeight="1">
      <c r="B65" s="182"/>
      <c r="C65" s="183"/>
      <c r="D65" s="184" t="s">
        <v>119</v>
      </c>
      <c r="E65" s="185"/>
      <c r="F65" s="185"/>
      <c r="G65" s="185"/>
      <c r="H65" s="185"/>
      <c r="I65" s="186"/>
      <c r="J65" s="187">
        <f>J179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120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Komunikace pro chodce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104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 xml:space="preserve">TRASA2-CASTNEUZNATEL -  Komunikace a terénní úpravy úsek S2+N2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25</v>
      </c>
      <c r="D79" s="72"/>
      <c r="E79" s="72"/>
      <c r="F79" s="191" t="str">
        <f>F12</f>
        <v xml:space="preserve"> </v>
      </c>
      <c r="G79" s="72"/>
      <c r="H79" s="72"/>
      <c r="I79" s="192" t="s">
        <v>27</v>
      </c>
      <c r="J79" s="83" t="str">
        <f>IF(J12="","",J12)</f>
        <v>15. 12. 2017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31</v>
      </c>
      <c r="D81" s="72"/>
      <c r="E81" s="72"/>
      <c r="F81" s="191" t="str">
        <f>E15</f>
        <v xml:space="preserve"> </v>
      </c>
      <c r="G81" s="72"/>
      <c r="H81" s="72"/>
      <c r="I81" s="192" t="s">
        <v>36</v>
      </c>
      <c r="J81" s="191" t="str">
        <f>E21</f>
        <v xml:space="preserve"> </v>
      </c>
      <c r="K81" s="72"/>
      <c r="L81" s="70"/>
    </row>
    <row r="82" s="1" customFormat="1" ht="14.4" customHeight="1">
      <c r="B82" s="44"/>
      <c r="C82" s="74" t="s">
        <v>34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121</v>
      </c>
      <c r="D84" s="195" t="s">
        <v>58</v>
      </c>
      <c r="E84" s="195" t="s">
        <v>54</v>
      </c>
      <c r="F84" s="195" t="s">
        <v>122</v>
      </c>
      <c r="G84" s="195" t="s">
        <v>123</v>
      </c>
      <c r="H84" s="195" t="s">
        <v>124</v>
      </c>
      <c r="I84" s="196" t="s">
        <v>125</v>
      </c>
      <c r="J84" s="195" t="s">
        <v>108</v>
      </c>
      <c r="K84" s="197" t="s">
        <v>126</v>
      </c>
      <c r="L84" s="198"/>
      <c r="M84" s="100" t="s">
        <v>127</v>
      </c>
      <c r="N84" s="101" t="s">
        <v>43</v>
      </c>
      <c r="O84" s="101" t="s">
        <v>128</v>
      </c>
      <c r="P84" s="101" t="s">
        <v>129</v>
      </c>
      <c r="Q84" s="101" t="s">
        <v>130</v>
      </c>
      <c r="R84" s="101" t="s">
        <v>131</v>
      </c>
      <c r="S84" s="101" t="s">
        <v>132</v>
      </c>
      <c r="T84" s="102" t="s">
        <v>133</v>
      </c>
    </row>
    <row r="85" s="1" customFormat="1" ht="29.28" customHeight="1">
      <c r="B85" s="44"/>
      <c r="C85" s="106" t="s">
        <v>109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</f>
        <v>0</v>
      </c>
      <c r="Q85" s="104"/>
      <c r="R85" s="200">
        <f>R86</f>
        <v>11.670810299999999</v>
      </c>
      <c r="S85" s="104"/>
      <c r="T85" s="201">
        <f>T86</f>
        <v>17.039910000000003</v>
      </c>
      <c r="AT85" s="22" t="s">
        <v>72</v>
      </c>
      <c r="AU85" s="22" t="s">
        <v>110</v>
      </c>
      <c r="BK85" s="202">
        <f>BK86</f>
        <v>0</v>
      </c>
    </row>
    <row r="86" s="10" customFormat="1" ht="37.44" customHeight="1">
      <c r="B86" s="203"/>
      <c r="C86" s="204"/>
      <c r="D86" s="205" t="s">
        <v>72</v>
      </c>
      <c r="E86" s="206" t="s">
        <v>134</v>
      </c>
      <c r="F86" s="206" t="s">
        <v>135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P87+P127+P130+P135+P142+P149+P162+P179</f>
        <v>0</v>
      </c>
      <c r="Q86" s="211"/>
      <c r="R86" s="212">
        <f>R87+R127+R130+R135+R142+R149+R162+R179</f>
        <v>11.670810299999999</v>
      </c>
      <c r="S86" s="211"/>
      <c r="T86" s="213">
        <f>T87+T127+T130+T135+T142+T149+T162+T179</f>
        <v>17.039910000000003</v>
      </c>
      <c r="AR86" s="214" t="s">
        <v>24</v>
      </c>
      <c r="AT86" s="215" t="s">
        <v>72</v>
      </c>
      <c r="AU86" s="215" t="s">
        <v>73</v>
      </c>
      <c r="AY86" s="214" t="s">
        <v>136</v>
      </c>
      <c r="BK86" s="216">
        <f>BK87+BK127+BK130+BK135+BK142+BK149+BK162+BK179</f>
        <v>0</v>
      </c>
    </row>
    <row r="87" s="10" customFormat="1" ht="19.92" customHeight="1">
      <c r="B87" s="203"/>
      <c r="C87" s="204"/>
      <c r="D87" s="205" t="s">
        <v>72</v>
      </c>
      <c r="E87" s="217" t="s">
        <v>24</v>
      </c>
      <c r="F87" s="217" t="s">
        <v>137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SUM(P88:P126)</f>
        <v>0</v>
      </c>
      <c r="Q87" s="211"/>
      <c r="R87" s="212">
        <f>SUM(R88:R126)</f>
        <v>0.0026705000000000001</v>
      </c>
      <c r="S87" s="211"/>
      <c r="T87" s="213">
        <f>SUM(T88:T126)</f>
        <v>17.039910000000003</v>
      </c>
      <c r="AR87" s="214" t="s">
        <v>24</v>
      </c>
      <c r="AT87" s="215" t="s">
        <v>72</v>
      </c>
      <c r="AU87" s="215" t="s">
        <v>24</v>
      </c>
      <c r="AY87" s="214" t="s">
        <v>136</v>
      </c>
      <c r="BK87" s="216">
        <f>SUM(BK88:BK126)</f>
        <v>0</v>
      </c>
    </row>
    <row r="88" s="1" customFormat="1" ht="16.5" customHeight="1">
      <c r="B88" s="44"/>
      <c r="C88" s="219" t="s">
        <v>24</v>
      </c>
      <c r="D88" s="219" t="s">
        <v>138</v>
      </c>
      <c r="E88" s="220" t="s">
        <v>139</v>
      </c>
      <c r="F88" s="221" t="s">
        <v>140</v>
      </c>
      <c r="G88" s="222" t="s">
        <v>141</v>
      </c>
      <c r="H88" s="223">
        <v>1</v>
      </c>
      <c r="I88" s="224"/>
      <c r="J88" s="225">
        <f>ROUND(I88*H88,2)</f>
        <v>0</v>
      </c>
      <c r="K88" s="221" t="s">
        <v>22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143</v>
      </c>
    </row>
    <row r="89" s="1" customFormat="1" ht="38.25" customHeight="1">
      <c r="B89" s="44"/>
      <c r="C89" s="219" t="s">
        <v>82</v>
      </c>
      <c r="D89" s="219" t="s">
        <v>138</v>
      </c>
      <c r="E89" s="220" t="s">
        <v>144</v>
      </c>
      <c r="F89" s="221" t="s">
        <v>145</v>
      </c>
      <c r="G89" s="222" t="s">
        <v>146</v>
      </c>
      <c r="H89" s="223">
        <v>29.510000000000002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0.23499999999999999</v>
      </c>
      <c r="T89" s="229">
        <f>S89*H89</f>
        <v>6.93485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148</v>
      </c>
    </row>
    <row r="90" s="1" customFormat="1" ht="38.25" customHeight="1">
      <c r="B90" s="44"/>
      <c r="C90" s="219" t="s">
        <v>149</v>
      </c>
      <c r="D90" s="219" t="s">
        <v>138</v>
      </c>
      <c r="E90" s="220" t="s">
        <v>150</v>
      </c>
      <c r="F90" s="221" t="s">
        <v>151</v>
      </c>
      <c r="G90" s="222" t="s">
        <v>146</v>
      </c>
      <c r="H90" s="223">
        <v>29.510000000000002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0.18099999999999999</v>
      </c>
      <c r="T90" s="229">
        <f>S90*H90</f>
        <v>5.34131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152</v>
      </c>
    </row>
    <row r="91" s="1" customFormat="1" ht="38.25" customHeight="1">
      <c r="B91" s="44"/>
      <c r="C91" s="219" t="s">
        <v>142</v>
      </c>
      <c r="D91" s="219" t="s">
        <v>138</v>
      </c>
      <c r="E91" s="220" t="s">
        <v>153</v>
      </c>
      <c r="F91" s="221" t="s">
        <v>154</v>
      </c>
      <c r="G91" s="222" t="s">
        <v>146</v>
      </c>
      <c r="H91" s="223">
        <v>25.75</v>
      </c>
      <c r="I91" s="224"/>
      <c r="J91" s="225">
        <f>ROUND(I91*H91,2)</f>
        <v>0</v>
      </c>
      <c r="K91" s="221" t="s">
        <v>147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3.0000000000000001E-05</v>
      </c>
      <c r="R91" s="228">
        <f>Q91*H91</f>
        <v>0.00077249999999999997</v>
      </c>
      <c r="S91" s="228">
        <v>0.10299999999999999</v>
      </c>
      <c r="T91" s="229">
        <f>S91*H91</f>
        <v>2.65225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155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157</v>
      </c>
      <c r="G92" s="232"/>
      <c r="H92" s="236">
        <v>25.75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38.25" customHeight="1">
      <c r="B93" s="44"/>
      <c r="C93" s="219" t="s">
        <v>158</v>
      </c>
      <c r="D93" s="219" t="s">
        <v>138</v>
      </c>
      <c r="E93" s="220" t="s">
        <v>159</v>
      </c>
      <c r="F93" s="221" t="s">
        <v>160</v>
      </c>
      <c r="G93" s="222" t="s">
        <v>161</v>
      </c>
      <c r="H93" s="223">
        <v>10.300000000000001</v>
      </c>
      <c r="I93" s="224"/>
      <c r="J93" s="225">
        <f>ROUND(I93*H93,2)</f>
        <v>0</v>
      </c>
      <c r="K93" s="221" t="s">
        <v>147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0.20499999999999999</v>
      </c>
      <c r="T93" s="229">
        <f>S93*H93</f>
        <v>2.1114999999999999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162</v>
      </c>
    </row>
    <row r="94" s="1" customFormat="1" ht="38.25" customHeight="1">
      <c r="B94" s="44"/>
      <c r="C94" s="219" t="s">
        <v>163</v>
      </c>
      <c r="D94" s="219" t="s">
        <v>138</v>
      </c>
      <c r="E94" s="220" t="s">
        <v>164</v>
      </c>
      <c r="F94" s="221" t="s">
        <v>165</v>
      </c>
      <c r="G94" s="222" t="s">
        <v>166</v>
      </c>
      <c r="H94" s="223">
        <v>8.1880000000000006</v>
      </c>
      <c r="I94" s="224"/>
      <c r="J94" s="225">
        <f>ROUND(I94*H94,2)</f>
        <v>0</v>
      </c>
      <c r="K94" s="221" t="s">
        <v>147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167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168</v>
      </c>
      <c r="G95" s="232"/>
      <c r="H95" s="236">
        <v>8.1880000000000006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" customFormat="1" ht="38.25" customHeight="1">
      <c r="B96" s="44"/>
      <c r="C96" s="219" t="s">
        <v>169</v>
      </c>
      <c r="D96" s="219" t="s">
        <v>138</v>
      </c>
      <c r="E96" s="220" t="s">
        <v>170</v>
      </c>
      <c r="F96" s="221" t="s">
        <v>171</v>
      </c>
      <c r="G96" s="222" t="s">
        <v>166</v>
      </c>
      <c r="H96" s="223">
        <v>1.9199999999999999</v>
      </c>
      <c r="I96" s="224"/>
      <c r="J96" s="225">
        <f>ROUND(I96*H96,2)</f>
        <v>0</v>
      </c>
      <c r="K96" s="221" t="s">
        <v>147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172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173</v>
      </c>
      <c r="G97" s="232"/>
      <c r="H97" s="236">
        <v>1.9199999999999999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38.25" customHeight="1">
      <c r="B98" s="44"/>
      <c r="C98" s="219" t="s">
        <v>174</v>
      </c>
      <c r="D98" s="219" t="s">
        <v>138</v>
      </c>
      <c r="E98" s="220" t="s">
        <v>175</v>
      </c>
      <c r="F98" s="221" t="s">
        <v>176</v>
      </c>
      <c r="G98" s="222" t="s">
        <v>166</v>
      </c>
      <c r="H98" s="223">
        <v>0.35999999999999999</v>
      </c>
      <c r="I98" s="224"/>
      <c r="J98" s="225">
        <f>ROUND(I98*H98,2)</f>
        <v>0</v>
      </c>
      <c r="K98" s="221" t="s">
        <v>147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177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178</v>
      </c>
      <c r="G99" s="232"/>
      <c r="H99" s="236">
        <v>0.35999999999999999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136</v>
      </c>
    </row>
    <row r="100" s="1" customFormat="1" ht="38.25" customHeight="1">
      <c r="B100" s="44"/>
      <c r="C100" s="219" t="s">
        <v>179</v>
      </c>
      <c r="D100" s="219" t="s">
        <v>138</v>
      </c>
      <c r="E100" s="220" t="s">
        <v>180</v>
      </c>
      <c r="F100" s="221" t="s">
        <v>181</v>
      </c>
      <c r="G100" s="222" t="s">
        <v>166</v>
      </c>
      <c r="H100" s="223">
        <v>1.8620000000000001</v>
      </c>
      <c r="I100" s="224"/>
      <c r="J100" s="225">
        <f>ROUND(I100*H100,2)</f>
        <v>0</v>
      </c>
      <c r="K100" s="221" t="s">
        <v>147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142</v>
      </c>
      <c r="AT100" s="22" t="s">
        <v>138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182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183</v>
      </c>
      <c r="G101" s="232"/>
      <c r="H101" s="236">
        <v>1.8620000000000001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38.25" customHeight="1">
      <c r="B102" s="44"/>
      <c r="C102" s="219" t="s">
        <v>29</v>
      </c>
      <c r="D102" s="219" t="s">
        <v>138</v>
      </c>
      <c r="E102" s="220" t="s">
        <v>184</v>
      </c>
      <c r="F102" s="221" t="s">
        <v>185</v>
      </c>
      <c r="G102" s="222" t="s">
        <v>166</v>
      </c>
      <c r="H102" s="223">
        <v>2.0800000000000001</v>
      </c>
      <c r="I102" s="224"/>
      <c r="J102" s="225">
        <f>ROUND(I102*H102,2)</f>
        <v>0</v>
      </c>
      <c r="K102" s="221" t="s">
        <v>186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187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188</v>
      </c>
      <c r="G103" s="232"/>
      <c r="H103" s="236">
        <v>2.0800000000000001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51" customHeight="1">
      <c r="B104" s="44"/>
      <c r="C104" s="219" t="s">
        <v>189</v>
      </c>
      <c r="D104" s="219" t="s">
        <v>138</v>
      </c>
      <c r="E104" s="220" t="s">
        <v>190</v>
      </c>
      <c r="F104" s="221" t="s">
        <v>191</v>
      </c>
      <c r="G104" s="222" t="s">
        <v>166</v>
      </c>
      <c r="H104" s="223">
        <v>27.039999999999999</v>
      </c>
      <c r="I104" s="224"/>
      <c r="J104" s="225">
        <f>ROUND(I104*H104,2)</f>
        <v>0</v>
      </c>
      <c r="K104" s="221" t="s">
        <v>186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192</v>
      </c>
    </row>
    <row r="105" s="11" customFormat="1">
      <c r="B105" s="231"/>
      <c r="C105" s="232"/>
      <c r="D105" s="233" t="s">
        <v>156</v>
      </c>
      <c r="E105" s="234" t="s">
        <v>22</v>
      </c>
      <c r="F105" s="235" t="s">
        <v>193</v>
      </c>
      <c r="G105" s="232"/>
      <c r="H105" s="236">
        <v>27.039999999999999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156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136</v>
      </c>
    </row>
    <row r="106" s="1" customFormat="1" ht="25.5" customHeight="1">
      <c r="B106" s="44"/>
      <c r="C106" s="219" t="s">
        <v>194</v>
      </c>
      <c r="D106" s="219" t="s">
        <v>138</v>
      </c>
      <c r="E106" s="220" t="s">
        <v>195</v>
      </c>
      <c r="F106" s="221" t="s">
        <v>196</v>
      </c>
      <c r="G106" s="222" t="s">
        <v>166</v>
      </c>
      <c r="H106" s="223">
        <v>0.20000000000000001</v>
      </c>
      <c r="I106" s="224"/>
      <c r="J106" s="225">
        <f>ROUND(I106*H106,2)</f>
        <v>0</v>
      </c>
      <c r="K106" s="221" t="s">
        <v>147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142</v>
      </c>
      <c r="AT106" s="22" t="s">
        <v>138</v>
      </c>
      <c r="AU106" s="22" t="s">
        <v>82</v>
      </c>
      <c r="AY106" s="22" t="s">
        <v>136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142</v>
      </c>
      <c r="BM106" s="22" t="s">
        <v>197</v>
      </c>
    </row>
    <row r="107" s="11" customFormat="1">
      <c r="B107" s="231"/>
      <c r="C107" s="232"/>
      <c r="D107" s="233" t="s">
        <v>156</v>
      </c>
      <c r="E107" s="234" t="s">
        <v>22</v>
      </c>
      <c r="F107" s="235" t="s">
        <v>198</v>
      </c>
      <c r="G107" s="232"/>
      <c r="H107" s="236">
        <v>0.20000000000000001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156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136</v>
      </c>
    </row>
    <row r="108" s="1" customFormat="1" ht="16.5" customHeight="1">
      <c r="B108" s="44"/>
      <c r="C108" s="219" t="s">
        <v>199</v>
      </c>
      <c r="D108" s="219" t="s">
        <v>138</v>
      </c>
      <c r="E108" s="220" t="s">
        <v>200</v>
      </c>
      <c r="F108" s="221" t="s">
        <v>201</v>
      </c>
      <c r="G108" s="222" t="s">
        <v>166</v>
      </c>
      <c r="H108" s="223">
        <v>2.0800000000000001</v>
      </c>
      <c r="I108" s="224"/>
      <c r="J108" s="225">
        <f>ROUND(I108*H108,2)</f>
        <v>0</v>
      </c>
      <c r="K108" s="221" t="s">
        <v>147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202</v>
      </c>
    </row>
    <row r="109" s="1" customFormat="1" ht="16.5" customHeight="1">
      <c r="B109" s="44"/>
      <c r="C109" s="219" t="s">
        <v>203</v>
      </c>
      <c r="D109" s="219" t="s">
        <v>138</v>
      </c>
      <c r="E109" s="220" t="s">
        <v>204</v>
      </c>
      <c r="F109" s="221" t="s">
        <v>205</v>
      </c>
      <c r="G109" s="222" t="s">
        <v>206</v>
      </c>
      <c r="H109" s="223">
        <v>3.1200000000000001</v>
      </c>
      <c r="I109" s="224"/>
      <c r="J109" s="225">
        <f>ROUND(I109*H109,2)</f>
        <v>0</v>
      </c>
      <c r="K109" s="221" t="s">
        <v>186</v>
      </c>
      <c r="L109" s="70"/>
      <c r="M109" s="226" t="s">
        <v>22</v>
      </c>
      <c r="N109" s="227" t="s">
        <v>44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142</v>
      </c>
      <c r="AT109" s="22" t="s">
        <v>138</v>
      </c>
      <c r="AU109" s="22" t="s">
        <v>82</v>
      </c>
      <c r="AY109" s="22" t="s">
        <v>136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142</v>
      </c>
      <c r="BM109" s="22" t="s">
        <v>207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208</v>
      </c>
      <c r="G110" s="232"/>
      <c r="H110" s="236">
        <v>3.1200000000000001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24</v>
      </c>
      <c r="AY110" s="242" t="s">
        <v>136</v>
      </c>
    </row>
    <row r="111" s="1" customFormat="1" ht="25.5" customHeight="1">
      <c r="B111" s="44"/>
      <c r="C111" s="219" t="s">
        <v>10</v>
      </c>
      <c r="D111" s="219" t="s">
        <v>138</v>
      </c>
      <c r="E111" s="220" t="s">
        <v>209</v>
      </c>
      <c r="F111" s="221" t="s">
        <v>210</v>
      </c>
      <c r="G111" s="222" t="s">
        <v>146</v>
      </c>
      <c r="H111" s="223">
        <v>63.259999999999998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211</v>
      </c>
    </row>
    <row r="112" s="11" customFormat="1">
      <c r="B112" s="231"/>
      <c r="C112" s="232"/>
      <c r="D112" s="233" t="s">
        <v>156</v>
      </c>
      <c r="E112" s="234" t="s">
        <v>22</v>
      </c>
      <c r="F112" s="235" t="s">
        <v>212</v>
      </c>
      <c r="G112" s="232"/>
      <c r="H112" s="236">
        <v>63.259999999999998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156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136</v>
      </c>
    </row>
    <row r="113" s="1" customFormat="1" ht="25.5" customHeight="1">
      <c r="B113" s="44"/>
      <c r="C113" s="219" t="s">
        <v>213</v>
      </c>
      <c r="D113" s="219" t="s">
        <v>138</v>
      </c>
      <c r="E113" s="220" t="s">
        <v>214</v>
      </c>
      <c r="F113" s="221" t="s">
        <v>215</v>
      </c>
      <c r="G113" s="222" t="s">
        <v>146</v>
      </c>
      <c r="H113" s="223">
        <v>63.259999999999998</v>
      </c>
      <c r="I113" s="224"/>
      <c r="J113" s="225">
        <f>ROUND(I113*H113,2)</f>
        <v>0</v>
      </c>
      <c r="K113" s="221" t="s">
        <v>147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142</v>
      </c>
      <c r="AT113" s="22" t="s">
        <v>138</v>
      </c>
      <c r="AU113" s="22" t="s">
        <v>82</v>
      </c>
      <c r="AY113" s="22" t="s">
        <v>136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142</v>
      </c>
      <c r="BM113" s="22" t="s">
        <v>216</v>
      </c>
    </row>
    <row r="114" s="1" customFormat="1" ht="16.5" customHeight="1">
      <c r="B114" s="44"/>
      <c r="C114" s="243" t="s">
        <v>217</v>
      </c>
      <c r="D114" s="243" t="s">
        <v>218</v>
      </c>
      <c r="E114" s="244" t="s">
        <v>219</v>
      </c>
      <c r="F114" s="245" t="s">
        <v>220</v>
      </c>
      <c r="G114" s="246" t="s">
        <v>221</v>
      </c>
      <c r="H114" s="247">
        <v>1.8979999999999999</v>
      </c>
      <c r="I114" s="248"/>
      <c r="J114" s="249">
        <f>ROUND(I114*H114,2)</f>
        <v>0</v>
      </c>
      <c r="K114" s="245" t="s">
        <v>147</v>
      </c>
      <c r="L114" s="250"/>
      <c r="M114" s="251" t="s">
        <v>22</v>
      </c>
      <c r="N114" s="252" t="s">
        <v>44</v>
      </c>
      <c r="O114" s="45"/>
      <c r="P114" s="228">
        <f>O114*H114</f>
        <v>0</v>
      </c>
      <c r="Q114" s="228">
        <v>0.001</v>
      </c>
      <c r="R114" s="228">
        <f>Q114*H114</f>
        <v>0.001898</v>
      </c>
      <c r="S114" s="228">
        <v>0</v>
      </c>
      <c r="T114" s="229">
        <f>S114*H114</f>
        <v>0</v>
      </c>
      <c r="AR114" s="22" t="s">
        <v>174</v>
      </c>
      <c r="AT114" s="22" t="s">
        <v>218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222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223</v>
      </c>
      <c r="G115" s="232"/>
      <c r="H115" s="236">
        <v>1.8979999999999999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136</v>
      </c>
    </row>
    <row r="116" s="1" customFormat="1" ht="25.5" customHeight="1">
      <c r="B116" s="44"/>
      <c r="C116" s="219" t="s">
        <v>224</v>
      </c>
      <c r="D116" s="219" t="s">
        <v>138</v>
      </c>
      <c r="E116" s="220" t="s">
        <v>225</v>
      </c>
      <c r="F116" s="221" t="s">
        <v>226</v>
      </c>
      <c r="G116" s="222" t="s">
        <v>146</v>
      </c>
      <c r="H116" s="223">
        <v>62.159999999999997</v>
      </c>
      <c r="I116" s="224"/>
      <c r="J116" s="225">
        <f>ROUND(I116*H116,2)</f>
        <v>0</v>
      </c>
      <c r="K116" s="221" t="s">
        <v>147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227</v>
      </c>
    </row>
    <row r="117" s="11" customFormat="1">
      <c r="B117" s="231"/>
      <c r="C117" s="232"/>
      <c r="D117" s="233" t="s">
        <v>156</v>
      </c>
      <c r="E117" s="234" t="s">
        <v>22</v>
      </c>
      <c r="F117" s="235" t="s">
        <v>228</v>
      </c>
      <c r="G117" s="232"/>
      <c r="H117" s="236">
        <v>62.159999999999997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156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136</v>
      </c>
    </row>
    <row r="118" s="1" customFormat="1" ht="25.5" customHeight="1">
      <c r="B118" s="44"/>
      <c r="C118" s="219" t="s">
        <v>229</v>
      </c>
      <c r="D118" s="219" t="s">
        <v>138</v>
      </c>
      <c r="E118" s="220" t="s">
        <v>230</v>
      </c>
      <c r="F118" s="221" t="s">
        <v>231</v>
      </c>
      <c r="G118" s="222" t="s">
        <v>146</v>
      </c>
      <c r="H118" s="223">
        <v>31.48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232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233</v>
      </c>
      <c r="G119" s="232"/>
      <c r="H119" s="236">
        <v>31.48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136</v>
      </c>
    </row>
    <row r="120" s="1" customFormat="1" ht="25.5" customHeight="1">
      <c r="B120" s="44"/>
      <c r="C120" s="219" t="s">
        <v>234</v>
      </c>
      <c r="D120" s="219" t="s">
        <v>138</v>
      </c>
      <c r="E120" s="220" t="s">
        <v>235</v>
      </c>
      <c r="F120" s="221" t="s">
        <v>236</v>
      </c>
      <c r="G120" s="222" t="s">
        <v>146</v>
      </c>
      <c r="H120" s="223">
        <v>63.259999999999998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237</v>
      </c>
    </row>
    <row r="121" s="1" customFormat="1" ht="16.5" customHeight="1">
      <c r="B121" s="44"/>
      <c r="C121" s="219" t="s">
        <v>9</v>
      </c>
      <c r="D121" s="219" t="s">
        <v>138</v>
      </c>
      <c r="E121" s="220" t="s">
        <v>238</v>
      </c>
      <c r="F121" s="221" t="s">
        <v>239</v>
      </c>
      <c r="G121" s="222" t="s">
        <v>146</v>
      </c>
      <c r="H121" s="223">
        <v>63.259999999999998</v>
      </c>
      <c r="I121" s="224"/>
      <c r="J121" s="225">
        <f>ROUND(I121*H121,2)</f>
        <v>0</v>
      </c>
      <c r="K121" s="221" t="s">
        <v>147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240</v>
      </c>
    </row>
    <row r="122" s="1" customFormat="1" ht="16.5" customHeight="1">
      <c r="B122" s="44"/>
      <c r="C122" s="219" t="s">
        <v>241</v>
      </c>
      <c r="D122" s="219" t="s">
        <v>138</v>
      </c>
      <c r="E122" s="220" t="s">
        <v>242</v>
      </c>
      <c r="F122" s="221" t="s">
        <v>243</v>
      </c>
      <c r="G122" s="222" t="s">
        <v>146</v>
      </c>
      <c r="H122" s="223">
        <v>63.259999999999998</v>
      </c>
      <c r="I122" s="224"/>
      <c r="J122" s="225">
        <f>ROUND(I122*H122,2)</f>
        <v>0</v>
      </c>
      <c r="K122" s="221" t="s">
        <v>147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142</v>
      </c>
      <c r="AT122" s="22" t="s">
        <v>138</v>
      </c>
      <c r="AU122" s="22" t="s">
        <v>82</v>
      </c>
      <c r="AY122" s="22" t="s">
        <v>136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142</v>
      </c>
      <c r="BM122" s="22" t="s">
        <v>244</v>
      </c>
    </row>
    <row r="123" s="1" customFormat="1" ht="16.5" customHeight="1">
      <c r="B123" s="44"/>
      <c r="C123" s="219" t="s">
        <v>245</v>
      </c>
      <c r="D123" s="219" t="s">
        <v>138</v>
      </c>
      <c r="E123" s="220" t="s">
        <v>246</v>
      </c>
      <c r="F123" s="221" t="s">
        <v>247</v>
      </c>
      <c r="G123" s="222" t="s">
        <v>146</v>
      </c>
      <c r="H123" s="223">
        <v>63.259999999999998</v>
      </c>
      <c r="I123" s="224"/>
      <c r="J123" s="225">
        <f>ROUND(I123*H123,2)</f>
        <v>0</v>
      </c>
      <c r="K123" s="221" t="s">
        <v>147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142</v>
      </c>
      <c r="AT123" s="22" t="s">
        <v>138</v>
      </c>
      <c r="AU123" s="22" t="s">
        <v>82</v>
      </c>
      <c r="AY123" s="22" t="s">
        <v>136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142</v>
      </c>
      <c r="BM123" s="22" t="s">
        <v>248</v>
      </c>
    </row>
    <row r="124" s="1" customFormat="1" ht="38.25" customHeight="1">
      <c r="B124" s="44"/>
      <c r="C124" s="219" t="s">
        <v>249</v>
      </c>
      <c r="D124" s="219" t="s">
        <v>138</v>
      </c>
      <c r="E124" s="220" t="s">
        <v>250</v>
      </c>
      <c r="F124" s="221" t="s">
        <v>251</v>
      </c>
      <c r="G124" s="222" t="s">
        <v>146</v>
      </c>
      <c r="H124" s="223">
        <v>63.259999999999998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252</v>
      </c>
    </row>
    <row r="125" s="1" customFormat="1" ht="16.5" customHeight="1">
      <c r="B125" s="44"/>
      <c r="C125" s="219" t="s">
        <v>253</v>
      </c>
      <c r="D125" s="219" t="s">
        <v>138</v>
      </c>
      <c r="E125" s="220" t="s">
        <v>254</v>
      </c>
      <c r="F125" s="221" t="s">
        <v>255</v>
      </c>
      <c r="G125" s="222" t="s">
        <v>166</v>
      </c>
      <c r="H125" s="223">
        <v>1.2649999999999999</v>
      </c>
      <c r="I125" s="224"/>
      <c r="J125" s="225">
        <f>ROUND(I125*H125,2)</f>
        <v>0</v>
      </c>
      <c r="K125" s="221" t="s">
        <v>147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142</v>
      </c>
      <c r="AT125" s="22" t="s">
        <v>138</v>
      </c>
      <c r="AU125" s="22" t="s">
        <v>82</v>
      </c>
      <c r="AY125" s="22" t="s">
        <v>136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142</v>
      </c>
      <c r="BM125" s="22" t="s">
        <v>256</v>
      </c>
    </row>
    <row r="126" s="11" customFormat="1">
      <c r="B126" s="231"/>
      <c r="C126" s="232"/>
      <c r="D126" s="233" t="s">
        <v>156</v>
      </c>
      <c r="E126" s="234" t="s">
        <v>22</v>
      </c>
      <c r="F126" s="235" t="s">
        <v>257</v>
      </c>
      <c r="G126" s="232"/>
      <c r="H126" s="236">
        <v>1.2649999999999999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156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136</v>
      </c>
    </row>
    <row r="127" s="10" customFormat="1" ht="29.88" customHeight="1">
      <c r="B127" s="203"/>
      <c r="C127" s="204"/>
      <c r="D127" s="205" t="s">
        <v>72</v>
      </c>
      <c r="E127" s="217" t="s">
        <v>82</v>
      </c>
      <c r="F127" s="217" t="s">
        <v>258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0.45313999999999999</v>
      </c>
      <c r="S127" s="211"/>
      <c r="T127" s="213">
        <f>SUM(T128:T129)</f>
        <v>0</v>
      </c>
      <c r="AR127" s="214" t="s">
        <v>24</v>
      </c>
      <c r="AT127" s="215" t="s">
        <v>72</v>
      </c>
      <c r="AU127" s="215" t="s">
        <v>24</v>
      </c>
      <c r="AY127" s="214" t="s">
        <v>136</v>
      </c>
      <c r="BK127" s="216">
        <f>SUM(BK128:BK129)</f>
        <v>0</v>
      </c>
    </row>
    <row r="128" s="1" customFormat="1" ht="38.25" customHeight="1">
      <c r="B128" s="44"/>
      <c r="C128" s="219" t="s">
        <v>259</v>
      </c>
      <c r="D128" s="219" t="s">
        <v>138</v>
      </c>
      <c r="E128" s="220" t="s">
        <v>260</v>
      </c>
      <c r="F128" s="221" t="s">
        <v>261</v>
      </c>
      <c r="G128" s="222" t="s">
        <v>161</v>
      </c>
      <c r="H128" s="223">
        <v>2</v>
      </c>
      <c r="I128" s="224"/>
      <c r="J128" s="225">
        <f>ROUND(I128*H128,2)</f>
        <v>0</v>
      </c>
      <c r="K128" s="221" t="s">
        <v>147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0.22656999999999999</v>
      </c>
      <c r="R128" s="228">
        <f>Q128*H128</f>
        <v>0.45313999999999999</v>
      </c>
      <c r="S128" s="228">
        <v>0</v>
      </c>
      <c r="T128" s="229">
        <f>S128*H128</f>
        <v>0</v>
      </c>
      <c r="AR128" s="22" t="s">
        <v>142</v>
      </c>
      <c r="AT128" s="22" t="s">
        <v>138</v>
      </c>
      <c r="AU128" s="22" t="s">
        <v>82</v>
      </c>
      <c r="AY128" s="22" t="s">
        <v>136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142</v>
      </c>
      <c r="BM128" s="22" t="s">
        <v>262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263</v>
      </c>
      <c r="G129" s="232"/>
      <c r="H129" s="236">
        <v>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136</v>
      </c>
    </row>
    <row r="130" s="10" customFormat="1" ht="29.88" customHeight="1">
      <c r="B130" s="203"/>
      <c r="C130" s="204"/>
      <c r="D130" s="205" t="s">
        <v>72</v>
      </c>
      <c r="E130" s="217" t="s">
        <v>142</v>
      </c>
      <c r="F130" s="217" t="s">
        <v>264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SUM(P131:P134)</f>
        <v>0</v>
      </c>
      <c r="Q130" s="211"/>
      <c r="R130" s="212">
        <f>SUM(R131:R134)</f>
        <v>0.14999999999999999</v>
      </c>
      <c r="S130" s="211"/>
      <c r="T130" s="213">
        <f>SUM(T131:T134)</f>
        <v>0</v>
      </c>
      <c r="AR130" s="214" t="s">
        <v>24</v>
      </c>
      <c r="AT130" s="215" t="s">
        <v>72</v>
      </c>
      <c r="AU130" s="215" t="s">
        <v>24</v>
      </c>
      <c r="AY130" s="214" t="s">
        <v>136</v>
      </c>
      <c r="BK130" s="216">
        <f>SUM(BK131:BK134)</f>
        <v>0</v>
      </c>
    </row>
    <row r="131" s="1" customFormat="1" ht="25.5" customHeight="1">
      <c r="B131" s="44"/>
      <c r="C131" s="219" t="s">
        <v>265</v>
      </c>
      <c r="D131" s="219" t="s">
        <v>138</v>
      </c>
      <c r="E131" s="220" t="s">
        <v>266</v>
      </c>
      <c r="F131" s="221" t="s">
        <v>267</v>
      </c>
      <c r="G131" s="222" t="s">
        <v>146</v>
      </c>
      <c r="H131" s="223">
        <v>0.90000000000000002</v>
      </c>
      <c r="I131" s="224"/>
      <c r="J131" s="225">
        <f>ROUND(I131*H131,2)</f>
        <v>0</v>
      </c>
      <c r="K131" s="221" t="s">
        <v>147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142</v>
      </c>
      <c r="AT131" s="22" t="s">
        <v>138</v>
      </c>
      <c r="AU131" s="22" t="s">
        <v>82</v>
      </c>
      <c r="AY131" s="22" t="s">
        <v>136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142</v>
      </c>
      <c r="BM131" s="22" t="s">
        <v>268</v>
      </c>
    </row>
    <row r="132" s="11" customFormat="1">
      <c r="B132" s="231"/>
      <c r="C132" s="232"/>
      <c r="D132" s="233" t="s">
        <v>156</v>
      </c>
      <c r="E132" s="234" t="s">
        <v>22</v>
      </c>
      <c r="F132" s="235" t="s">
        <v>269</v>
      </c>
      <c r="G132" s="232"/>
      <c r="H132" s="236">
        <v>0.90000000000000002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156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136</v>
      </c>
    </row>
    <row r="133" s="1" customFormat="1" ht="51" customHeight="1">
      <c r="B133" s="44"/>
      <c r="C133" s="243" t="s">
        <v>270</v>
      </c>
      <c r="D133" s="243" t="s">
        <v>218</v>
      </c>
      <c r="E133" s="244" t="s">
        <v>271</v>
      </c>
      <c r="F133" s="245" t="s">
        <v>272</v>
      </c>
      <c r="G133" s="246" t="s">
        <v>206</v>
      </c>
      <c r="H133" s="247">
        <v>0.14999999999999999</v>
      </c>
      <c r="I133" s="248"/>
      <c r="J133" s="249">
        <f>ROUND(I133*H133,2)</f>
        <v>0</v>
      </c>
      <c r="K133" s="245" t="s">
        <v>147</v>
      </c>
      <c r="L133" s="250"/>
      <c r="M133" s="251" t="s">
        <v>22</v>
      </c>
      <c r="N133" s="252" t="s">
        <v>44</v>
      </c>
      <c r="O133" s="45"/>
      <c r="P133" s="228">
        <f>O133*H133</f>
        <v>0</v>
      </c>
      <c r="Q133" s="228">
        <v>1</v>
      </c>
      <c r="R133" s="228">
        <f>Q133*H133</f>
        <v>0.14999999999999999</v>
      </c>
      <c r="S133" s="228">
        <v>0</v>
      </c>
      <c r="T133" s="229">
        <f>S133*H133</f>
        <v>0</v>
      </c>
      <c r="AR133" s="22" t="s">
        <v>174</v>
      </c>
      <c r="AT133" s="22" t="s">
        <v>218</v>
      </c>
      <c r="AU133" s="22" t="s">
        <v>82</v>
      </c>
      <c r="AY133" s="22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142</v>
      </c>
      <c r="BM133" s="22" t="s">
        <v>273</v>
      </c>
    </row>
    <row r="134" s="11" customFormat="1">
      <c r="B134" s="231"/>
      <c r="C134" s="232"/>
      <c r="D134" s="233" t="s">
        <v>156</v>
      </c>
      <c r="E134" s="234" t="s">
        <v>22</v>
      </c>
      <c r="F134" s="235" t="s">
        <v>274</v>
      </c>
      <c r="G134" s="232"/>
      <c r="H134" s="236">
        <v>0.14999999999999999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156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136</v>
      </c>
    </row>
    <row r="135" s="10" customFormat="1" ht="29.88" customHeight="1">
      <c r="B135" s="203"/>
      <c r="C135" s="204"/>
      <c r="D135" s="205" t="s">
        <v>72</v>
      </c>
      <c r="E135" s="217" t="s">
        <v>158</v>
      </c>
      <c r="F135" s="217" t="s">
        <v>275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SUM(P136:P141)</f>
        <v>0</v>
      </c>
      <c r="Q135" s="211"/>
      <c r="R135" s="212">
        <f>SUM(R136:R141)</f>
        <v>7.2953947999999995</v>
      </c>
      <c r="S135" s="211"/>
      <c r="T135" s="213">
        <f>SUM(T136:T141)</f>
        <v>0</v>
      </c>
      <c r="AR135" s="214" t="s">
        <v>24</v>
      </c>
      <c r="AT135" s="215" t="s">
        <v>72</v>
      </c>
      <c r="AU135" s="215" t="s">
        <v>24</v>
      </c>
      <c r="AY135" s="214" t="s">
        <v>136</v>
      </c>
      <c r="BK135" s="216">
        <f>SUM(BK136:BK141)</f>
        <v>0</v>
      </c>
    </row>
    <row r="136" s="1" customFormat="1" ht="25.5" customHeight="1">
      <c r="B136" s="44"/>
      <c r="C136" s="219" t="s">
        <v>276</v>
      </c>
      <c r="D136" s="219" t="s">
        <v>138</v>
      </c>
      <c r="E136" s="220" t="s">
        <v>277</v>
      </c>
      <c r="F136" s="221" t="s">
        <v>278</v>
      </c>
      <c r="G136" s="222" t="s">
        <v>146</v>
      </c>
      <c r="H136" s="223">
        <v>28.399999999999999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279</v>
      </c>
    </row>
    <row r="137" s="11" customFormat="1">
      <c r="B137" s="231"/>
      <c r="C137" s="232"/>
      <c r="D137" s="233" t="s">
        <v>156</v>
      </c>
      <c r="E137" s="234" t="s">
        <v>22</v>
      </c>
      <c r="F137" s="235" t="s">
        <v>280</v>
      </c>
      <c r="G137" s="232"/>
      <c r="H137" s="236">
        <v>28.399999999999999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156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136</v>
      </c>
    </row>
    <row r="138" s="1" customFormat="1" ht="25.5" customHeight="1">
      <c r="B138" s="44"/>
      <c r="C138" s="219" t="s">
        <v>281</v>
      </c>
      <c r="D138" s="219" t="s">
        <v>138</v>
      </c>
      <c r="E138" s="220" t="s">
        <v>282</v>
      </c>
      <c r="F138" s="221" t="s">
        <v>283</v>
      </c>
      <c r="G138" s="222" t="s">
        <v>146</v>
      </c>
      <c r="H138" s="223">
        <v>25.75</v>
      </c>
      <c r="I138" s="224"/>
      <c r="J138" s="225">
        <f>ROUND(I138*H138,2)</f>
        <v>0</v>
      </c>
      <c r="K138" s="221" t="s">
        <v>186</v>
      </c>
      <c r="L138" s="70"/>
      <c r="M138" s="226" t="s">
        <v>22</v>
      </c>
      <c r="N138" s="227" t="s">
        <v>44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142</v>
      </c>
      <c r="AT138" s="22" t="s">
        <v>138</v>
      </c>
      <c r="AU138" s="22" t="s">
        <v>82</v>
      </c>
      <c r="AY138" s="22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142</v>
      </c>
      <c r="BM138" s="22" t="s">
        <v>284</v>
      </c>
    </row>
    <row r="139" s="1" customFormat="1" ht="38.25" customHeight="1">
      <c r="B139" s="44"/>
      <c r="C139" s="219" t="s">
        <v>285</v>
      </c>
      <c r="D139" s="219" t="s">
        <v>138</v>
      </c>
      <c r="E139" s="220" t="s">
        <v>286</v>
      </c>
      <c r="F139" s="221" t="s">
        <v>287</v>
      </c>
      <c r="G139" s="222" t="s">
        <v>146</v>
      </c>
      <c r="H139" s="223">
        <v>25.75</v>
      </c>
      <c r="I139" s="224"/>
      <c r="J139" s="225">
        <f>ROUND(I139*H139,2)</f>
        <v>0</v>
      </c>
      <c r="K139" s="221" t="s">
        <v>147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142</v>
      </c>
      <c r="AT139" s="22" t="s">
        <v>138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288</v>
      </c>
    </row>
    <row r="140" s="1" customFormat="1" ht="38.25" customHeight="1">
      <c r="B140" s="44"/>
      <c r="C140" s="243" t="s">
        <v>289</v>
      </c>
      <c r="D140" s="243" t="s">
        <v>218</v>
      </c>
      <c r="E140" s="244" t="s">
        <v>290</v>
      </c>
      <c r="F140" s="245" t="s">
        <v>291</v>
      </c>
      <c r="G140" s="246" t="s">
        <v>146</v>
      </c>
      <c r="H140" s="247">
        <v>28.539999999999999</v>
      </c>
      <c r="I140" s="248"/>
      <c r="J140" s="249">
        <f>ROUND(I140*H140,2)</f>
        <v>0</v>
      </c>
      <c r="K140" s="245" t="s">
        <v>147</v>
      </c>
      <c r="L140" s="250"/>
      <c r="M140" s="251" t="s">
        <v>22</v>
      </c>
      <c r="N140" s="252" t="s">
        <v>44</v>
      </c>
      <c r="O140" s="45"/>
      <c r="P140" s="228">
        <f>O140*H140</f>
        <v>0</v>
      </c>
      <c r="Q140" s="228">
        <v>0.152</v>
      </c>
      <c r="R140" s="228">
        <f>Q140*H140</f>
        <v>4.3380799999999997</v>
      </c>
      <c r="S140" s="228">
        <v>0</v>
      </c>
      <c r="T140" s="229">
        <f>S140*H140</f>
        <v>0</v>
      </c>
      <c r="AR140" s="22" t="s">
        <v>174</v>
      </c>
      <c r="AT140" s="22" t="s">
        <v>218</v>
      </c>
      <c r="AU140" s="22" t="s">
        <v>82</v>
      </c>
      <c r="AY140" s="22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142</v>
      </c>
      <c r="BM140" s="22" t="s">
        <v>292</v>
      </c>
    </row>
    <row r="141" s="1" customFormat="1" ht="51" customHeight="1">
      <c r="B141" s="44"/>
      <c r="C141" s="219" t="s">
        <v>293</v>
      </c>
      <c r="D141" s="219" t="s">
        <v>138</v>
      </c>
      <c r="E141" s="220" t="s">
        <v>294</v>
      </c>
      <c r="F141" s="221" t="s">
        <v>295</v>
      </c>
      <c r="G141" s="222" t="s">
        <v>146</v>
      </c>
      <c r="H141" s="223">
        <v>28.539999999999999</v>
      </c>
      <c r="I141" s="224"/>
      <c r="J141" s="225">
        <f>ROUND(I141*H141,2)</f>
        <v>0</v>
      </c>
      <c r="K141" s="221" t="s">
        <v>147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0.10362</v>
      </c>
      <c r="R141" s="228">
        <f>Q141*H141</f>
        <v>2.9573147999999998</v>
      </c>
      <c r="S141" s="228">
        <v>0</v>
      </c>
      <c r="T141" s="229">
        <f>S141*H141</f>
        <v>0</v>
      </c>
      <c r="AR141" s="22" t="s">
        <v>142</v>
      </c>
      <c r="AT141" s="22" t="s">
        <v>138</v>
      </c>
      <c r="AU141" s="22" t="s">
        <v>82</v>
      </c>
      <c r="AY141" s="22" t="s">
        <v>136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142</v>
      </c>
      <c r="BM141" s="22" t="s">
        <v>296</v>
      </c>
    </row>
    <row r="142" s="10" customFormat="1" ht="29.88" customHeight="1">
      <c r="B142" s="203"/>
      <c r="C142" s="204"/>
      <c r="D142" s="205" t="s">
        <v>72</v>
      </c>
      <c r="E142" s="217" t="s">
        <v>174</v>
      </c>
      <c r="F142" s="217" t="s">
        <v>297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SUM(P143:P148)</f>
        <v>0</v>
      </c>
      <c r="Q142" s="211"/>
      <c r="R142" s="212">
        <f>SUM(R143:R148)</f>
        <v>0.0028500000000000001</v>
      </c>
      <c r="S142" s="211"/>
      <c r="T142" s="213">
        <f>SUM(T143:T148)</f>
        <v>0</v>
      </c>
      <c r="AR142" s="214" t="s">
        <v>24</v>
      </c>
      <c r="AT142" s="215" t="s">
        <v>72</v>
      </c>
      <c r="AU142" s="215" t="s">
        <v>24</v>
      </c>
      <c r="AY142" s="214" t="s">
        <v>136</v>
      </c>
      <c r="BK142" s="216">
        <f>SUM(BK143:BK148)</f>
        <v>0</v>
      </c>
    </row>
    <row r="143" s="1" customFormat="1" ht="25.5" customHeight="1">
      <c r="B143" s="44"/>
      <c r="C143" s="219" t="s">
        <v>298</v>
      </c>
      <c r="D143" s="219" t="s">
        <v>138</v>
      </c>
      <c r="E143" s="220" t="s">
        <v>299</v>
      </c>
      <c r="F143" s="221" t="s">
        <v>300</v>
      </c>
      <c r="G143" s="222" t="s">
        <v>161</v>
      </c>
      <c r="H143" s="223">
        <v>1</v>
      </c>
      <c r="I143" s="224"/>
      <c r="J143" s="225">
        <f>ROUND(I143*H143,2)</f>
        <v>0</v>
      </c>
      <c r="K143" s="221" t="s">
        <v>186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1.0000000000000001E-05</v>
      </c>
      <c r="R143" s="228">
        <f>Q143*H143</f>
        <v>1.0000000000000001E-05</v>
      </c>
      <c r="S143" s="228">
        <v>0</v>
      </c>
      <c r="T143" s="229">
        <f>S143*H143</f>
        <v>0</v>
      </c>
      <c r="AR143" s="22" t="s">
        <v>142</v>
      </c>
      <c r="AT143" s="22" t="s">
        <v>138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142</v>
      </c>
      <c r="BM143" s="22" t="s">
        <v>301</v>
      </c>
    </row>
    <row r="144" s="11" customFormat="1">
      <c r="B144" s="231"/>
      <c r="C144" s="232"/>
      <c r="D144" s="233" t="s">
        <v>156</v>
      </c>
      <c r="E144" s="234" t="s">
        <v>22</v>
      </c>
      <c r="F144" s="235" t="s">
        <v>302</v>
      </c>
      <c r="G144" s="232"/>
      <c r="H144" s="236">
        <v>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156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136</v>
      </c>
    </row>
    <row r="145" s="1" customFormat="1" ht="16.5" customHeight="1">
      <c r="B145" s="44"/>
      <c r="C145" s="243" t="s">
        <v>303</v>
      </c>
      <c r="D145" s="243" t="s">
        <v>218</v>
      </c>
      <c r="E145" s="244" t="s">
        <v>304</v>
      </c>
      <c r="F145" s="245" t="s">
        <v>305</v>
      </c>
      <c r="G145" s="246" t="s">
        <v>306</v>
      </c>
      <c r="H145" s="247">
        <v>1</v>
      </c>
      <c r="I145" s="248"/>
      <c r="J145" s="249">
        <f>ROUND(I145*H145,2)</f>
        <v>0</v>
      </c>
      <c r="K145" s="245" t="s">
        <v>186</v>
      </c>
      <c r="L145" s="250"/>
      <c r="M145" s="251" t="s">
        <v>22</v>
      </c>
      <c r="N145" s="252" t="s">
        <v>44</v>
      </c>
      <c r="O145" s="45"/>
      <c r="P145" s="228">
        <f>O145*H145</f>
        <v>0</v>
      </c>
      <c r="Q145" s="228">
        <v>0.0025000000000000001</v>
      </c>
      <c r="R145" s="228">
        <f>Q145*H145</f>
        <v>0.0025000000000000001</v>
      </c>
      <c r="S145" s="228">
        <v>0</v>
      </c>
      <c r="T145" s="229">
        <f>S145*H145</f>
        <v>0</v>
      </c>
      <c r="AR145" s="22" t="s">
        <v>174</v>
      </c>
      <c r="AT145" s="22" t="s">
        <v>218</v>
      </c>
      <c r="AU145" s="22" t="s">
        <v>82</v>
      </c>
      <c r="AY145" s="22" t="s">
        <v>136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142</v>
      </c>
      <c r="BM145" s="22" t="s">
        <v>307</v>
      </c>
    </row>
    <row r="146" s="1" customFormat="1" ht="38.25" customHeight="1">
      <c r="B146" s="44"/>
      <c r="C146" s="219" t="s">
        <v>308</v>
      </c>
      <c r="D146" s="219" t="s">
        <v>138</v>
      </c>
      <c r="E146" s="220" t="s">
        <v>309</v>
      </c>
      <c r="F146" s="221" t="s">
        <v>310</v>
      </c>
      <c r="G146" s="222" t="s">
        <v>306</v>
      </c>
      <c r="H146" s="223">
        <v>1</v>
      </c>
      <c r="I146" s="224"/>
      <c r="J146" s="225">
        <f>ROUND(I146*H146,2)</f>
        <v>0</v>
      </c>
      <c r="K146" s="221" t="s">
        <v>147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142</v>
      </c>
      <c r="AT146" s="22" t="s">
        <v>138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311</v>
      </c>
    </row>
    <row r="147" s="11" customFormat="1">
      <c r="B147" s="231"/>
      <c r="C147" s="232"/>
      <c r="D147" s="233" t="s">
        <v>156</v>
      </c>
      <c r="E147" s="234" t="s">
        <v>22</v>
      </c>
      <c r="F147" s="235" t="s">
        <v>24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156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136</v>
      </c>
    </row>
    <row r="148" s="1" customFormat="1" ht="25.5" customHeight="1">
      <c r="B148" s="44"/>
      <c r="C148" s="243" t="s">
        <v>312</v>
      </c>
      <c r="D148" s="243" t="s">
        <v>218</v>
      </c>
      <c r="E148" s="244" t="s">
        <v>313</v>
      </c>
      <c r="F148" s="245" t="s">
        <v>314</v>
      </c>
      <c r="G148" s="246" t="s">
        <v>306</v>
      </c>
      <c r="H148" s="247">
        <v>1</v>
      </c>
      <c r="I148" s="248"/>
      <c r="J148" s="249">
        <f>ROUND(I148*H148,2)</f>
        <v>0</v>
      </c>
      <c r="K148" s="245" t="s">
        <v>147</v>
      </c>
      <c r="L148" s="250"/>
      <c r="M148" s="251" t="s">
        <v>22</v>
      </c>
      <c r="N148" s="252" t="s">
        <v>44</v>
      </c>
      <c r="O148" s="45"/>
      <c r="P148" s="228">
        <f>O148*H148</f>
        <v>0</v>
      </c>
      <c r="Q148" s="228">
        <v>0.00034000000000000002</v>
      </c>
      <c r="R148" s="228">
        <f>Q148*H148</f>
        <v>0.00034000000000000002</v>
      </c>
      <c r="S148" s="228">
        <v>0</v>
      </c>
      <c r="T148" s="229">
        <f>S148*H148</f>
        <v>0</v>
      </c>
      <c r="AR148" s="22" t="s">
        <v>174</v>
      </c>
      <c r="AT148" s="22" t="s">
        <v>218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315</v>
      </c>
    </row>
    <row r="149" s="10" customFormat="1" ht="29.88" customHeight="1">
      <c r="B149" s="203"/>
      <c r="C149" s="204"/>
      <c r="D149" s="205" t="s">
        <v>72</v>
      </c>
      <c r="E149" s="217" t="s">
        <v>179</v>
      </c>
      <c r="F149" s="217" t="s">
        <v>316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SUM(P150:P161)</f>
        <v>0</v>
      </c>
      <c r="Q149" s="211"/>
      <c r="R149" s="212">
        <f>SUM(R150:R161)</f>
        <v>3.7667550000000003</v>
      </c>
      <c r="S149" s="211"/>
      <c r="T149" s="213">
        <f>SUM(T150:T161)</f>
        <v>0</v>
      </c>
      <c r="AR149" s="214" t="s">
        <v>24</v>
      </c>
      <c r="AT149" s="215" t="s">
        <v>72</v>
      </c>
      <c r="AU149" s="215" t="s">
        <v>24</v>
      </c>
      <c r="AY149" s="214" t="s">
        <v>136</v>
      </c>
      <c r="BK149" s="216">
        <f>SUM(BK150:BK161)</f>
        <v>0</v>
      </c>
    </row>
    <row r="150" s="1" customFormat="1" ht="38.25" customHeight="1">
      <c r="B150" s="44"/>
      <c r="C150" s="219" t="s">
        <v>317</v>
      </c>
      <c r="D150" s="219" t="s">
        <v>138</v>
      </c>
      <c r="E150" s="220" t="s">
        <v>318</v>
      </c>
      <c r="F150" s="221" t="s">
        <v>319</v>
      </c>
      <c r="G150" s="222" t="s">
        <v>161</v>
      </c>
      <c r="H150" s="223">
        <v>11</v>
      </c>
      <c r="I150" s="224"/>
      <c r="J150" s="225">
        <f>ROUND(I150*H150,2)</f>
        <v>0</v>
      </c>
      <c r="K150" s="221" t="s">
        <v>147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0.1295</v>
      </c>
      <c r="R150" s="228">
        <f>Q150*H150</f>
        <v>1.4245000000000001</v>
      </c>
      <c r="S150" s="228">
        <v>0</v>
      </c>
      <c r="T150" s="229">
        <f>S150*H150</f>
        <v>0</v>
      </c>
      <c r="AR150" s="22" t="s">
        <v>142</v>
      </c>
      <c r="AT150" s="22" t="s">
        <v>138</v>
      </c>
      <c r="AU150" s="22" t="s">
        <v>82</v>
      </c>
      <c r="AY150" s="22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142</v>
      </c>
      <c r="BM150" s="22" t="s">
        <v>320</v>
      </c>
    </row>
    <row r="151" s="11" customFormat="1">
      <c r="B151" s="231"/>
      <c r="C151" s="232"/>
      <c r="D151" s="233" t="s">
        <v>156</v>
      </c>
      <c r="E151" s="234" t="s">
        <v>22</v>
      </c>
      <c r="F151" s="235" t="s">
        <v>321</v>
      </c>
      <c r="G151" s="232"/>
      <c r="H151" s="236">
        <v>11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136</v>
      </c>
    </row>
    <row r="152" s="1" customFormat="1" ht="38.25" customHeight="1">
      <c r="B152" s="44"/>
      <c r="C152" s="243" t="s">
        <v>322</v>
      </c>
      <c r="D152" s="243" t="s">
        <v>218</v>
      </c>
      <c r="E152" s="244" t="s">
        <v>323</v>
      </c>
      <c r="F152" s="245" t="s">
        <v>324</v>
      </c>
      <c r="G152" s="246" t="s">
        <v>306</v>
      </c>
      <c r="H152" s="247">
        <v>22</v>
      </c>
      <c r="I152" s="248"/>
      <c r="J152" s="249">
        <f>ROUND(I152*H152,2)</f>
        <v>0</v>
      </c>
      <c r="K152" s="245" t="s">
        <v>147</v>
      </c>
      <c r="L152" s="250"/>
      <c r="M152" s="251" t="s">
        <v>22</v>
      </c>
      <c r="N152" s="252" t="s">
        <v>44</v>
      </c>
      <c r="O152" s="45"/>
      <c r="P152" s="228">
        <f>O152*H152</f>
        <v>0</v>
      </c>
      <c r="Q152" s="228">
        <v>0.024</v>
      </c>
      <c r="R152" s="228">
        <f>Q152*H152</f>
        <v>0.52800000000000002</v>
      </c>
      <c r="S152" s="228">
        <v>0</v>
      </c>
      <c r="T152" s="229">
        <f>S152*H152</f>
        <v>0</v>
      </c>
      <c r="AR152" s="22" t="s">
        <v>174</v>
      </c>
      <c r="AT152" s="22" t="s">
        <v>218</v>
      </c>
      <c r="AU152" s="22" t="s">
        <v>82</v>
      </c>
      <c r="AY152" s="22" t="s">
        <v>136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142</v>
      </c>
      <c r="BM152" s="22" t="s">
        <v>325</v>
      </c>
    </row>
    <row r="153" s="11" customFormat="1">
      <c r="B153" s="231"/>
      <c r="C153" s="232"/>
      <c r="D153" s="233" t="s">
        <v>156</v>
      </c>
      <c r="E153" s="234" t="s">
        <v>22</v>
      </c>
      <c r="F153" s="235" t="s">
        <v>326</v>
      </c>
      <c r="G153" s="232"/>
      <c r="H153" s="236">
        <v>22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136</v>
      </c>
    </row>
    <row r="154" s="1" customFormat="1" ht="25.5" customHeight="1">
      <c r="B154" s="44"/>
      <c r="C154" s="219" t="s">
        <v>327</v>
      </c>
      <c r="D154" s="219" t="s">
        <v>138</v>
      </c>
      <c r="E154" s="220" t="s">
        <v>328</v>
      </c>
      <c r="F154" s="221" t="s">
        <v>329</v>
      </c>
      <c r="G154" s="222" t="s">
        <v>161</v>
      </c>
      <c r="H154" s="223">
        <v>5.5</v>
      </c>
      <c r="I154" s="224"/>
      <c r="J154" s="225">
        <f>ROUND(I154*H154,2)</f>
        <v>0</v>
      </c>
      <c r="K154" s="221" t="s">
        <v>147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0.29221000000000003</v>
      </c>
      <c r="R154" s="228">
        <f>Q154*H154</f>
        <v>1.6071550000000001</v>
      </c>
      <c r="S154" s="228">
        <v>0</v>
      </c>
      <c r="T154" s="229">
        <f>S154*H154</f>
        <v>0</v>
      </c>
      <c r="AR154" s="22" t="s">
        <v>142</v>
      </c>
      <c r="AT154" s="22" t="s">
        <v>138</v>
      </c>
      <c r="AU154" s="22" t="s">
        <v>82</v>
      </c>
      <c r="AY154" s="22" t="s">
        <v>136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142</v>
      </c>
      <c r="BM154" s="22" t="s">
        <v>330</v>
      </c>
    </row>
    <row r="155" s="11" customFormat="1">
      <c r="B155" s="231"/>
      <c r="C155" s="232"/>
      <c r="D155" s="233" t="s">
        <v>156</v>
      </c>
      <c r="E155" s="234" t="s">
        <v>22</v>
      </c>
      <c r="F155" s="235" t="s">
        <v>331</v>
      </c>
      <c r="G155" s="232"/>
      <c r="H155" s="236">
        <v>5.5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136</v>
      </c>
    </row>
    <row r="156" s="1" customFormat="1" ht="25.5" customHeight="1">
      <c r="B156" s="44"/>
      <c r="C156" s="243" t="s">
        <v>332</v>
      </c>
      <c r="D156" s="243" t="s">
        <v>218</v>
      </c>
      <c r="E156" s="244" t="s">
        <v>333</v>
      </c>
      <c r="F156" s="245" t="s">
        <v>334</v>
      </c>
      <c r="G156" s="246" t="s">
        <v>306</v>
      </c>
      <c r="H156" s="247">
        <v>1</v>
      </c>
      <c r="I156" s="248"/>
      <c r="J156" s="249">
        <f>ROUND(I156*H156,2)</f>
        <v>0</v>
      </c>
      <c r="K156" s="245" t="s">
        <v>147</v>
      </c>
      <c r="L156" s="250"/>
      <c r="M156" s="251" t="s">
        <v>22</v>
      </c>
      <c r="N156" s="252" t="s">
        <v>44</v>
      </c>
      <c r="O156" s="45"/>
      <c r="P156" s="228">
        <f>O156*H156</f>
        <v>0</v>
      </c>
      <c r="Q156" s="228">
        <v>0.021899999999999999</v>
      </c>
      <c r="R156" s="228">
        <f>Q156*H156</f>
        <v>0.021899999999999999</v>
      </c>
      <c r="S156" s="228">
        <v>0</v>
      </c>
      <c r="T156" s="229">
        <f>S156*H156</f>
        <v>0</v>
      </c>
      <c r="AR156" s="22" t="s">
        <v>174</v>
      </c>
      <c r="AT156" s="22" t="s">
        <v>218</v>
      </c>
      <c r="AU156" s="22" t="s">
        <v>82</v>
      </c>
      <c r="AY156" s="22" t="s">
        <v>136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142</v>
      </c>
      <c r="BM156" s="22" t="s">
        <v>335</v>
      </c>
    </row>
    <row r="157" s="1" customFormat="1" ht="25.5" customHeight="1">
      <c r="B157" s="44"/>
      <c r="C157" s="243" t="s">
        <v>336</v>
      </c>
      <c r="D157" s="243" t="s">
        <v>218</v>
      </c>
      <c r="E157" s="244" t="s">
        <v>337</v>
      </c>
      <c r="F157" s="245" t="s">
        <v>338</v>
      </c>
      <c r="G157" s="246" t="s">
        <v>306</v>
      </c>
      <c r="H157" s="247">
        <v>2</v>
      </c>
      <c r="I157" s="248"/>
      <c r="J157" s="249">
        <f>ROUND(I157*H157,2)</f>
        <v>0</v>
      </c>
      <c r="K157" s="245" t="s">
        <v>147</v>
      </c>
      <c r="L157" s="250"/>
      <c r="M157" s="251" t="s">
        <v>22</v>
      </c>
      <c r="N157" s="252" t="s">
        <v>44</v>
      </c>
      <c r="O157" s="45"/>
      <c r="P157" s="228">
        <f>O157*H157</f>
        <v>0</v>
      </c>
      <c r="Q157" s="228">
        <v>0.0013500000000000001</v>
      </c>
      <c r="R157" s="228">
        <f>Q157*H157</f>
        <v>0.0027000000000000001</v>
      </c>
      <c r="S157" s="228">
        <v>0</v>
      </c>
      <c r="T157" s="229">
        <f>S157*H157</f>
        <v>0</v>
      </c>
      <c r="AR157" s="22" t="s">
        <v>174</v>
      </c>
      <c r="AT157" s="22" t="s">
        <v>218</v>
      </c>
      <c r="AU157" s="22" t="s">
        <v>82</v>
      </c>
      <c r="AY157" s="22" t="s">
        <v>136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142</v>
      </c>
      <c r="BM157" s="22" t="s">
        <v>339</v>
      </c>
    </row>
    <row r="158" s="1" customFormat="1" ht="38.25" customHeight="1">
      <c r="B158" s="44"/>
      <c r="C158" s="243" t="s">
        <v>340</v>
      </c>
      <c r="D158" s="243" t="s">
        <v>218</v>
      </c>
      <c r="E158" s="244" t="s">
        <v>341</v>
      </c>
      <c r="F158" s="245" t="s">
        <v>342</v>
      </c>
      <c r="G158" s="246" t="s">
        <v>306</v>
      </c>
      <c r="H158" s="247">
        <v>5</v>
      </c>
      <c r="I158" s="248"/>
      <c r="J158" s="249">
        <f>ROUND(I158*H158,2)</f>
        <v>0</v>
      </c>
      <c r="K158" s="245" t="s">
        <v>147</v>
      </c>
      <c r="L158" s="250"/>
      <c r="M158" s="251" t="s">
        <v>22</v>
      </c>
      <c r="N158" s="252" t="s">
        <v>44</v>
      </c>
      <c r="O158" s="45"/>
      <c r="P158" s="228">
        <f>O158*H158</f>
        <v>0</v>
      </c>
      <c r="Q158" s="228">
        <v>0.0332</v>
      </c>
      <c r="R158" s="228">
        <f>Q158*H158</f>
        <v>0.16600000000000001</v>
      </c>
      <c r="S158" s="228">
        <v>0</v>
      </c>
      <c r="T158" s="229">
        <f>S158*H158</f>
        <v>0</v>
      </c>
      <c r="AR158" s="22" t="s">
        <v>174</v>
      </c>
      <c r="AT158" s="22" t="s">
        <v>218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343</v>
      </c>
    </row>
    <row r="159" s="11" customFormat="1">
      <c r="B159" s="231"/>
      <c r="C159" s="232"/>
      <c r="D159" s="233" t="s">
        <v>156</v>
      </c>
      <c r="E159" s="234" t="s">
        <v>22</v>
      </c>
      <c r="F159" s="235" t="s">
        <v>344</v>
      </c>
      <c r="G159" s="232"/>
      <c r="H159" s="236">
        <v>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136</v>
      </c>
    </row>
    <row r="160" s="1" customFormat="1" ht="38.25" customHeight="1">
      <c r="B160" s="44"/>
      <c r="C160" s="243" t="s">
        <v>345</v>
      </c>
      <c r="D160" s="243" t="s">
        <v>218</v>
      </c>
      <c r="E160" s="244" t="s">
        <v>346</v>
      </c>
      <c r="F160" s="245" t="s">
        <v>347</v>
      </c>
      <c r="G160" s="246" t="s">
        <v>306</v>
      </c>
      <c r="H160" s="247">
        <v>5</v>
      </c>
      <c r="I160" s="248"/>
      <c r="J160" s="249">
        <f>ROUND(I160*H160,2)</f>
        <v>0</v>
      </c>
      <c r="K160" s="245" t="s">
        <v>147</v>
      </c>
      <c r="L160" s="250"/>
      <c r="M160" s="251" t="s">
        <v>22</v>
      </c>
      <c r="N160" s="252" t="s">
        <v>44</v>
      </c>
      <c r="O160" s="45"/>
      <c r="P160" s="228">
        <f>O160*H160</f>
        <v>0</v>
      </c>
      <c r="Q160" s="228">
        <v>0.0030000000000000001</v>
      </c>
      <c r="R160" s="228">
        <f>Q160*H160</f>
        <v>0.014999999999999999</v>
      </c>
      <c r="S160" s="228">
        <v>0</v>
      </c>
      <c r="T160" s="229">
        <f>S160*H160</f>
        <v>0</v>
      </c>
      <c r="AR160" s="22" t="s">
        <v>174</v>
      </c>
      <c r="AT160" s="22" t="s">
        <v>218</v>
      </c>
      <c r="AU160" s="22" t="s">
        <v>82</v>
      </c>
      <c r="AY160" s="22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142</v>
      </c>
      <c r="BM160" s="22" t="s">
        <v>348</v>
      </c>
    </row>
    <row r="161" s="1" customFormat="1" ht="38.25" customHeight="1">
      <c r="B161" s="44"/>
      <c r="C161" s="243" t="s">
        <v>349</v>
      </c>
      <c r="D161" s="243" t="s">
        <v>218</v>
      </c>
      <c r="E161" s="244" t="s">
        <v>350</v>
      </c>
      <c r="F161" s="245" t="s">
        <v>351</v>
      </c>
      <c r="G161" s="246" t="s">
        <v>306</v>
      </c>
      <c r="H161" s="247">
        <v>1</v>
      </c>
      <c r="I161" s="248"/>
      <c r="J161" s="249">
        <f>ROUND(I161*H161,2)</f>
        <v>0</v>
      </c>
      <c r="K161" s="245" t="s">
        <v>147</v>
      </c>
      <c r="L161" s="250"/>
      <c r="M161" s="251" t="s">
        <v>22</v>
      </c>
      <c r="N161" s="252" t="s">
        <v>44</v>
      </c>
      <c r="O161" s="45"/>
      <c r="P161" s="228">
        <f>O161*H161</f>
        <v>0</v>
      </c>
      <c r="Q161" s="228">
        <v>0.0015</v>
      </c>
      <c r="R161" s="228">
        <f>Q161*H161</f>
        <v>0.0015</v>
      </c>
      <c r="S161" s="228">
        <v>0</v>
      </c>
      <c r="T161" s="229">
        <f>S161*H161</f>
        <v>0</v>
      </c>
      <c r="AR161" s="22" t="s">
        <v>174</v>
      </c>
      <c r="AT161" s="22" t="s">
        <v>218</v>
      </c>
      <c r="AU161" s="22" t="s">
        <v>82</v>
      </c>
      <c r="AY161" s="22" t="s">
        <v>136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142</v>
      </c>
      <c r="BM161" s="22" t="s">
        <v>352</v>
      </c>
    </row>
    <row r="162" s="10" customFormat="1" ht="29.88" customHeight="1">
      <c r="B162" s="203"/>
      <c r="C162" s="204"/>
      <c r="D162" s="205" t="s">
        <v>72</v>
      </c>
      <c r="E162" s="217" t="s">
        <v>353</v>
      </c>
      <c r="F162" s="217" t="s">
        <v>354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SUM(P163:P178)</f>
        <v>0</v>
      </c>
      <c r="Q162" s="211"/>
      <c r="R162" s="212">
        <f>SUM(R163:R178)</f>
        <v>0</v>
      </c>
      <c r="S162" s="211"/>
      <c r="T162" s="213">
        <f>SUM(T163:T178)</f>
        <v>0</v>
      </c>
      <c r="AR162" s="214" t="s">
        <v>24</v>
      </c>
      <c r="AT162" s="215" t="s">
        <v>72</v>
      </c>
      <c r="AU162" s="215" t="s">
        <v>24</v>
      </c>
      <c r="AY162" s="214" t="s">
        <v>136</v>
      </c>
      <c r="BK162" s="216">
        <f>SUM(BK163:BK178)</f>
        <v>0</v>
      </c>
    </row>
    <row r="163" s="1" customFormat="1" ht="25.5" customHeight="1">
      <c r="B163" s="44"/>
      <c r="C163" s="219" t="s">
        <v>355</v>
      </c>
      <c r="D163" s="219" t="s">
        <v>138</v>
      </c>
      <c r="E163" s="220" t="s">
        <v>356</v>
      </c>
      <c r="F163" s="221" t="s">
        <v>357</v>
      </c>
      <c r="G163" s="222" t="s">
        <v>206</v>
      </c>
      <c r="H163" s="223">
        <v>11.210000000000001</v>
      </c>
      <c r="I163" s="224"/>
      <c r="J163" s="225">
        <f>ROUND(I163*H163,2)</f>
        <v>0</v>
      </c>
      <c r="K163" s="221" t="s">
        <v>147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142</v>
      </c>
      <c r="AT163" s="22" t="s">
        <v>138</v>
      </c>
      <c r="AU163" s="22" t="s">
        <v>82</v>
      </c>
      <c r="AY163" s="22" t="s">
        <v>136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142</v>
      </c>
      <c r="BM163" s="22" t="s">
        <v>358</v>
      </c>
    </row>
    <row r="164" s="11" customFormat="1">
      <c r="B164" s="231"/>
      <c r="C164" s="232"/>
      <c r="D164" s="233" t="s">
        <v>156</v>
      </c>
      <c r="E164" s="234" t="s">
        <v>22</v>
      </c>
      <c r="F164" s="235" t="s">
        <v>359</v>
      </c>
      <c r="G164" s="232"/>
      <c r="H164" s="236">
        <v>11.210000000000001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156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136</v>
      </c>
    </row>
    <row r="165" s="1" customFormat="1" ht="25.5" customHeight="1">
      <c r="B165" s="44"/>
      <c r="C165" s="219" t="s">
        <v>360</v>
      </c>
      <c r="D165" s="219" t="s">
        <v>138</v>
      </c>
      <c r="E165" s="220" t="s">
        <v>361</v>
      </c>
      <c r="F165" s="221" t="s">
        <v>362</v>
      </c>
      <c r="G165" s="222" t="s">
        <v>206</v>
      </c>
      <c r="H165" s="223">
        <v>249.27199999999999</v>
      </c>
      <c r="I165" s="224"/>
      <c r="J165" s="225">
        <f>ROUND(I165*H165,2)</f>
        <v>0</v>
      </c>
      <c r="K165" s="221" t="s">
        <v>147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AR165" s="22" t="s">
        <v>142</v>
      </c>
      <c r="AT165" s="22" t="s">
        <v>138</v>
      </c>
      <c r="AU165" s="22" t="s">
        <v>82</v>
      </c>
      <c r="AY165" s="22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142</v>
      </c>
      <c r="BM165" s="22" t="s">
        <v>363</v>
      </c>
    </row>
    <row r="166" s="11" customFormat="1">
      <c r="B166" s="231"/>
      <c r="C166" s="232"/>
      <c r="D166" s="233" t="s">
        <v>156</v>
      </c>
      <c r="E166" s="234" t="s">
        <v>22</v>
      </c>
      <c r="F166" s="235" t="s">
        <v>364</v>
      </c>
      <c r="G166" s="232"/>
      <c r="H166" s="236">
        <v>249.27199999999999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156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136</v>
      </c>
    </row>
    <row r="167" s="1" customFormat="1" ht="25.5" customHeight="1">
      <c r="B167" s="44"/>
      <c r="C167" s="219" t="s">
        <v>365</v>
      </c>
      <c r="D167" s="219" t="s">
        <v>138</v>
      </c>
      <c r="E167" s="220" t="s">
        <v>366</v>
      </c>
      <c r="F167" s="221" t="s">
        <v>367</v>
      </c>
      <c r="G167" s="222" t="s">
        <v>206</v>
      </c>
      <c r="H167" s="223">
        <v>8.6039999999999992</v>
      </c>
      <c r="I167" s="224"/>
      <c r="J167" s="225">
        <f>ROUND(I167*H167,2)</f>
        <v>0</v>
      </c>
      <c r="K167" s="221" t="s">
        <v>147</v>
      </c>
      <c r="L167" s="70"/>
      <c r="M167" s="226" t="s">
        <v>22</v>
      </c>
      <c r="N167" s="227" t="s">
        <v>44</v>
      </c>
      <c r="O167" s="4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2" t="s">
        <v>142</v>
      </c>
      <c r="AT167" s="22" t="s">
        <v>138</v>
      </c>
      <c r="AU167" s="22" t="s">
        <v>82</v>
      </c>
      <c r="AY167" s="22" t="s">
        <v>136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142</v>
      </c>
      <c r="BM167" s="22" t="s">
        <v>368</v>
      </c>
    </row>
    <row r="168" s="11" customFormat="1">
      <c r="B168" s="231"/>
      <c r="C168" s="232"/>
      <c r="D168" s="233" t="s">
        <v>156</v>
      </c>
      <c r="E168" s="234" t="s">
        <v>22</v>
      </c>
      <c r="F168" s="235" t="s">
        <v>369</v>
      </c>
      <c r="G168" s="232"/>
      <c r="H168" s="236">
        <v>8.6039999999999992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156</v>
      </c>
      <c r="AU168" s="242" t="s">
        <v>82</v>
      </c>
      <c r="AV168" s="11" t="s">
        <v>82</v>
      </c>
      <c r="AW168" s="11" t="s">
        <v>37</v>
      </c>
      <c r="AX168" s="11" t="s">
        <v>24</v>
      </c>
      <c r="AY168" s="242" t="s">
        <v>136</v>
      </c>
    </row>
    <row r="169" s="1" customFormat="1" ht="25.5" customHeight="1">
      <c r="B169" s="44"/>
      <c r="C169" s="219" t="s">
        <v>370</v>
      </c>
      <c r="D169" s="219" t="s">
        <v>138</v>
      </c>
      <c r="E169" s="220" t="s">
        <v>371</v>
      </c>
      <c r="F169" s="221" t="s">
        <v>362</v>
      </c>
      <c r="G169" s="222" t="s">
        <v>206</v>
      </c>
      <c r="H169" s="223">
        <v>189.28800000000001</v>
      </c>
      <c r="I169" s="224"/>
      <c r="J169" s="225">
        <f>ROUND(I169*H169,2)</f>
        <v>0</v>
      </c>
      <c r="K169" s="221" t="s">
        <v>147</v>
      </c>
      <c r="L169" s="70"/>
      <c r="M169" s="226" t="s">
        <v>22</v>
      </c>
      <c r="N169" s="227" t="s">
        <v>44</v>
      </c>
      <c r="O169" s="4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2" t="s">
        <v>142</v>
      </c>
      <c r="AT169" s="22" t="s">
        <v>138</v>
      </c>
      <c r="AU169" s="22" t="s">
        <v>82</v>
      </c>
      <c r="AY169" s="22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142</v>
      </c>
      <c r="BM169" s="22" t="s">
        <v>372</v>
      </c>
    </row>
    <row r="170" s="11" customFormat="1">
      <c r="B170" s="231"/>
      <c r="C170" s="232"/>
      <c r="D170" s="233" t="s">
        <v>156</v>
      </c>
      <c r="E170" s="234" t="s">
        <v>22</v>
      </c>
      <c r="F170" s="235" t="s">
        <v>373</v>
      </c>
      <c r="G170" s="232"/>
      <c r="H170" s="236">
        <v>189.28800000000001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156</v>
      </c>
      <c r="AU170" s="242" t="s">
        <v>82</v>
      </c>
      <c r="AV170" s="11" t="s">
        <v>82</v>
      </c>
      <c r="AW170" s="11" t="s">
        <v>37</v>
      </c>
      <c r="AX170" s="11" t="s">
        <v>24</v>
      </c>
      <c r="AY170" s="242" t="s">
        <v>136</v>
      </c>
    </row>
    <row r="171" s="1" customFormat="1" ht="16.5" customHeight="1">
      <c r="B171" s="44"/>
      <c r="C171" s="219" t="s">
        <v>374</v>
      </c>
      <c r="D171" s="219" t="s">
        <v>138</v>
      </c>
      <c r="E171" s="220" t="s">
        <v>375</v>
      </c>
      <c r="F171" s="221" t="s">
        <v>376</v>
      </c>
      <c r="G171" s="222" t="s">
        <v>206</v>
      </c>
      <c r="H171" s="223">
        <v>2.1120000000000001</v>
      </c>
      <c r="I171" s="224"/>
      <c r="J171" s="225">
        <f>ROUND(I171*H171,2)</f>
        <v>0</v>
      </c>
      <c r="K171" s="221" t="s">
        <v>147</v>
      </c>
      <c r="L171" s="70"/>
      <c r="M171" s="226" t="s">
        <v>22</v>
      </c>
      <c r="N171" s="227" t="s">
        <v>44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2" t="s">
        <v>142</v>
      </c>
      <c r="AT171" s="22" t="s">
        <v>138</v>
      </c>
      <c r="AU171" s="22" t="s">
        <v>82</v>
      </c>
      <c r="AY171" s="22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24</v>
      </c>
      <c r="BK171" s="230">
        <f>ROUND(I171*H171,2)</f>
        <v>0</v>
      </c>
      <c r="BL171" s="22" t="s">
        <v>142</v>
      </c>
      <c r="BM171" s="22" t="s">
        <v>377</v>
      </c>
    </row>
    <row r="172" s="11" customFormat="1">
      <c r="B172" s="231"/>
      <c r="C172" s="232"/>
      <c r="D172" s="233" t="s">
        <v>156</v>
      </c>
      <c r="E172" s="234" t="s">
        <v>22</v>
      </c>
      <c r="F172" s="235" t="s">
        <v>378</v>
      </c>
      <c r="G172" s="232"/>
      <c r="H172" s="236">
        <v>2.1120000000000001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156</v>
      </c>
      <c r="AU172" s="242" t="s">
        <v>82</v>
      </c>
      <c r="AV172" s="11" t="s">
        <v>82</v>
      </c>
      <c r="AW172" s="11" t="s">
        <v>37</v>
      </c>
      <c r="AX172" s="11" t="s">
        <v>24</v>
      </c>
      <c r="AY172" s="242" t="s">
        <v>136</v>
      </c>
    </row>
    <row r="173" s="1" customFormat="1" ht="25.5" customHeight="1">
      <c r="B173" s="44"/>
      <c r="C173" s="219" t="s">
        <v>379</v>
      </c>
      <c r="D173" s="219" t="s">
        <v>138</v>
      </c>
      <c r="E173" s="220" t="s">
        <v>380</v>
      </c>
      <c r="F173" s="221" t="s">
        <v>381</v>
      </c>
      <c r="G173" s="222" t="s">
        <v>206</v>
      </c>
      <c r="H173" s="223">
        <v>6.492</v>
      </c>
      <c r="I173" s="224"/>
      <c r="J173" s="225">
        <f>ROUND(I173*H173,2)</f>
        <v>0</v>
      </c>
      <c r="K173" s="221" t="s">
        <v>147</v>
      </c>
      <c r="L173" s="70"/>
      <c r="M173" s="226" t="s">
        <v>22</v>
      </c>
      <c r="N173" s="227" t="s">
        <v>44</v>
      </c>
      <c r="O173" s="4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2" t="s">
        <v>142</v>
      </c>
      <c r="AT173" s="22" t="s">
        <v>138</v>
      </c>
      <c r="AU173" s="22" t="s">
        <v>82</v>
      </c>
      <c r="AY173" s="22" t="s">
        <v>136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142</v>
      </c>
      <c r="BM173" s="22" t="s">
        <v>382</v>
      </c>
    </row>
    <row r="174" s="11" customFormat="1">
      <c r="B174" s="231"/>
      <c r="C174" s="232"/>
      <c r="D174" s="233" t="s">
        <v>156</v>
      </c>
      <c r="E174" s="234" t="s">
        <v>22</v>
      </c>
      <c r="F174" s="235" t="s">
        <v>383</v>
      </c>
      <c r="G174" s="232"/>
      <c r="H174" s="236">
        <v>6.492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82</v>
      </c>
      <c r="AV174" s="11" t="s">
        <v>82</v>
      </c>
      <c r="AW174" s="11" t="s">
        <v>37</v>
      </c>
      <c r="AX174" s="11" t="s">
        <v>24</v>
      </c>
      <c r="AY174" s="242" t="s">
        <v>136</v>
      </c>
    </row>
    <row r="175" s="1" customFormat="1" ht="25.5" customHeight="1">
      <c r="B175" s="44"/>
      <c r="C175" s="219" t="s">
        <v>384</v>
      </c>
      <c r="D175" s="219" t="s">
        <v>138</v>
      </c>
      <c r="E175" s="220" t="s">
        <v>385</v>
      </c>
      <c r="F175" s="221" t="s">
        <v>381</v>
      </c>
      <c r="G175" s="222" t="s">
        <v>206</v>
      </c>
      <c r="H175" s="223">
        <v>2.6520000000000001</v>
      </c>
      <c r="I175" s="224"/>
      <c r="J175" s="225">
        <f>ROUND(I175*H175,2)</f>
        <v>0</v>
      </c>
      <c r="K175" s="221" t="s">
        <v>22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142</v>
      </c>
      <c r="AT175" s="22" t="s">
        <v>138</v>
      </c>
      <c r="AU175" s="22" t="s">
        <v>82</v>
      </c>
      <c r="AY175" s="22" t="s">
        <v>136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142</v>
      </c>
      <c r="BM175" s="22" t="s">
        <v>386</v>
      </c>
    </row>
    <row r="176" s="11" customFormat="1">
      <c r="B176" s="231"/>
      <c r="C176" s="232"/>
      <c r="D176" s="233" t="s">
        <v>156</v>
      </c>
      <c r="E176" s="234" t="s">
        <v>22</v>
      </c>
      <c r="F176" s="235" t="s">
        <v>387</v>
      </c>
      <c r="G176" s="232"/>
      <c r="H176" s="236">
        <v>2.6520000000000001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156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136</v>
      </c>
    </row>
    <row r="177" s="1" customFormat="1" ht="16.5" customHeight="1">
      <c r="B177" s="44"/>
      <c r="C177" s="219" t="s">
        <v>388</v>
      </c>
      <c r="D177" s="219" t="s">
        <v>138</v>
      </c>
      <c r="E177" s="220" t="s">
        <v>389</v>
      </c>
      <c r="F177" s="221" t="s">
        <v>390</v>
      </c>
      <c r="G177" s="222" t="s">
        <v>206</v>
      </c>
      <c r="H177" s="223">
        <v>8.5579999999999998</v>
      </c>
      <c r="I177" s="224"/>
      <c r="J177" s="225">
        <f>ROUND(I177*H177,2)</f>
        <v>0</v>
      </c>
      <c r="K177" s="221" t="s">
        <v>147</v>
      </c>
      <c r="L177" s="70"/>
      <c r="M177" s="226" t="s">
        <v>22</v>
      </c>
      <c r="N177" s="227" t="s">
        <v>44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142</v>
      </c>
      <c r="AT177" s="22" t="s">
        <v>138</v>
      </c>
      <c r="AU177" s="22" t="s">
        <v>82</v>
      </c>
      <c r="AY177" s="22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142</v>
      </c>
      <c r="BM177" s="22" t="s">
        <v>391</v>
      </c>
    </row>
    <row r="178" s="11" customFormat="1">
      <c r="B178" s="231"/>
      <c r="C178" s="232"/>
      <c r="D178" s="233" t="s">
        <v>156</v>
      </c>
      <c r="E178" s="234" t="s">
        <v>22</v>
      </c>
      <c r="F178" s="235" t="s">
        <v>392</v>
      </c>
      <c r="G178" s="232"/>
      <c r="H178" s="236">
        <v>8.5579999999999998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156</v>
      </c>
      <c r="AU178" s="242" t="s">
        <v>82</v>
      </c>
      <c r="AV178" s="11" t="s">
        <v>82</v>
      </c>
      <c r="AW178" s="11" t="s">
        <v>37</v>
      </c>
      <c r="AX178" s="11" t="s">
        <v>24</v>
      </c>
      <c r="AY178" s="242" t="s">
        <v>136</v>
      </c>
    </row>
    <row r="179" s="10" customFormat="1" ht="29.88" customHeight="1">
      <c r="B179" s="203"/>
      <c r="C179" s="204"/>
      <c r="D179" s="205" t="s">
        <v>72</v>
      </c>
      <c r="E179" s="217" t="s">
        <v>393</v>
      </c>
      <c r="F179" s="217" t="s">
        <v>394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0</v>
      </c>
      <c r="AR179" s="214" t="s">
        <v>24</v>
      </c>
      <c r="AT179" s="215" t="s">
        <v>72</v>
      </c>
      <c r="AU179" s="215" t="s">
        <v>24</v>
      </c>
      <c r="AY179" s="214" t="s">
        <v>136</v>
      </c>
      <c r="BK179" s="216">
        <f>BK180</f>
        <v>0</v>
      </c>
    </row>
    <row r="180" s="1" customFormat="1" ht="25.5" customHeight="1">
      <c r="B180" s="44"/>
      <c r="C180" s="219" t="s">
        <v>395</v>
      </c>
      <c r="D180" s="219" t="s">
        <v>138</v>
      </c>
      <c r="E180" s="220" t="s">
        <v>396</v>
      </c>
      <c r="F180" s="221" t="s">
        <v>397</v>
      </c>
      <c r="G180" s="222" t="s">
        <v>206</v>
      </c>
      <c r="H180" s="223">
        <v>11.670999999999999</v>
      </c>
      <c r="I180" s="224"/>
      <c r="J180" s="225">
        <f>ROUND(I180*H180,2)</f>
        <v>0</v>
      </c>
      <c r="K180" s="221" t="s">
        <v>147</v>
      </c>
      <c r="L180" s="70"/>
      <c r="M180" s="226" t="s">
        <v>22</v>
      </c>
      <c r="N180" s="253" t="s">
        <v>44</v>
      </c>
      <c r="O180" s="254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AR180" s="22" t="s">
        <v>142</v>
      </c>
      <c r="AT180" s="22" t="s">
        <v>138</v>
      </c>
      <c r="AU180" s="22" t="s">
        <v>82</v>
      </c>
      <c r="AY180" s="22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142</v>
      </c>
      <c r="BM180" s="22" t="s">
        <v>398</v>
      </c>
    </row>
    <row r="181" s="1" customFormat="1" ht="6.96" customHeight="1">
      <c r="B181" s="65"/>
      <c r="C181" s="66"/>
      <c r="D181" s="66"/>
      <c r="E181" s="66"/>
      <c r="F181" s="66"/>
      <c r="G181" s="66"/>
      <c r="H181" s="66"/>
      <c r="I181" s="164"/>
      <c r="J181" s="66"/>
      <c r="K181" s="66"/>
      <c r="L181" s="70"/>
    </row>
  </sheetData>
  <sheetProtection sheet="1" autoFilter="0" formatColumns="0" formatRows="0" objects="1" scenarios="1" spinCount="100000" saltValue="ToYGaNu4v6S51QFlqB3cbEVaeYJye0in1R1+T/DIuc/bzUs2vRCYdW2x2bFLkl030I2poBE6ODWg+1FaEGGyBQ==" hashValue="txxMrVF1DfPT9nadj/pPajBrQtAvKd+ovYNb96J5iZP7nn6ELABM3qx7ymMzZl7U+BRdd8xTHRWV3lieejXuuQ==" algorithmName="SHA-512" password="CC35"/>
  <autoFilter ref="C84:K180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399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ROUND(SUM(BE81:BE97), 2)</f>
        <v>0</v>
      </c>
      <c r="G30" s="45"/>
      <c r="H30" s="45"/>
      <c r="I30" s="156">
        <v>0.20999999999999999</v>
      </c>
      <c r="J30" s="155">
        <f>ROUND(ROUND((SUM(BE81:BE97)),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ROUND(SUM(BF81:BF97), 2)</f>
        <v>0</v>
      </c>
      <c r="G31" s="45"/>
      <c r="H31" s="45"/>
      <c r="I31" s="156">
        <v>0.14999999999999999</v>
      </c>
      <c r="J31" s="155">
        <f>ROUND(ROUND((SUM(BF81:BF97)),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ROUND(SUM(BG81:BG97),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ROUND(SUM(BH81:BH97),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ROUND(SUM(BI81:BI97),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TRASA4-CASTNEUZNATEL -  Komunikace a terénní úpravy úsek S4+N4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8" customFormat="1" ht="19.92" customHeight="1">
      <c r="B60" s="182"/>
      <c r="C60" s="183"/>
      <c r="D60" s="184" t="s">
        <v>118</v>
      </c>
      <c r="E60" s="185"/>
      <c r="F60" s="185"/>
      <c r="G60" s="185"/>
      <c r="H60" s="185"/>
      <c r="I60" s="186"/>
      <c r="J60" s="187">
        <f>J89</f>
        <v>0</v>
      </c>
      <c r="K60" s="188"/>
    </row>
    <row r="61" s="8" customFormat="1" ht="19.92" customHeight="1">
      <c r="B61" s="182"/>
      <c r="C61" s="183"/>
      <c r="D61" s="184" t="s">
        <v>119</v>
      </c>
      <c r="E61" s="185"/>
      <c r="F61" s="185"/>
      <c r="G61" s="185"/>
      <c r="H61" s="185"/>
      <c r="I61" s="186"/>
      <c r="J61" s="187">
        <f>J96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Komunikace pro chodce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104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 xml:space="preserve">TRASA4-CASTNEUZNATEL -  Komunikace a terénní úpravy úsek S4+N4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25</v>
      </c>
      <c r="D75" s="72"/>
      <c r="E75" s="72"/>
      <c r="F75" s="191" t="str">
        <f>F12</f>
        <v xml:space="preserve"> </v>
      </c>
      <c r="G75" s="72"/>
      <c r="H75" s="72"/>
      <c r="I75" s="192" t="s">
        <v>27</v>
      </c>
      <c r="J75" s="83" t="str">
        <f>IF(J12="","",J12)</f>
        <v>15. 12. 2017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31</v>
      </c>
      <c r="D77" s="72"/>
      <c r="E77" s="72"/>
      <c r="F77" s="191" t="str">
        <f>E15</f>
        <v xml:space="preserve"> </v>
      </c>
      <c r="G77" s="72"/>
      <c r="H77" s="72"/>
      <c r="I77" s="192" t="s">
        <v>36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121</v>
      </c>
      <c r="D80" s="195" t="s">
        <v>58</v>
      </c>
      <c r="E80" s="195" t="s">
        <v>54</v>
      </c>
      <c r="F80" s="195" t="s">
        <v>122</v>
      </c>
      <c r="G80" s="195" t="s">
        <v>123</v>
      </c>
      <c r="H80" s="195" t="s">
        <v>124</v>
      </c>
      <c r="I80" s="196" t="s">
        <v>125</v>
      </c>
      <c r="J80" s="195" t="s">
        <v>108</v>
      </c>
      <c r="K80" s="197" t="s">
        <v>126</v>
      </c>
      <c r="L80" s="198"/>
      <c r="M80" s="100" t="s">
        <v>127</v>
      </c>
      <c r="N80" s="101" t="s">
        <v>43</v>
      </c>
      <c r="O80" s="101" t="s">
        <v>128</v>
      </c>
      <c r="P80" s="101" t="s">
        <v>129</v>
      </c>
      <c r="Q80" s="101" t="s">
        <v>130</v>
      </c>
      <c r="R80" s="101" t="s">
        <v>131</v>
      </c>
      <c r="S80" s="101" t="s">
        <v>132</v>
      </c>
      <c r="T80" s="102" t="s">
        <v>133</v>
      </c>
    </row>
    <row r="81" s="1" customFormat="1" ht="29.28" customHeight="1">
      <c r="B81" s="44"/>
      <c r="C81" s="106" t="s">
        <v>109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0.00022260000000000002</v>
      </c>
      <c r="S81" s="104"/>
      <c r="T81" s="201">
        <f>T82</f>
        <v>0.76425999999999994</v>
      </c>
      <c r="AT81" s="22" t="s">
        <v>72</v>
      </c>
      <c r="AU81" s="22" t="s">
        <v>110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134</v>
      </c>
      <c r="F82" s="206" t="s">
        <v>135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P83+P86+P89+P96</f>
        <v>0</v>
      </c>
      <c r="Q82" s="211"/>
      <c r="R82" s="212">
        <f>R83+R86+R89+R96</f>
        <v>0.00022260000000000002</v>
      </c>
      <c r="S82" s="211"/>
      <c r="T82" s="213">
        <f>T83+T86+T89+T96</f>
        <v>0.76425999999999994</v>
      </c>
      <c r="AR82" s="214" t="s">
        <v>24</v>
      </c>
      <c r="AT82" s="215" t="s">
        <v>72</v>
      </c>
      <c r="AU82" s="215" t="s">
        <v>73</v>
      </c>
      <c r="AY82" s="214" t="s">
        <v>136</v>
      </c>
      <c r="BK82" s="216">
        <f>BK83+BK86+BK89+BK96</f>
        <v>0</v>
      </c>
    </row>
    <row r="83" s="10" customFormat="1" ht="19.92" customHeight="1">
      <c r="B83" s="203"/>
      <c r="C83" s="204"/>
      <c r="D83" s="205" t="s">
        <v>72</v>
      </c>
      <c r="E83" s="217" t="s">
        <v>24</v>
      </c>
      <c r="F83" s="217" t="s">
        <v>137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SUM(P84:P85)</f>
        <v>0</v>
      </c>
      <c r="Q83" s="211"/>
      <c r="R83" s="212">
        <f>SUM(R84:R85)</f>
        <v>0.00022260000000000002</v>
      </c>
      <c r="S83" s="211"/>
      <c r="T83" s="213">
        <f>SUM(T84:T85)</f>
        <v>0.76425999999999994</v>
      </c>
      <c r="AR83" s="214" t="s">
        <v>24</v>
      </c>
      <c r="AT83" s="215" t="s">
        <v>72</v>
      </c>
      <c r="AU83" s="215" t="s">
        <v>24</v>
      </c>
      <c r="AY83" s="214" t="s">
        <v>136</v>
      </c>
      <c r="BK83" s="216">
        <f>SUM(BK84:BK85)</f>
        <v>0</v>
      </c>
    </row>
    <row r="84" s="1" customFormat="1" ht="38.25" customHeight="1">
      <c r="B84" s="44"/>
      <c r="C84" s="219" t="s">
        <v>169</v>
      </c>
      <c r="D84" s="219" t="s">
        <v>138</v>
      </c>
      <c r="E84" s="220" t="s">
        <v>153</v>
      </c>
      <c r="F84" s="221" t="s">
        <v>154</v>
      </c>
      <c r="G84" s="222" t="s">
        <v>146</v>
      </c>
      <c r="H84" s="223">
        <v>7.4199999999999999</v>
      </c>
      <c r="I84" s="224"/>
      <c r="J84" s="225">
        <f>ROUND(I84*H84,2)</f>
        <v>0</v>
      </c>
      <c r="K84" s="221" t="s">
        <v>147</v>
      </c>
      <c r="L84" s="70"/>
      <c r="M84" s="226" t="s">
        <v>22</v>
      </c>
      <c r="N84" s="227" t="s">
        <v>44</v>
      </c>
      <c r="O84" s="45"/>
      <c r="P84" s="228">
        <f>O84*H84</f>
        <v>0</v>
      </c>
      <c r="Q84" s="228">
        <v>3.0000000000000001E-05</v>
      </c>
      <c r="R84" s="228">
        <f>Q84*H84</f>
        <v>0.00022260000000000002</v>
      </c>
      <c r="S84" s="228">
        <v>0.10299999999999999</v>
      </c>
      <c r="T84" s="229">
        <f>S84*H84</f>
        <v>0.76425999999999994</v>
      </c>
      <c r="AR84" s="22" t="s">
        <v>142</v>
      </c>
      <c r="AT84" s="22" t="s">
        <v>138</v>
      </c>
      <c r="AU84" s="22" t="s">
        <v>82</v>
      </c>
      <c r="AY84" s="22" t="s">
        <v>136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24</v>
      </c>
      <c r="BK84" s="230">
        <f>ROUND(I84*H84,2)</f>
        <v>0</v>
      </c>
      <c r="BL84" s="22" t="s">
        <v>142</v>
      </c>
      <c r="BM84" s="22" t="s">
        <v>155</v>
      </c>
    </row>
    <row r="85" s="11" customFormat="1">
      <c r="B85" s="231"/>
      <c r="C85" s="232"/>
      <c r="D85" s="233" t="s">
        <v>156</v>
      </c>
      <c r="E85" s="234" t="s">
        <v>22</v>
      </c>
      <c r="F85" s="235" t="s">
        <v>400</v>
      </c>
      <c r="G85" s="232"/>
      <c r="H85" s="236">
        <v>7.4199999999999999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156</v>
      </c>
      <c r="AU85" s="242" t="s">
        <v>82</v>
      </c>
      <c r="AV85" s="11" t="s">
        <v>82</v>
      </c>
      <c r="AW85" s="11" t="s">
        <v>37</v>
      </c>
      <c r="AX85" s="11" t="s">
        <v>24</v>
      </c>
      <c r="AY85" s="242" t="s">
        <v>136</v>
      </c>
    </row>
    <row r="86" s="10" customFormat="1" ht="29.88" customHeight="1">
      <c r="B86" s="203"/>
      <c r="C86" s="204"/>
      <c r="D86" s="205" t="s">
        <v>72</v>
      </c>
      <c r="E86" s="217" t="s">
        <v>158</v>
      </c>
      <c r="F86" s="217" t="s">
        <v>275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SUM(P87:P88)</f>
        <v>0</v>
      </c>
      <c r="Q86" s="211"/>
      <c r="R86" s="212">
        <f>SUM(R87:R88)</f>
        <v>0</v>
      </c>
      <c r="S86" s="211"/>
      <c r="T86" s="213">
        <f>SUM(T87:T88)</f>
        <v>0</v>
      </c>
      <c r="AR86" s="214" t="s">
        <v>24</v>
      </c>
      <c r="AT86" s="215" t="s">
        <v>72</v>
      </c>
      <c r="AU86" s="215" t="s">
        <v>24</v>
      </c>
      <c r="AY86" s="214" t="s">
        <v>136</v>
      </c>
      <c r="BK86" s="216">
        <f>SUM(BK87:BK88)</f>
        <v>0</v>
      </c>
    </row>
    <row r="87" s="1" customFormat="1" ht="25.5" customHeight="1">
      <c r="B87" s="44"/>
      <c r="C87" s="219" t="s">
        <v>401</v>
      </c>
      <c r="D87" s="219" t="s">
        <v>138</v>
      </c>
      <c r="E87" s="220" t="s">
        <v>282</v>
      </c>
      <c r="F87" s="221" t="s">
        <v>283</v>
      </c>
      <c r="G87" s="222" t="s">
        <v>146</v>
      </c>
      <c r="H87" s="223">
        <v>7.4199999999999999</v>
      </c>
      <c r="I87" s="224"/>
      <c r="J87" s="225">
        <f>ROUND(I87*H87,2)</f>
        <v>0</v>
      </c>
      <c r="K87" s="221" t="s">
        <v>186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402</v>
      </c>
    </row>
    <row r="88" s="1" customFormat="1" ht="38.25" customHeight="1">
      <c r="B88" s="44"/>
      <c r="C88" s="219" t="s">
        <v>336</v>
      </c>
      <c r="D88" s="219" t="s">
        <v>138</v>
      </c>
      <c r="E88" s="220" t="s">
        <v>286</v>
      </c>
      <c r="F88" s="221" t="s">
        <v>287</v>
      </c>
      <c r="G88" s="222" t="s">
        <v>146</v>
      </c>
      <c r="H88" s="223">
        <v>7.4199999999999999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288</v>
      </c>
    </row>
    <row r="89" s="10" customFormat="1" ht="29.88" customHeight="1">
      <c r="B89" s="203"/>
      <c r="C89" s="204"/>
      <c r="D89" s="205" t="s">
        <v>72</v>
      </c>
      <c r="E89" s="217" t="s">
        <v>353</v>
      </c>
      <c r="F89" s="217" t="s">
        <v>354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SUM(P90:P95)</f>
        <v>0</v>
      </c>
      <c r="Q89" s="211"/>
      <c r="R89" s="212">
        <f>SUM(R90:R95)</f>
        <v>0</v>
      </c>
      <c r="S89" s="211"/>
      <c r="T89" s="213">
        <f>SUM(T90:T95)</f>
        <v>0</v>
      </c>
      <c r="AR89" s="214" t="s">
        <v>24</v>
      </c>
      <c r="AT89" s="215" t="s">
        <v>72</v>
      </c>
      <c r="AU89" s="215" t="s">
        <v>24</v>
      </c>
      <c r="AY89" s="214" t="s">
        <v>136</v>
      </c>
      <c r="BK89" s="216">
        <f>SUM(BK90:BK95)</f>
        <v>0</v>
      </c>
    </row>
    <row r="90" s="1" customFormat="1" ht="25.5" customHeight="1">
      <c r="B90" s="44"/>
      <c r="C90" s="219" t="s">
        <v>403</v>
      </c>
      <c r="D90" s="219" t="s">
        <v>138</v>
      </c>
      <c r="E90" s="220" t="s">
        <v>356</v>
      </c>
      <c r="F90" s="221" t="s">
        <v>357</v>
      </c>
      <c r="G90" s="222" t="s">
        <v>206</v>
      </c>
      <c r="H90" s="223">
        <v>0.76400000000000001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358</v>
      </c>
    </row>
    <row r="91" s="11" customFormat="1">
      <c r="B91" s="231"/>
      <c r="C91" s="232"/>
      <c r="D91" s="233" t="s">
        <v>156</v>
      </c>
      <c r="E91" s="234" t="s">
        <v>22</v>
      </c>
      <c r="F91" s="235" t="s">
        <v>404</v>
      </c>
      <c r="G91" s="232"/>
      <c r="H91" s="236">
        <v>0.76400000000000001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156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136</v>
      </c>
    </row>
    <row r="92" s="1" customFormat="1" ht="25.5" customHeight="1">
      <c r="B92" s="44"/>
      <c r="C92" s="219" t="s">
        <v>405</v>
      </c>
      <c r="D92" s="219" t="s">
        <v>138</v>
      </c>
      <c r="E92" s="220" t="s">
        <v>361</v>
      </c>
      <c r="F92" s="221" t="s">
        <v>362</v>
      </c>
      <c r="G92" s="222" t="s">
        <v>206</v>
      </c>
      <c r="H92" s="223">
        <v>17.571999999999999</v>
      </c>
      <c r="I92" s="224"/>
      <c r="J92" s="225">
        <f>ROUND(I92*H92,2)</f>
        <v>0</v>
      </c>
      <c r="K92" s="221" t="s">
        <v>147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142</v>
      </c>
      <c r="AT92" s="22" t="s">
        <v>138</v>
      </c>
      <c r="AU92" s="22" t="s">
        <v>82</v>
      </c>
      <c r="AY92" s="22" t="s">
        <v>136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142</v>
      </c>
      <c r="BM92" s="22" t="s">
        <v>363</v>
      </c>
    </row>
    <row r="93" s="11" customFormat="1">
      <c r="B93" s="231"/>
      <c r="C93" s="232"/>
      <c r="D93" s="233" t="s">
        <v>156</v>
      </c>
      <c r="E93" s="234" t="s">
        <v>22</v>
      </c>
      <c r="F93" s="235" t="s">
        <v>406</v>
      </c>
      <c r="G93" s="232"/>
      <c r="H93" s="236">
        <v>17.571999999999999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156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136</v>
      </c>
    </row>
    <row r="94" s="1" customFormat="1" ht="25.5" customHeight="1">
      <c r="B94" s="44"/>
      <c r="C94" s="219" t="s">
        <v>407</v>
      </c>
      <c r="D94" s="219" t="s">
        <v>138</v>
      </c>
      <c r="E94" s="220" t="s">
        <v>385</v>
      </c>
      <c r="F94" s="221" t="s">
        <v>381</v>
      </c>
      <c r="G94" s="222" t="s">
        <v>206</v>
      </c>
      <c r="H94" s="223">
        <v>0.76400000000000001</v>
      </c>
      <c r="I94" s="224"/>
      <c r="J94" s="225">
        <f>ROUND(I94*H94,2)</f>
        <v>0</v>
      </c>
      <c r="K94" s="221" t="s">
        <v>22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408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409</v>
      </c>
      <c r="G95" s="232"/>
      <c r="H95" s="236">
        <v>0.76400000000000001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0" customFormat="1" ht="29.88" customHeight="1">
      <c r="B96" s="203"/>
      <c r="C96" s="204"/>
      <c r="D96" s="205" t="s">
        <v>72</v>
      </c>
      <c r="E96" s="217" t="s">
        <v>393</v>
      </c>
      <c r="F96" s="217" t="s">
        <v>394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P97</f>
        <v>0</v>
      </c>
      <c r="Q96" s="211"/>
      <c r="R96" s="212">
        <f>R97</f>
        <v>0</v>
      </c>
      <c r="S96" s="211"/>
      <c r="T96" s="213">
        <f>T97</f>
        <v>0</v>
      </c>
      <c r="AR96" s="214" t="s">
        <v>24</v>
      </c>
      <c r="AT96" s="215" t="s">
        <v>72</v>
      </c>
      <c r="AU96" s="215" t="s">
        <v>24</v>
      </c>
      <c r="AY96" s="214" t="s">
        <v>136</v>
      </c>
      <c r="BK96" s="216">
        <f>BK97</f>
        <v>0</v>
      </c>
    </row>
    <row r="97" s="1" customFormat="1" ht="25.5" customHeight="1">
      <c r="B97" s="44"/>
      <c r="C97" s="219" t="s">
        <v>139</v>
      </c>
      <c r="D97" s="219" t="s">
        <v>138</v>
      </c>
      <c r="E97" s="220" t="s">
        <v>396</v>
      </c>
      <c r="F97" s="221" t="s">
        <v>397</v>
      </c>
      <c r="G97" s="222" t="s">
        <v>206</v>
      </c>
      <c r="H97" s="223">
        <v>0</v>
      </c>
      <c r="I97" s="224"/>
      <c r="J97" s="225">
        <f>ROUND(I97*H97,2)</f>
        <v>0</v>
      </c>
      <c r="K97" s="221" t="s">
        <v>147</v>
      </c>
      <c r="L97" s="70"/>
      <c r="M97" s="226" t="s">
        <v>22</v>
      </c>
      <c r="N97" s="253" t="s">
        <v>44</v>
      </c>
      <c r="O97" s="254"/>
      <c r="P97" s="255">
        <f>O97*H97</f>
        <v>0</v>
      </c>
      <c r="Q97" s="255">
        <v>0</v>
      </c>
      <c r="R97" s="255">
        <f>Q97*H97</f>
        <v>0</v>
      </c>
      <c r="S97" s="255">
        <v>0</v>
      </c>
      <c r="T97" s="256">
        <f>S97*H97</f>
        <v>0</v>
      </c>
      <c r="AR97" s="22" t="s">
        <v>142</v>
      </c>
      <c r="AT97" s="22" t="s">
        <v>138</v>
      </c>
      <c r="AU97" s="22" t="s">
        <v>82</v>
      </c>
      <c r="AY97" s="22" t="s">
        <v>136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142</v>
      </c>
      <c r="BM97" s="22" t="s">
        <v>398</v>
      </c>
    </row>
    <row r="98" s="1" customFormat="1" ht="6.96" customHeight="1">
      <c r="B98" s="65"/>
      <c r="C98" s="66"/>
      <c r="D98" s="66"/>
      <c r="E98" s="66"/>
      <c r="F98" s="66"/>
      <c r="G98" s="66"/>
      <c r="H98" s="66"/>
      <c r="I98" s="164"/>
      <c r="J98" s="66"/>
      <c r="K98" s="66"/>
      <c r="L98" s="70"/>
    </row>
  </sheetData>
  <sheetProtection sheet="1" autoFilter="0" formatColumns="0" formatRows="0" objects="1" scenarios="1" spinCount="100000" saltValue="cL5IE0IsT6PNXF1jEp/hHyWfi1/LqLbxlGWb+RKDpoDoLguwvzL//W3ucBov6G1lD2hCGNKsOdCRY5Ff2FWHZw==" hashValue="cJcQSmdt/+2lYjE8akhTBjWMQ/y80bM352QhjkEcuSaSZyufaMwkzE1VwIvQrDAUfLfY4BVpBQxk6dBCxvgVOA==" algorithmName="SHA-512" password="CC35"/>
  <autoFilter ref="C80:K97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410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ROUND(SUM(BE81:BE124), 2)</f>
        <v>0</v>
      </c>
      <c r="G30" s="45"/>
      <c r="H30" s="45"/>
      <c r="I30" s="156">
        <v>0.20999999999999999</v>
      </c>
      <c r="J30" s="155">
        <f>ROUND(ROUND((SUM(BE81:BE124)),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ROUND(SUM(BF81:BF124), 2)</f>
        <v>0</v>
      </c>
      <c r="G31" s="45"/>
      <c r="H31" s="45"/>
      <c r="I31" s="156">
        <v>0.14999999999999999</v>
      </c>
      <c r="J31" s="155">
        <f>ROUND(ROUND((SUM(BF81:BF124)),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ROUND(SUM(BG81:BG124),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ROUND(SUM(BH81:BH124),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ROUND(SUM(BI81:BI124),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TRASA6-CASTNEUZNATEL -  Komunikace a terénní úpravy úsek S6+částN5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J107</f>
        <v>0</v>
      </c>
      <c r="K59" s="188"/>
    </row>
    <row r="60" s="8" customFormat="1" ht="19.92" customHeight="1">
      <c r="B60" s="182"/>
      <c r="C60" s="183"/>
      <c r="D60" s="184" t="s">
        <v>118</v>
      </c>
      <c r="E60" s="185"/>
      <c r="F60" s="185"/>
      <c r="G60" s="185"/>
      <c r="H60" s="185"/>
      <c r="I60" s="186"/>
      <c r="J60" s="187">
        <f>J116</f>
        <v>0</v>
      </c>
      <c r="K60" s="188"/>
    </row>
    <row r="61" s="8" customFormat="1" ht="19.92" customHeight="1">
      <c r="B61" s="182"/>
      <c r="C61" s="183"/>
      <c r="D61" s="184" t="s">
        <v>119</v>
      </c>
      <c r="E61" s="185"/>
      <c r="F61" s="185"/>
      <c r="G61" s="185"/>
      <c r="H61" s="185"/>
      <c r="I61" s="186"/>
      <c r="J61" s="187">
        <f>J123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Komunikace pro chodce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104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 xml:space="preserve">TRASA6-CASTNEUZNATEL -  Komunikace a terénní úpravy úsek S6+částN5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25</v>
      </c>
      <c r="D75" s="72"/>
      <c r="E75" s="72"/>
      <c r="F75" s="191" t="str">
        <f>F12</f>
        <v xml:space="preserve"> </v>
      </c>
      <c r="G75" s="72"/>
      <c r="H75" s="72"/>
      <c r="I75" s="192" t="s">
        <v>27</v>
      </c>
      <c r="J75" s="83" t="str">
        <f>IF(J12="","",J12)</f>
        <v>15. 12. 2017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31</v>
      </c>
      <c r="D77" s="72"/>
      <c r="E77" s="72"/>
      <c r="F77" s="191" t="str">
        <f>E15</f>
        <v xml:space="preserve"> </v>
      </c>
      <c r="G77" s="72"/>
      <c r="H77" s="72"/>
      <c r="I77" s="192" t="s">
        <v>36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121</v>
      </c>
      <c r="D80" s="195" t="s">
        <v>58</v>
      </c>
      <c r="E80" s="195" t="s">
        <v>54</v>
      </c>
      <c r="F80" s="195" t="s">
        <v>122</v>
      </c>
      <c r="G80" s="195" t="s">
        <v>123</v>
      </c>
      <c r="H80" s="195" t="s">
        <v>124</v>
      </c>
      <c r="I80" s="196" t="s">
        <v>125</v>
      </c>
      <c r="J80" s="195" t="s">
        <v>108</v>
      </c>
      <c r="K80" s="197" t="s">
        <v>126</v>
      </c>
      <c r="L80" s="198"/>
      <c r="M80" s="100" t="s">
        <v>127</v>
      </c>
      <c r="N80" s="101" t="s">
        <v>43</v>
      </c>
      <c r="O80" s="101" t="s">
        <v>128</v>
      </c>
      <c r="P80" s="101" t="s">
        <v>129</v>
      </c>
      <c r="Q80" s="101" t="s">
        <v>130</v>
      </c>
      <c r="R80" s="101" t="s">
        <v>131</v>
      </c>
      <c r="S80" s="101" t="s">
        <v>132</v>
      </c>
      <c r="T80" s="102" t="s">
        <v>133</v>
      </c>
    </row>
    <row r="81" s="1" customFormat="1" ht="29.28" customHeight="1">
      <c r="B81" s="44"/>
      <c r="C81" s="106" t="s">
        <v>109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0.0051686999999999992</v>
      </c>
      <c r="S81" s="104"/>
      <c r="T81" s="201">
        <f>T82</f>
        <v>17.642869999999998</v>
      </c>
      <c r="AT81" s="22" t="s">
        <v>72</v>
      </c>
      <c r="AU81" s="22" t="s">
        <v>110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134</v>
      </c>
      <c r="F82" s="206" t="s">
        <v>135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P83+P107+P116+P123</f>
        <v>0</v>
      </c>
      <c r="Q82" s="211"/>
      <c r="R82" s="212">
        <f>R83+R107+R116+R123</f>
        <v>0.0051686999999999992</v>
      </c>
      <c r="S82" s="211"/>
      <c r="T82" s="213">
        <f>T83+T107+T116+T123</f>
        <v>17.642869999999998</v>
      </c>
      <c r="AR82" s="214" t="s">
        <v>24</v>
      </c>
      <c r="AT82" s="215" t="s">
        <v>72</v>
      </c>
      <c r="AU82" s="215" t="s">
        <v>73</v>
      </c>
      <c r="AY82" s="214" t="s">
        <v>136</v>
      </c>
      <c r="BK82" s="216">
        <f>BK83+BK107+BK116+BK123</f>
        <v>0</v>
      </c>
    </row>
    <row r="83" s="10" customFormat="1" ht="19.92" customHeight="1">
      <c r="B83" s="203"/>
      <c r="C83" s="204"/>
      <c r="D83" s="205" t="s">
        <v>72</v>
      </c>
      <c r="E83" s="217" t="s">
        <v>24</v>
      </c>
      <c r="F83" s="217" t="s">
        <v>137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SUM(P84:P106)</f>
        <v>0</v>
      </c>
      <c r="Q83" s="211"/>
      <c r="R83" s="212">
        <f>SUM(R84:R106)</f>
        <v>0.0051686999999999992</v>
      </c>
      <c r="S83" s="211"/>
      <c r="T83" s="213">
        <f>SUM(T84:T106)</f>
        <v>17.642869999999998</v>
      </c>
      <c r="AR83" s="214" t="s">
        <v>24</v>
      </c>
      <c r="AT83" s="215" t="s">
        <v>72</v>
      </c>
      <c r="AU83" s="215" t="s">
        <v>24</v>
      </c>
      <c r="AY83" s="214" t="s">
        <v>136</v>
      </c>
      <c r="BK83" s="216">
        <f>SUM(BK84:BK106)</f>
        <v>0</v>
      </c>
    </row>
    <row r="84" s="1" customFormat="1" ht="16.5" customHeight="1">
      <c r="B84" s="44"/>
      <c r="C84" s="219" t="s">
        <v>82</v>
      </c>
      <c r="D84" s="219" t="s">
        <v>138</v>
      </c>
      <c r="E84" s="220" t="s">
        <v>139</v>
      </c>
      <c r="F84" s="221" t="s">
        <v>411</v>
      </c>
      <c r="G84" s="222" t="s">
        <v>141</v>
      </c>
      <c r="H84" s="223">
        <v>1</v>
      </c>
      <c r="I84" s="224"/>
      <c r="J84" s="225">
        <f>ROUND(I84*H84,2)</f>
        <v>0</v>
      </c>
      <c r="K84" s="221" t="s">
        <v>22</v>
      </c>
      <c r="L84" s="70"/>
      <c r="M84" s="226" t="s">
        <v>22</v>
      </c>
      <c r="N84" s="227" t="s">
        <v>44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142</v>
      </c>
      <c r="AT84" s="22" t="s">
        <v>138</v>
      </c>
      <c r="AU84" s="22" t="s">
        <v>82</v>
      </c>
      <c r="AY84" s="22" t="s">
        <v>136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24</v>
      </c>
      <c r="BK84" s="230">
        <f>ROUND(I84*H84,2)</f>
        <v>0</v>
      </c>
      <c r="BL84" s="22" t="s">
        <v>142</v>
      </c>
      <c r="BM84" s="22" t="s">
        <v>412</v>
      </c>
    </row>
    <row r="85" s="1" customFormat="1" ht="38.25" customHeight="1">
      <c r="B85" s="44"/>
      <c r="C85" s="219" t="s">
        <v>169</v>
      </c>
      <c r="D85" s="219" t="s">
        <v>138</v>
      </c>
      <c r="E85" s="220" t="s">
        <v>153</v>
      </c>
      <c r="F85" s="221" t="s">
        <v>154</v>
      </c>
      <c r="G85" s="222" t="s">
        <v>146</v>
      </c>
      <c r="H85" s="223">
        <v>171.28999999999999</v>
      </c>
      <c r="I85" s="224"/>
      <c r="J85" s="225">
        <f>ROUND(I85*H85,2)</f>
        <v>0</v>
      </c>
      <c r="K85" s="221" t="s">
        <v>147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3.0000000000000001E-05</v>
      </c>
      <c r="R85" s="228">
        <f>Q85*H85</f>
        <v>0.0051386999999999995</v>
      </c>
      <c r="S85" s="228">
        <v>0.10299999999999999</v>
      </c>
      <c r="T85" s="229">
        <f>S85*H85</f>
        <v>17.642869999999998</v>
      </c>
      <c r="AR85" s="22" t="s">
        <v>142</v>
      </c>
      <c r="AT85" s="22" t="s">
        <v>138</v>
      </c>
      <c r="AU85" s="22" t="s">
        <v>82</v>
      </c>
      <c r="AY85" s="22" t="s">
        <v>136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142</v>
      </c>
      <c r="BM85" s="22" t="s">
        <v>155</v>
      </c>
    </row>
    <row r="86" s="11" customFormat="1">
      <c r="B86" s="231"/>
      <c r="C86" s="232"/>
      <c r="D86" s="233" t="s">
        <v>156</v>
      </c>
      <c r="E86" s="234" t="s">
        <v>22</v>
      </c>
      <c r="F86" s="235" t="s">
        <v>413</v>
      </c>
      <c r="G86" s="232"/>
      <c r="H86" s="236">
        <v>171.28999999999999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156</v>
      </c>
      <c r="AU86" s="242" t="s">
        <v>82</v>
      </c>
      <c r="AV86" s="11" t="s">
        <v>82</v>
      </c>
      <c r="AW86" s="11" t="s">
        <v>37</v>
      </c>
      <c r="AX86" s="11" t="s">
        <v>24</v>
      </c>
      <c r="AY86" s="242" t="s">
        <v>136</v>
      </c>
    </row>
    <row r="87" s="1" customFormat="1" ht="38.25" customHeight="1">
      <c r="B87" s="44"/>
      <c r="C87" s="219" t="s">
        <v>189</v>
      </c>
      <c r="D87" s="219" t="s">
        <v>138</v>
      </c>
      <c r="E87" s="220" t="s">
        <v>164</v>
      </c>
      <c r="F87" s="221" t="s">
        <v>165</v>
      </c>
      <c r="G87" s="222" t="s">
        <v>166</v>
      </c>
      <c r="H87" s="223">
        <v>41.280000000000001</v>
      </c>
      <c r="I87" s="224"/>
      <c r="J87" s="225">
        <f>ROUND(I87*H87,2)</f>
        <v>0</v>
      </c>
      <c r="K87" s="221" t="s">
        <v>147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167</v>
      </c>
    </row>
    <row r="88" s="11" customFormat="1">
      <c r="B88" s="231"/>
      <c r="C88" s="232"/>
      <c r="D88" s="233" t="s">
        <v>156</v>
      </c>
      <c r="E88" s="234" t="s">
        <v>22</v>
      </c>
      <c r="F88" s="235" t="s">
        <v>414</v>
      </c>
      <c r="G88" s="232"/>
      <c r="H88" s="236">
        <v>41.280000000000001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156</v>
      </c>
      <c r="AU88" s="242" t="s">
        <v>82</v>
      </c>
      <c r="AV88" s="11" t="s">
        <v>82</v>
      </c>
      <c r="AW88" s="11" t="s">
        <v>37</v>
      </c>
      <c r="AX88" s="11" t="s">
        <v>24</v>
      </c>
      <c r="AY88" s="242" t="s">
        <v>136</v>
      </c>
    </row>
    <row r="89" s="1" customFormat="1" ht="38.25" customHeight="1">
      <c r="B89" s="44"/>
      <c r="C89" s="219" t="s">
        <v>224</v>
      </c>
      <c r="D89" s="219" t="s">
        <v>138</v>
      </c>
      <c r="E89" s="220" t="s">
        <v>180</v>
      </c>
      <c r="F89" s="221" t="s">
        <v>181</v>
      </c>
      <c r="G89" s="222" t="s">
        <v>166</v>
      </c>
      <c r="H89" s="223">
        <v>41.18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182</v>
      </c>
    </row>
    <row r="90" s="11" customFormat="1">
      <c r="B90" s="231"/>
      <c r="C90" s="232"/>
      <c r="D90" s="233" t="s">
        <v>156</v>
      </c>
      <c r="E90" s="234" t="s">
        <v>22</v>
      </c>
      <c r="F90" s="235" t="s">
        <v>415</v>
      </c>
      <c r="G90" s="232"/>
      <c r="H90" s="236">
        <v>41.18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156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136</v>
      </c>
    </row>
    <row r="91" s="1" customFormat="1" ht="38.25" customHeight="1">
      <c r="B91" s="44"/>
      <c r="C91" s="219" t="s">
        <v>416</v>
      </c>
      <c r="D91" s="219" t="s">
        <v>138</v>
      </c>
      <c r="E91" s="220" t="s">
        <v>184</v>
      </c>
      <c r="F91" s="221" t="s">
        <v>185</v>
      </c>
      <c r="G91" s="222" t="s">
        <v>166</v>
      </c>
      <c r="H91" s="223">
        <v>5.1509999999999998</v>
      </c>
      <c r="I91" s="224"/>
      <c r="J91" s="225">
        <f>ROUND(I91*H91,2)</f>
        <v>0</v>
      </c>
      <c r="K91" s="221" t="s">
        <v>186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417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418</v>
      </c>
      <c r="G92" s="232"/>
      <c r="H92" s="236">
        <v>5.1509999999999998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51" customHeight="1">
      <c r="B93" s="44"/>
      <c r="C93" s="219" t="s">
        <v>419</v>
      </c>
      <c r="D93" s="219" t="s">
        <v>138</v>
      </c>
      <c r="E93" s="220" t="s">
        <v>190</v>
      </c>
      <c r="F93" s="221" t="s">
        <v>191</v>
      </c>
      <c r="G93" s="222" t="s">
        <v>166</v>
      </c>
      <c r="H93" s="223">
        <v>66.962999999999994</v>
      </c>
      <c r="I93" s="224"/>
      <c r="J93" s="225">
        <f>ROUND(I93*H93,2)</f>
        <v>0</v>
      </c>
      <c r="K93" s="221" t="s">
        <v>186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420</v>
      </c>
    </row>
    <row r="94" s="11" customFormat="1">
      <c r="B94" s="231"/>
      <c r="C94" s="232"/>
      <c r="D94" s="233" t="s">
        <v>156</v>
      </c>
      <c r="E94" s="234" t="s">
        <v>22</v>
      </c>
      <c r="F94" s="235" t="s">
        <v>421</v>
      </c>
      <c r="G94" s="232"/>
      <c r="H94" s="236">
        <v>66.962999999999994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156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136</v>
      </c>
    </row>
    <row r="95" s="1" customFormat="1" ht="16.5" customHeight="1">
      <c r="B95" s="44"/>
      <c r="C95" s="219" t="s">
        <v>9</v>
      </c>
      <c r="D95" s="219" t="s">
        <v>138</v>
      </c>
      <c r="E95" s="220" t="s">
        <v>200</v>
      </c>
      <c r="F95" s="221" t="s">
        <v>201</v>
      </c>
      <c r="G95" s="222" t="s">
        <v>166</v>
      </c>
      <c r="H95" s="223">
        <v>5.1509999999999998</v>
      </c>
      <c r="I95" s="224"/>
      <c r="J95" s="225">
        <f>ROUND(I95*H95,2)</f>
        <v>0</v>
      </c>
      <c r="K95" s="221" t="s">
        <v>147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142</v>
      </c>
      <c r="AT95" s="22" t="s">
        <v>138</v>
      </c>
      <c r="AU95" s="22" t="s">
        <v>82</v>
      </c>
      <c r="AY95" s="22" t="s">
        <v>136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142</v>
      </c>
      <c r="BM95" s="22" t="s">
        <v>202</v>
      </c>
    </row>
    <row r="96" s="1" customFormat="1" ht="16.5" customHeight="1">
      <c r="B96" s="44"/>
      <c r="C96" s="219" t="s">
        <v>422</v>
      </c>
      <c r="D96" s="219" t="s">
        <v>138</v>
      </c>
      <c r="E96" s="220" t="s">
        <v>204</v>
      </c>
      <c r="F96" s="221" t="s">
        <v>205</v>
      </c>
      <c r="G96" s="222" t="s">
        <v>206</v>
      </c>
      <c r="H96" s="223">
        <v>7.7270000000000003</v>
      </c>
      <c r="I96" s="224"/>
      <c r="J96" s="225">
        <f>ROUND(I96*H96,2)</f>
        <v>0</v>
      </c>
      <c r="K96" s="221" t="s">
        <v>186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423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424</v>
      </c>
      <c r="G97" s="232"/>
      <c r="H97" s="236">
        <v>7.7270000000000003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25.5" customHeight="1">
      <c r="B98" s="44"/>
      <c r="C98" s="219" t="s">
        <v>249</v>
      </c>
      <c r="D98" s="219" t="s">
        <v>138</v>
      </c>
      <c r="E98" s="220" t="s">
        <v>209</v>
      </c>
      <c r="F98" s="221" t="s">
        <v>210</v>
      </c>
      <c r="G98" s="222" t="s">
        <v>146</v>
      </c>
      <c r="H98" s="223">
        <v>1</v>
      </c>
      <c r="I98" s="224"/>
      <c r="J98" s="225">
        <f>ROUND(I98*H98,2)</f>
        <v>0</v>
      </c>
      <c r="K98" s="221" t="s">
        <v>147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425</v>
      </c>
    </row>
    <row r="99" s="1" customFormat="1" ht="25.5" customHeight="1">
      <c r="B99" s="44"/>
      <c r="C99" s="219" t="s">
        <v>253</v>
      </c>
      <c r="D99" s="219" t="s">
        <v>138</v>
      </c>
      <c r="E99" s="220" t="s">
        <v>214</v>
      </c>
      <c r="F99" s="221" t="s">
        <v>215</v>
      </c>
      <c r="G99" s="222" t="s">
        <v>146</v>
      </c>
      <c r="H99" s="223">
        <v>1</v>
      </c>
      <c r="I99" s="224"/>
      <c r="J99" s="225">
        <f>ROUND(I99*H99,2)</f>
        <v>0</v>
      </c>
      <c r="K99" s="221" t="s">
        <v>147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142</v>
      </c>
      <c r="AT99" s="22" t="s">
        <v>138</v>
      </c>
      <c r="AU99" s="22" t="s">
        <v>82</v>
      </c>
      <c r="AY99" s="22" t="s">
        <v>136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142</v>
      </c>
      <c r="BM99" s="22" t="s">
        <v>216</v>
      </c>
    </row>
    <row r="100" s="1" customFormat="1" ht="16.5" customHeight="1">
      <c r="B100" s="44"/>
      <c r="C100" s="243" t="s">
        <v>259</v>
      </c>
      <c r="D100" s="243" t="s">
        <v>218</v>
      </c>
      <c r="E100" s="244" t="s">
        <v>219</v>
      </c>
      <c r="F100" s="245" t="s">
        <v>220</v>
      </c>
      <c r="G100" s="246" t="s">
        <v>221</v>
      </c>
      <c r="H100" s="247">
        <v>0.029999999999999999</v>
      </c>
      <c r="I100" s="248"/>
      <c r="J100" s="249">
        <f>ROUND(I100*H100,2)</f>
        <v>0</v>
      </c>
      <c r="K100" s="245" t="s">
        <v>147</v>
      </c>
      <c r="L100" s="250"/>
      <c r="M100" s="251" t="s">
        <v>22</v>
      </c>
      <c r="N100" s="252" t="s">
        <v>44</v>
      </c>
      <c r="O100" s="45"/>
      <c r="P100" s="228">
        <f>O100*H100</f>
        <v>0</v>
      </c>
      <c r="Q100" s="228">
        <v>0.001</v>
      </c>
      <c r="R100" s="228">
        <f>Q100*H100</f>
        <v>3.0000000000000001E-05</v>
      </c>
      <c r="S100" s="228">
        <v>0</v>
      </c>
      <c r="T100" s="229">
        <f>S100*H100</f>
        <v>0</v>
      </c>
      <c r="AR100" s="22" t="s">
        <v>174</v>
      </c>
      <c r="AT100" s="22" t="s">
        <v>218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222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426</v>
      </c>
      <c r="G101" s="232"/>
      <c r="H101" s="236">
        <v>0.029999999999999999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25.5" customHeight="1">
      <c r="B102" s="44"/>
      <c r="C102" s="219" t="s">
        <v>270</v>
      </c>
      <c r="D102" s="219" t="s">
        <v>138</v>
      </c>
      <c r="E102" s="220" t="s">
        <v>230</v>
      </c>
      <c r="F102" s="221" t="s">
        <v>231</v>
      </c>
      <c r="G102" s="222" t="s">
        <v>146</v>
      </c>
      <c r="H102" s="223">
        <v>11.815</v>
      </c>
      <c r="I102" s="224"/>
      <c r="J102" s="225">
        <f>ROUND(I102*H102,2)</f>
        <v>0</v>
      </c>
      <c r="K102" s="221" t="s">
        <v>147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232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427</v>
      </c>
      <c r="G103" s="232"/>
      <c r="H103" s="236">
        <v>11.815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25.5" customHeight="1">
      <c r="B104" s="44"/>
      <c r="C104" s="219" t="s">
        <v>276</v>
      </c>
      <c r="D104" s="219" t="s">
        <v>138</v>
      </c>
      <c r="E104" s="220" t="s">
        <v>235</v>
      </c>
      <c r="F104" s="221" t="s">
        <v>236</v>
      </c>
      <c r="G104" s="222" t="s">
        <v>146</v>
      </c>
      <c r="H104" s="223">
        <v>1</v>
      </c>
      <c r="I104" s="224"/>
      <c r="J104" s="225">
        <f>ROUND(I104*H104,2)</f>
        <v>0</v>
      </c>
      <c r="K104" s="221" t="s">
        <v>147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237</v>
      </c>
    </row>
    <row r="105" s="1" customFormat="1" ht="16.5" customHeight="1">
      <c r="B105" s="44"/>
      <c r="C105" s="219" t="s">
        <v>298</v>
      </c>
      <c r="D105" s="219" t="s">
        <v>138</v>
      </c>
      <c r="E105" s="220" t="s">
        <v>254</v>
      </c>
      <c r="F105" s="221" t="s">
        <v>255</v>
      </c>
      <c r="G105" s="222" t="s">
        <v>166</v>
      </c>
      <c r="H105" s="223">
        <v>0.02</v>
      </c>
      <c r="I105" s="224"/>
      <c r="J105" s="225">
        <f>ROUND(I105*H105,2)</f>
        <v>0</v>
      </c>
      <c r="K105" s="221" t="s">
        <v>147</v>
      </c>
      <c r="L105" s="70"/>
      <c r="M105" s="226" t="s">
        <v>22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142</v>
      </c>
      <c r="AT105" s="22" t="s">
        <v>138</v>
      </c>
      <c r="AU105" s="22" t="s">
        <v>82</v>
      </c>
      <c r="AY105" s="22" t="s">
        <v>136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142</v>
      </c>
      <c r="BM105" s="22" t="s">
        <v>256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428</v>
      </c>
      <c r="G106" s="232"/>
      <c r="H106" s="236">
        <v>0.02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24</v>
      </c>
      <c r="AY106" s="242" t="s">
        <v>136</v>
      </c>
    </row>
    <row r="107" s="10" customFormat="1" ht="29.88" customHeight="1">
      <c r="B107" s="203"/>
      <c r="C107" s="204"/>
      <c r="D107" s="205" t="s">
        <v>72</v>
      </c>
      <c r="E107" s="217" t="s">
        <v>158</v>
      </c>
      <c r="F107" s="217" t="s">
        <v>275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SUM(P108:P115)</f>
        <v>0</v>
      </c>
      <c r="Q107" s="211"/>
      <c r="R107" s="212">
        <f>SUM(R108:R115)</f>
        <v>0</v>
      </c>
      <c r="S107" s="211"/>
      <c r="T107" s="213">
        <f>SUM(T108:T115)</f>
        <v>0</v>
      </c>
      <c r="AR107" s="214" t="s">
        <v>24</v>
      </c>
      <c r="AT107" s="215" t="s">
        <v>72</v>
      </c>
      <c r="AU107" s="215" t="s">
        <v>24</v>
      </c>
      <c r="AY107" s="214" t="s">
        <v>136</v>
      </c>
      <c r="BK107" s="216">
        <f>SUM(BK108:BK115)</f>
        <v>0</v>
      </c>
    </row>
    <row r="108" s="1" customFormat="1" ht="25.5" customHeight="1">
      <c r="B108" s="44"/>
      <c r="C108" s="219" t="s">
        <v>429</v>
      </c>
      <c r="D108" s="219" t="s">
        <v>138</v>
      </c>
      <c r="E108" s="220" t="s">
        <v>430</v>
      </c>
      <c r="F108" s="221" t="s">
        <v>431</v>
      </c>
      <c r="G108" s="222" t="s">
        <v>146</v>
      </c>
      <c r="H108" s="223">
        <v>12.414999999999999</v>
      </c>
      <c r="I108" s="224"/>
      <c r="J108" s="225">
        <f>ROUND(I108*H108,2)</f>
        <v>0</v>
      </c>
      <c r="K108" s="221" t="s">
        <v>186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432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433</v>
      </c>
      <c r="G109" s="232"/>
      <c r="H109" s="236">
        <v>12.414999999999999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136</v>
      </c>
    </row>
    <row r="110" s="1" customFormat="1" ht="38.25" customHeight="1">
      <c r="B110" s="44"/>
      <c r="C110" s="219" t="s">
        <v>336</v>
      </c>
      <c r="D110" s="219" t="s">
        <v>138</v>
      </c>
      <c r="E110" s="220" t="s">
        <v>434</v>
      </c>
      <c r="F110" s="221" t="s">
        <v>435</v>
      </c>
      <c r="G110" s="222" t="s">
        <v>146</v>
      </c>
      <c r="H110" s="223">
        <v>16.329999999999998</v>
      </c>
      <c r="I110" s="224"/>
      <c r="J110" s="225">
        <f>ROUND(I110*H110,2)</f>
        <v>0</v>
      </c>
      <c r="K110" s="221" t="s">
        <v>147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138</v>
      </c>
      <c r="AU110" s="22" t="s">
        <v>82</v>
      </c>
      <c r="AY110" s="22" t="s">
        <v>136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142</v>
      </c>
      <c r="BM110" s="22" t="s">
        <v>436</v>
      </c>
    </row>
    <row r="111" s="11" customFormat="1">
      <c r="B111" s="231"/>
      <c r="C111" s="232"/>
      <c r="D111" s="233" t="s">
        <v>156</v>
      </c>
      <c r="E111" s="234" t="s">
        <v>22</v>
      </c>
      <c r="F111" s="235" t="s">
        <v>437</v>
      </c>
      <c r="G111" s="232"/>
      <c r="H111" s="236">
        <v>16.329999999999998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156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136</v>
      </c>
    </row>
    <row r="112" s="1" customFormat="1" ht="25.5" customHeight="1">
      <c r="B112" s="44"/>
      <c r="C112" s="219" t="s">
        <v>340</v>
      </c>
      <c r="D112" s="219" t="s">
        <v>138</v>
      </c>
      <c r="E112" s="220" t="s">
        <v>438</v>
      </c>
      <c r="F112" s="221" t="s">
        <v>439</v>
      </c>
      <c r="G112" s="222" t="s">
        <v>146</v>
      </c>
      <c r="H112" s="223">
        <v>14.428000000000001</v>
      </c>
      <c r="I112" s="224"/>
      <c r="J112" s="225">
        <f>ROUND(I112*H112,2)</f>
        <v>0</v>
      </c>
      <c r="K112" s="221" t="s">
        <v>147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142</v>
      </c>
      <c r="AT112" s="22" t="s">
        <v>138</v>
      </c>
      <c r="AU112" s="22" t="s">
        <v>82</v>
      </c>
      <c r="AY112" s="22" t="s">
        <v>136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142</v>
      </c>
      <c r="BM112" s="22" t="s">
        <v>440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441</v>
      </c>
      <c r="G113" s="232"/>
      <c r="H113" s="236">
        <v>14.428000000000001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136</v>
      </c>
    </row>
    <row r="114" s="1" customFormat="1" ht="25.5" customHeight="1">
      <c r="B114" s="44"/>
      <c r="C114" s="219" t="s">
        <v>30</v>
      </c>
      <c r="D114" s="219" t="s">
        <v>138</v>
      </c>
      <c r="E114" s="220" t="s">
        <v>282</v>
      </c>
      <c r="F114" s="221" t="s">
        <v>283</v>
      </c>
      <c r="G114" s="222" t="s">
        <v>146</v>
      </c>
      <c r="H114" s="223">
        <v>17.170000000000002</v>
      </c>
      <c r="I114" s="224"/>
      <c r="J114" s="225">
        <f>ROUND(I114*H114,2)</f>
        <v>0</v>
      </c>
      <c r="K114" s="221" t="s">
        <v>186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442</v>
      </c>
    </row>
    <row r="115" s="1" customFormat="1" ht="38.25" customHeight="1">
      <c r="B115" s="44"/>
      <c r="C115" s="219" t="s">
        <v>345</v>
      </c>
      <c r="D115" s="219" t="s">
        <v>138</v>
      </c>
      <c r="E115" s="220" t="s">
        <v>286</v>
      </c>
      <c r="F115" s="221" t="s">
        <v>287</v>
      </c>
      <c r="G115" s="222" t="s">
        <v>146</v>
      </c>
      <c r="H115" s="223">
        <v>17.170000000000002</v>
      </c>
      <c r="I115" s="224"/>
      <c r="J115" s="225">
        <f>ROUND(I115*H115,2)</f>
        <v>0</v>
      </c>
      <c r="K115" s="221" t="s">
        <v>147</v>
      </c>
      <c r="L115" s="70"/>
      <c r="M115" s="226" t="s">
        <v>22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142</v>
      </c>
      <c r="AT115" s="22" t="s">
        <v>138</v>
      </c>
      <c r="AU115" s="22" t="s">
        <v>82</v>
      </c>
      <c r="AY115" s="22" t="s">
        <v>136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142</v>
      </c>
      <c r="BM115" s="22" t="s">
        <v>288</v>
      </c>
    </row>
    <row r="116" s="10" customFormat="1" ht="29.88" customHeight="1">
      <c r="B116" s="203"/>
      <c r="C116" s="204"/>
      <c r="D116" s="205" t="s">
        <v>72</v>
      </c>
      <c r="E116" s="217" t="s">
        <v>353</v>
      </c>
      <c r="F116" s="217" t="s">
        <v>354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SUM(P117:P122)</f>
        <v>0</v>
      </c>
      <c r="Q116" s="211"/>
      <c r="R116" s="212">
        <f>SUM(R117:R122)</f>
        <v>0</v>
      </c>
      <c r="S116" s="211"/>
      <c r="T116" s="213">
        <f>SUM(T117:T122)</f>
        <v>0</v>
      </c>
      <c r="AR116" s="214" t="s">
        <v>24</v>
      </c>
      <c r="AT116" s="215" t="s">
        <v>72</v>
      </c>
      <c r="AU116" s="215" t="s">
        <v>24</v>
      </c>
      <c r="AY116" s="214" t="s">
        <v>136</v>
      </c>
      <c r="BK116" s="216">
        <f>SUM(BK117:BK122)</f>
        <v>0</v>
      </c>
    </row>
    <row r="117" s="1" customFormat="1" ht="25.5" customHeight="1">
      <c r="B117" s="44"/>
      <c r="C117" s="219" t="s">
        <v>443</v>
      </c>
      <c r="D117" s="219" t="s">
        <v>138</v>
      </c>
      <c r="E117" s="220" t="s">
        <v>356</v>
      </c>
      <c r="F117" s="221" t="s">
        <v>357</v>
      </c>
      <c r="G117" s="222" t="s">
        <v>206</v>
      </c>
      <c r="H117" s="223">
        <v>17.643000000000001</v>
      </c>
      <c r="I117" s="224"/>
      <c r="J117" s="225">
        <f>ROUND(I117*H117,2)</f>
        <v>0</v>
      </c>
      <c r="K117" s="221" t="s">
        <v>147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142</v>
      </c>
      <c r="AT117" s="22" t="s">
        <v>138</v>
      </c>
      <c r="AU117" s="22" t="s">
        <v>82</v>
      </c>
      <c r="AY117" s="22" t="s">
        <v>136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142</v>
      </c>
      <c r="BM117" s="22" t="s">
        <v>358</v>
      </c>
    </row>
    <row r="118" s="11" customFormat="1">
      <c r="B118" s="231"/>
      <c r="C118" s="232"/>
      <c r="D118" s="233" t="s">
        <v>156</v>
      </c>
      <c r="E118" s="234" t="s">
        <v>22</v>
      </c>
      <c r="F118" s="235" t="s">
        <v>444</v>
      </c>
      <c r="G118" s="232"/>
      <c r="H118" s="236">
        <v>17.643000000000001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156</v>
      </c>
      <c r="AU118" s="242" t="s">
        <v>82</v>
      </c>
      <c r="AV118" s="11" t="s">
        <v>82</v>
      </c>
      <c r="AW118" s="11" t="s">
        <v>37</v>
      </c>
      <c r="AX118" s="11" t="s">
        <v>24</v>
      </c>
      <c r="AY118" s="242" t="s">
        <v>136</v>
      </c>
    </row>
    <row r="119" s="1" customFormat="1" ht="25.5" customHeight="1">
      <c r="B119" s="44"/>
      <c r="C119" s="219" t="s">
        <v>445</v>
      </c>
      <c r="D119" s="219" t="s">
        <v>138</v>
      </c>
      <c r="E119" s="220" t="s">
        <v>361</v>
      </c>
      <c r="F119" s="221" t="s">
        <v>362</v>
      </c>
      <c r="G119" s="222" t="s">
        <v>206</v>
      </c>
      <c r="H119" s="223">
        <v>405.78899999999999</v>
      </c>
      <c r="I119" s="224"/>
      <c r="J119" s="225">
        <f>ROUND(I119*H119,2)</f>
        <v>0</v>
      </c>
      <c r="K119" s="221" t="s">
        <v>147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142</v>
      </c>
      <c r="AT119" s="22" t="s">
        <v>138</v>
      </c>
      <c r="AU119" s="22" t="s">
        <v>82</v>
      </c>
      <c r="AY119" s="22" t="s">
        <v>136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142</v>
      </c>
      <c r="BM119" s="22" t="s">
        <v>363</v>
      </c>
    </row>
    <row r="120" s="11" customFormat="1">
      <c r="B120" s="231"/>
      <c r="C120" s="232"/>
      <c r="D120" s="233" t="s">
        <v>156</v>
      </c>
      <c r="E120" s="234" t="s">
        <v>22</v>
      </c>
      <c r="F120" s="235" t="s">
        <v>446</v>
      </c>
      <c r="G120" s="232"/>
      <c r="H120" s="236">
        <v>405.78899999999999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156</v>
      </c>
      <c r="AU120" s="242" t="s">
        <v>82</v>
      </c>
      <c r="AV120" s="11" t="s">
        <v>82</v>
      </c>
      <c r="AW120" s="11" t="s">
        <v>37</v>
      </c>
      <c r="AX120" s="11" t="s">
        <v>24</v>
      </c>
      <c r="AY120" s="242" t="s">
        <v>136</v>
      </c>
    </row>
    <row r="121" s="1" customFormat="1" ht="25.5" customHeight="1">
      <c r="B121" s="44"/>
      <c r="C121" s="219" t="s">
        <v>447</v>
      </c>
      <c r="D121" s="219" t="s">
        <v>138</v>
      </c>
      <c r="E121" s="220" t="s">
        <v>385</v>
      </c>
      <c r="F121" s="221" t="s">
        <v>381</v>
      </c>
      <c r="G121" s="222" t="s">
        <v>206</v>
      </c>
      <c r="H121" s="223">
        <v>17.643000000000001</v>
      </c>
      <c r="I121" s="224"/>
      <c r="J121" s="225">
        <f>ROUND(I121*H121,2)</f>
        <v>0</v>
      </c>
      <c r="K121" s="221" t="s">
        <v>22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448</v>
      </c>
    </row>
    <row r="122" s="11" customFormat="1">
      <c r="B122" s="231"/>
      <c r="C122" s="232"/>
      <c r="D122" s="233" t="s">
        <v>156</v>
      </c>
      <c r="E122" s="234" t="s">
        <v>22</v>
      </c>
      <c r="F122" s="235" t="s">
        <v>449</v>
      </c>
      <c r="G122" s="232"/>
      <c r="H122" s="236">
        <v>17.643000000000001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136</v>
      </c>
    </row>
    <row r="123" s="10" customFormat="1" ht="29.88" customHeight="1">
      <c r="B123" s="203"/>
      <c r="C123" s="204"/>
      <c r="D123" s="205" t="s">
        <v>72</v>
      </c>
      <c r="E123" s="217" t="s">
        <v>393</v>
      </c>
      <c r="F123" s="217" t="s">
        <v>394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AR123" s="214" t="s">
        <v>24</v>
      </c>
      <c r="AT123" s="215" t="s">
        <v>72</v>
      </c>
      <c r="AU123" s="215" t="s">
        <v>24</v>
      </c>
      <c r="AY123" s="214" t="s">
        <v>136</v>
      </c>
      <c r="BK123" s="216">
        <f>BK124</f>
        <v>0</v>
      </c>
    </row>
    <row r="124" s="1" customFormat="1" ht="25.5" customHeight="1">
      <c r="B124" s="44"/>
      <c r="C124" s="219" t="s">
        <v>405</v>
      </c>
      <c r="D124" s="219" t="s">
        <v>138</v>
      </c>
      <c r="E124" s="220" t="s">
        <v>396</v>
      </c>
      <c r="F124" s="221" t="s">
        <v>397</v>
      </c>
      <c r="G124" s="222" t="s">
        <v>206</v>
      </c>
      <c r="H124" s="223">
        <v>0.0050000000000000001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53" t="s">
        <v>44</v>
      </c>
      <c r="O124" s="254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398</v>
      </c>
    </row>
    <row r="125" s="1" customFormat="1" ht="6.96" customHeight="1">
      <c r="B125" s="65"/>
      <c r="C125" s="66"/>
      <c r="D125" s="66"/>
      <c r="E125" s="66"/>
      <c r="F125" s="66"/>
      <c r="G125" s="66"/>
      <c r="H125" s="66"/>
      <c r="I125" s="164"/>
      <c r="J125" s="66"/>
      <c r="K125" s="66"/>
      <c r="L125" s="70"/>
    </row>
  </sheetData>
  <sheetProtection sheet="1" autoFilter="0" formatColumns="0" formatRows="0" objects="1" scenarios="1" spinCount="100000" saltValue="EY0mTlXQQMjJLj13YQkh+4HFfoa38RD/GHij87CEi1+mIirl5p7jrZtoGATAGe9zVnaiNjIH54626laoeEreTg==" hashValue="awpsDNFVrmSohPVH3+irB3QnqgVTe3YY/SdFP4bi7Pg3jvBje5inij4cYXQkXnZsfK5pEVYeiBs/WSju3iuL+g==" algorithmName="SHA-512" password="CC35"/>
  <autoFilter ref="C80:K124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450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ROUND(SUM(BE82:BE165), 2)</f>
        <v>0</v>
      </c>
      <c r="G30" s="45"/>
      <c r="H30" s="45"/>
      <c r="I30" s="156">
        <v>0.20999999999999999</v>
      </c>
      <c r="J30" s="155">
        <f>ROUND(ROUND((SUM(BE82:BE165)),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ROUND(SUM(BF82:BF165), 2)</f>
        <v>0</v>
      </c>
      <c r="G31" s="45"/>
      <c r="H31" s="45"/>
      <c r="I31" s="156">
        <v>0.14999999999999999</v>
      </c>
      <c r="J31" s="155">
        <f>ROUND(ROUND((SUM(BF82:BF165)),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ROUND(SUM(BG82:BG165),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ROUND(SUM(BH82:BH165),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ROUND(SUM(BI82:BI165),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TRASA7-CASTNEUZNATEL -  Komunikace a terénní úpravy úsek S7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J129</f>
        <v>0</v>
      </c>
      <c r="K59" s="188"/>
    </row>
    <row r="60" s="8" customFormat="1" ht="19.92" customHeight="1">
      <c r="B60" s="182"/>
      <c r="C60" s="183"/>
      <c r="D60" s="184" t="s">
        <v>117</v>
      </c>
      <c r="E60" s="185"/>
      <c r="F60" s="185"/>
      <c r="G60" s="185"/>
      <c r="H60" s="185"/>
      <c r="I60" s="186"/>
      <c r="J60" s="187">
        <f>J141</f>
        <v>0</v>
      </c>
      <c r="K60" s="188"/>
    </row>
    <row r="61" s="8" customFormat="1" ht="19.92" customHeight="1">
      <c r="B61" s="182"/>
      <c r="C61" s="183"/>
      <c r="D61" s="184" t="s">
        <v>118</v>
      </c>
      <c r="E61" s="185"/>
      <c r="F61" s="185"/>
      <c r="G61" s="185"/>
      <c r="H61" s="185"/>
      <c r="I61" s="186"/>
      <c r="J61" s="187">
        <f>J147</f>
        <v>0</v>
      </c>
      <c r="K61" s="188"/>
    </row>
    <row r="62" s="8" customFormat="1" ht="19.92" customHeight="1">
      <c r="B62" s="182"/>
      <c r="C62" s="183"/>
      <c r="D62" s="184" t="s">
        <v>119</v>
      </c>
      <c r="E62" s="185"/>
      <c r="F62" s="185"/>
      <c r="G62" s="185"/>
      <c r="H62" s="185"/>
      <c r="I62" s="186"/>
      <c r="J62" s="187">
        <f>J164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120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Komunikace pro chodce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104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 xml:space="preserve">TRASA7-CASTNEUZNATEL -  Komunikace a terénní úpravy úsek S7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25</v>
      </c>
      <c r="D76" s="72"/>
      <c r="E76" s="72"/>
      <c r="F76" s="191" t="str">
        <f>F12</f>
        <v xml:space="preserve"> </v>
      </c>
      <c r="G76" s="72"/>
      <c r="H76" s="72"/>
      <c r="I76" s="192" t="s">
        <v>27</v>
      </c>
      <c r="J76" s="83" t="str">
        <f>IF(J12="","",J12)</f>
        <v>15. 12. 2017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31</v>
      </c>
      <c r="D78" s="72"/>
      <c r="E78" s="72"/>
      <c r="F78" s="191" t="str">
        <f>E15</f>
        <v xml:space="preserve"> </v>
      </c>
      <c r="G78" s="72"/>
      <c r="H78" s="72"/>
      <c r="I78" s="192" t="s">
        <v>36</v>
      </c>
      <c r="J78" s="191" t="str">
        <f>E21</f>
        <v xml:space="preserve"> 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121</v>
      </c>
      <c r="D81" s="195" t="s">
        <v>58</v>
      </c>
      <c r="E81" s="195" t="s">
        <v>54</v>
      </c>
      <c r="F81" s="195" t="s">
        <v>122</v>
      </c>
      <c r="G81" s="195" t="s">
        <v>123</v>
      </c>
      <c r="H81" s="195" t="s">
        <v>124</v>
      </c>
      <c r="I81" s="196" t="s">
        <v>125</v>
      </c>
      <c r="J81" s="195" t="s">
        <v>108</v>
      </c>
      <c r="K81" s="197" t="s">
        <v>126</v>
      </c>
      <c r="L81" s="198"/>
      <c r="M81" s="100" t="s">
        <v>127</v>
      </c>
      <c r="N81" s="101" t="s">
        <v>43</v>
      </c>
      <c r="O81" s="101" t="s">
        <v>128</v>
      </c>
      <c r="P81" s="101" t="s">
        <v>129</v>
      </c>
      <c r="Q81" s="101" t="s">
        <v>130</v>
      </c>
      <c r="R81" s="101" t="s">
        <v>131</v>
      </c>
      <c r="S81" s="101" t="s">
        <v>132</v>
      </c>
      <c r="T81" s="102" t="s">
        <v>133</v>
      </c>
    </row>
    <row r="82" s="1" customFormat="1" ht="29.28" customHeight="1">
      <c r="B82" s="44"/>
      <c r="C82" s="106" t="s">
        <v>109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14.069603900000002</v>
      </c>
      <c r="S82" s="104"/>
      <c r="T82" s="201">
        <f>T83</f>
        <v>24.93535</v>
      </c>
      <c r="AT82" s="22" t="s">
        <v>72</v>
      </c>
      <c r="AU82" s="22" t="s">
        <v>110</v>
      </c>
      <c r="BK82" s="202">
        <f>BK83</f>
        <v>0</v>
      </c>
    </row>
    <row r="83" s="10" customFormat="1" ht="37.44" customHeight="1">
      <c r="B83" s="203"/>
      <c r="C83" s="204"/>
      <c r="D83" s="205" t="s">
        <v>72</v>
      </c>
      <c r="E83" s="206" t="s">
        <v>134</v>
      </c>
      <c r="F83" s="206" t="s">
        <v>135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P84+P129+P141+P147+P164</f>
        <v>0</v>
      </c>
      <c r="Q83" s="211"/>
      <c r="R83" s="212">
        <f>R84+R129+R141+R147+R164</f>
        <v>14.069603900000002</v>
      </c>
      <c r="S83" s="211"/>
      <c r="T83" s="213">
        <f>T84+T129+T141+T147+T164</f>
        <v>24.93535</v>
      </c>
      <c r="AR83" s="214" t="s">
        <v>24</v>
      </c>
      <c r="AT83" s="215" t="s">
        <v>72</v>
      </c>
      <c r="AU83" s="215" t="s">
        <v>73</v>
      </c>
      <c r="AY83" s="214" t="s">
        <v>136</v>
      </c>
      <c r="BK83" s="216">
        <f>BK84+BK129+BK141+BK147+BK164</f>
        <v>0</v>
      </c>
    </row>
    <row r="84" s="10" customFormat="1" ht="19.92" customHeight="1">
      <c r="B84" s="203"/>
      <c r="C84" s="204"/>
      <c r="D84" s="205" t="s">
        <v>72</v>
      </c>
      <c r="E84" s="217" t="s">
        <v>24</v>
      </c>
      <c r="F84" s="217" t="s">
        <v>137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SUM(P85:P128)</f>
        <v>0</v>
      </c>
      <c r="Q84" s="211"/>
      <c r="R84" s="212">
        <f>SUM(R85:R128)</f>
        <v>0.31120450000000005</v>
      </c>
      <c r="S84" s="211"/>
      <c r="T84" s="213">
        <f>SUM(T85:T128)</f>
        <v>24.774349999999998</v>
      </c>
      <c r="AR84" s="214" t="s">
        <v>24</v>
      </c>
      <c r="AT84" s="215" t="s">
        <v>72</v>
      </c>
      <c r="AU84" s="215" t="s">
        <v>24</v>
      </c>
      <c r="AY84" s="214" t="s">
        <v>136</v>
      </c>
      <c r="BK84" s="216">
        <f>SUM(BK85:BK128)</f>
        <v>0</v>
      </c>
    </row>
    <row r="85" s="1" customFormat="1" ht="16.5" customHeight="1">
      <c r="B85" s="44"/>
      <c r="C85" s="219" t="s">
        <v>24</v>
      </c>
      <c r="D85" s="219" t="s">
        <v>138</v>
      </c>
      <c r="E85" s="220" t="s">
        <v>447</v>
      </c>
      <c r="F85" s="221" t="s">
        <v>451</v>
      </c>
      <c r="G85" s="222" t="s">
        <v>161</v>
      </c>
      <c r="H85" s="223">
        <v>7</v>
      </c>
      <c r="I85" s="224"/>
      <c r="J85" s="225">
        <f>ROUND(I85*H85,2)</f>
        <v>0</v>
      </c>
      <c r="K85" s="221" t="s">
        <v>22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142</v>
      </c>
      <c r="AT85" s="22" t="s">
        <v>138</v>
      </c>
      <c r="AU85" s="22" t="s">
        <v>82</v>
      </c>
      <c r="AY85" s="22" t="s">
        <v>136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142</v>
      </c>
      <c r="BM85" s="22" t="s">
        <v>452</v>
      </c>
    </row>
    <row r="86" s="1" customFormat="1" ht="16.5" customHeight="1">
      <c r="B86" s="44"/>
      <c r="C86" s="219" t="s">
        <v>82</v>
      </c>
      <c r="D86" s="219" t="s">
        <v>138</v>
      </c>
      <c r="E86" s="220" t="s">
        <v>139</v>
      </c>
      <c r="F86" s="221" t="s">
        <v>411</v>
      </c>
      <c r="G86" s="222" t="s">
        <v>141</v>
      </c>
      <c r="H86" s="223">
        <v>1</v>
      </c>
      <c r="I86" s="224"/>
      <c r="J86" s="225">
        <f>ROUND(I86*H86,2)</f>
        <v>0</v>
      </c>
      <c r="K86" s="221" t="s">
        <v>22</v>
      </c>
      <c r="L86" s="70"/>
      <c r="M86" s="226" t="s">
        <v>22</v>
      </c>
      <c r="N86" s="227" t="s">
        <v>44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142</v>
      </c>
      <c r="AT86" s="22" t="s">
        <v>138</v>
      </c>
      <c r="AU86" s="22" t="s">
        <v>82</v>
      </c>
      <c r="AY86" s="22" t="s">
        <v>136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24</v>
      </c>
      <c r="BK86" s="230">
        <f>ROUND(I86*H86,2)</f>
        <v>0</v>
      </c>
      <c r="BL86" s="22" t="s">
        <v>142</v>
      </c>
      <c r="BM86" s="22" t="s">
        <v>453</v>
      </c>
    </row>
    <row r="87" s="1" customFormat="1" ht="51" customHeight="1">
      <c r="B87" s="44"/>
      <c r="C87" s="219" t="s">
        <v>454</v>
      </c>
      <c r="D87" s="219" t="s">
        <v>138</v>
      </c>
      <c r="E87" s="220" t="s">
        <v>455</v>
      </c>
      <c r="F87" s="221" t="s">
        <v>456</v>
      </c>
      <c r="G87" s="222" t="s">
        <v>146</v>
      </c>
      <c r="H87" s="223">
        <v>2.96</v>
      </c>
      <c r="I87" s="224"/>
      <c r="J87" s="225">
        <f>ROUND(I87*H87,2)</f>
        <v>0</v>
      </c>
      <c r="K87" s="221" t="s">
        <v>186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0.26000000000000001</v>
      </c>
      <c r="T87" s="229">
        <f>S87*H87</f>
        <v>0.76960000000000006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457</v>
      </c>
    </row>
    <row r="88" s="1" customFormat="1" ht="38.25" customHeight="1">
      <c r="B88" s="44"/>
      <c r="C88" s="219" t="s">
        <v>458</v>
      </c>
      <c r="D88" s="219" t="s">
        <v>138</v>
      </c>
      <c r="E88" s="220" t="s">
        <v>459</v>
      </c>
      <c r="F88" s="221" t="s">
        <v>460</v>
      </c>
      <c r="G88" s="222" t="s">
        <v>146</v>
      </c>
      <c r="H88" s="223">
        <v>2.96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0.16</v>
      </c>
      <c r="T88" s="229">
        <f>S88*H88</f>
        <v>0.47360000000000002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461</v>
      </c>
    </row>
    <row r="89" s="1" customFormat="1" ht="38.25" customHeight="1">
      <c r="B89" s="44"/>
      <c r="C89" s="219" t="s">
        <v>169</v>
      </c>
      <c r="D89" s="219" t="s">
        <v>138</v>
      </c>
      <c r="E89" s="220" t="s">
        <v>144</v>
      </c>
      <c r="F89" s="221" t="s">
        <v>145</v>
      </c>
      <c r="G89" s="222" t="s">
        <v>146</v>
      </c>
      <c r="H89" s="223">
        <v>39.850000000000001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0.23499999999999999</v>
      </c>
      <c r="T89" s="229">
        <f>S89*H89</f>
        <v>9.364749999999999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148</v>
      </c>
    </row>
    <row r="90" s="1" customFormat="1" ht="38.25" customHeight="1">
      <c r="B90" s="44"/>
      <c r="C90" s="219" t="s">
        <v>174</v>
      </c>
      <c r="D90" s="219" t="s">
        <v>138</v>
      </c>
      <c r="E90" s="220" t="s">
        <v>150</v>
      </c>
      <c r="F90" s="221" t="s">
        <v>151</v>
      </c>
      <c r="G90" s="222" t="s">
        <v>146</v>
      </c>
      <c r="H90" s="223">
        <v>39.850000000000001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0.18099999999999999</v>
      </c>
      <c r="T90" s="229">
        <f>S90*H90</f>
        <v>7.2128500000000004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462</v>
      </c>
    </row>
    <row r="91" s="1" customFormat="1" ht="38.25" customHeight="1">
      <c r="B91" s="44"/>
      <c r="C91" s="219" t="s">
        <v>179</v>
      </c>
      <c r="D91" s="219" t="s">
        <v>138</v>
      </c>
      <c r="E91" s="220" t="s">
        <v>153</v>
      </c>
      <c r="F91" s="221" t="s">
        <v>154</v>
      </c>
      <c r="G91" s="222" t="s">
        <v>146</v>
      </c>
      <c r="H91" s="223">
        <v>38.850000000000001</v>
      </c>
      <c r="I91" s="224"/>
      <c r="J91" s="225">
        <f>ROUND(I91*H91,2)</f>
        <v>0</v>
      </c>
      <c r="K91" s="221" t="s">
        <v>147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3.0000000000000001E-05</v>
      </c>
      <c r="R91" s="228">
        <f>Q91*H91</f>
        <v>0.0011655000000000001</v>
      </c>
      <c r="S91" s="228">
        <v>0.10299999999999999</v>
      </c>
      <c r="T91" s="229">
        <f>S91*H91</f>
        <v>4.0015499999999999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155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463</v>
      </c>
      <c r="G92" s="232"/>
      <c r="H92" s="236">
        <v>38.850000000000001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38.25" customHeight="1">
      <c r="B93" s="44"/>
      <c r="C93" s="219" t="s">
        <v>29</v>
      </c>
      <c r="D93" s="219" t="s">
        <v>138</v>
      </c>
      <c r="E93" s="220" t="s">
        <v>159</v>
      </c>
      <c r="F93" s="221" t="s">
        <v>160</v>
      </c>
      <c r="G93" s="222" t="s">
        <v>161</v>
      </c>
      <c r="H93" s="223">
        <v>14.4</v>
      </c>
      <c r="I93" s="224"/>
      <c r="J93" s="225">
        <f>ROUND(I93*H93,2)</f>
        <v>0</v>
      </c>
      <c r="K93" s="221" t="s">
        <v>147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0.20499999999999999</v>
      </c>
      <c r="T93" s="229">
        <f>S93*H93</f>
        <v>2.952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162</v>
      </c>
    </row>
    <row r="94" s="11" customFormat="1">
      <c r="B94" s="231"/>
      <c r="C94" s="232"/>
      <c r="D94" s="233" t="s">
        <v>156</v>
      </c>
      <c r="E94" s="234" t="s">
        <v>22</v>
      </c>
      <c r="F94" s="235" t="s">
        <v>464</v>
      </c>
      <c r="G94" s="232"/>
      <c r="H94" s="236">
        <v>14.4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156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136</v>
      </c>
    </row>
    <row r="95" s="1" customFormat="1" ht="38.25" customHeight="1">
      <c r="B95" s="44"/>
      <c r="C95" s="219" t="s">
        <v>194</v>
      </c>
      <c r="D95" s="219" t="s">
        <v>138</v>
      </c>
      <c r="E95" s="220" t="s">
        <v>164</v>
      </c>
      <c r="F95" s="221" t="s">
        <v>165</v>
      </c>
      <c r="G95" s="222" t="s">
        <v>166</v>
      </c>
      <c r="H95" s="223">
        <v>11.753</v>
      </c>
      <c r="I95" s="224"/>
      <c r="J95" s="225">
        <f>ROUND(I95*H95,2)</f>
        <v>0</v>
      </c>
      <c r="K95" s="221" t="s">
        <v>147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142</v>
      </c>
      <c r="AT95" s="22" t="s">
        <v>138</v>
      </c>
      <c r="AU95" s="22" t="s">
        <v>82</v>
      </c>
      <c r="AY95" s="22" t="s">
        <v>136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142</v>
      </c>
      <c r="BM95" s="22" t="s">
        <v>167</v>
      </c>
    </row>
    <row r="96" s="11" customFormat="1">
      <c r="B96" s="231"/>
      <c r="C96" s="232"/>
      <c r="D96" s="233" t="s">
        <v>156</v>
      </c>
      <c r="E96" s="234" t="s">
        <v>22</v>
      </c>
      <c r="F96" s="235" t="s">
        <v>465</v>
      </c>
      <c r="G96" s="232"/>
      <c r="H96" s="236">
        <v>11.753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156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136</v>
      </c>
    </row>
    <row r="97" s="1" customFormat="1" ht="38.25" customHeight="1">
      <c r="B97" s="44"/>
      <c r="C97" s="219" t="s">
        <v>10</v>
      </c>
      <c r="D97" s="219" t="s">
        <v>138</v>
      </c>
      <c r="E97" s="220" t="s">
        <v>175</v>
      </c>
      <c r="F97" s="221" t="s">
        <v>176</v>
      </c>
      <c r="G97" s="222" t="s">
        <v>166</v>
      </c>
      <c r="H97" s="223">
        <v>1.26</v>
      </c>
      <c r="I97" s="224"/>
      <c r="J97" s="225">
        <f>ROUND(I97*H97,2)</f>
        <v>0</v>
      </c>
      <c r="K97" s="221" t="s">
        <v>147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142</v>
      </c>
      <c r="AT97" s="22" t="s">
        <v>138</v>
      </c>
      <c r="AU97" s="22" t="s">
        <v>82</v>
      </c>
      <c r="AY97" s="22" t="s">
        <v>136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142</v>
      </c>
      <c r="BM97" s="22" t="s">
        <v>177</v>
      </c>
    </row>
    <row r="98" s="11" customFormat="1">
      <c r="B98" s="231"/>
      <c r="C98" s="232"/>
      <c r="D98" s="233" t="s">
        <v>156</v>
      </c>
      <c r="E98" s="234" t="s">
        <v>22</v>
      </c>
      <c r="F98" s="235" t="s">
        <v>466</v>
      </c>
      <c r="G98" s="232"/>
      <c r="H98" s="236">
        <v>1.26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156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136</v>
      </c>
    </row>
    <row r="99" s="1" customFormat="1" ht="25.5" customHeight="1">
      <c r="B99" s="44"/>
      <c r="C99" s="243" t="s">
        <v>213</v>
      </c>
      <c r="D99" s="243" t="s">
        <v>218</v>
      </c>
      <c r="E99" s="244" t="s">
        <v>467</v>
      </c>
      <c r="F99" s="245" t="s">
        <v>468</v>
      </c>
      <c r="G99" s="246" t="s">
        <v>306</v>
      </c>
      <c r="H99" s="247">
        <v>7</v>
      </c>
      <c r="I99" s="248"/>
      <c r="J99" s="249">
        <f>ROUND(I99*H99,2)</f>
        <v>0</v>
      </c>
      <c r="K99" s="245" t="s">
        <v>147</v>
      </c>
      <c r="L99" s="250"/>
      <c r="M99" s="251" t="s">
        <v>22</v>
      </c>
      <c r="N99" s="252" t="s">
        <v>44</v>
      </c>
      <c r="O99" s="45"/>
      <c r="P99" s="228">
        <f>O99*H99</f>
        <v>0</v>
      </c>
      <c r="Q99" s="228">
        <v>0.032000000000000001</v>
      </c>
      <c r="R99" s="228">
        <f>Q99*H99</f>
        <v>0.22400000000000001</v>
      </c>
      <c r="S99" s="228">
        <v>0</v>
      </c>
      <c r="T99" s="229">
        <f>S99*H99</f>
        <v>0</v>
      </c>
      <c r="AR99" s="22" t="s">
        <v>174</v>
      </c>
      <c r="AT99" s="22" t="s">
        <v>218</v>
      </c>
      <c r="AU99" s="22" t="s">
        <v>82</v>
      </c>
      <c r="AY99" s="22" t="s">
        <v>136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142</v>
      </c>
      <c r="BM99" s="22" t="s">
        <v>469</v>
      </c>
    </row>
    <row r="100" s="1" customFormat="1" ht="25.5" customHeight="1">
      <c r="B100" s="44"/>
      <c r="C100" s="243" t="s">
        <v>217</v>
      </c>
      <c r="D100" s="243" t="s">
        <v>218</v>
      </c>
      <c r="E100" s="244" t="s">
        <v>470</v>
      </c>
      <c r="F100" s="245" t="s">
        <v>471</v>
      </c>
      <c r="G100" s="246" t="s">
        <v>306</v>
      </c>
      <c r="H100" s="247">
        <v>14</v>
      </c>
      <c r="I100" s="248"/>
      <c r="J100" s="249">
        <f>ROUND(I100*H100,2)</f>
        <v>0</v>
      </c>
      <c r="K100" s="245" t="s">
        <v>147</v>
      </c>
      <c r="L100" s="250"/>
      <c r="M100" s="251" t="s">
        <v>22</v>
      </c>
      <c r="N100" s="252" t="s">
        <v>44</v>
      </c>
      <c r="O100" s="45"/>
      <c r="P100" s="228">
        <f>O100*H100</f>
        <v>0</v>
      </c>
      <c r="Q100" s="228">
        <v>0.0060000000000000001</v>
      </c>
      <c r="R100" s="228">
        <f>Q100*H100</f>
        <v>0.084000000000000005</v>
      </c>
      <c r="S100" s="228">
        <v>0</v>
      </c>
      <c r="T100" s="229">
        <f>S100*H100</f>
        <v>0</v>
      </c>
      <c r="AR100" s="22" t="s">
        <v>174</v>
      </c>
      <c r="AT100" s="22" t="s">
        <v>218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472</v>
      </c>
    </row>
    <row r="101" s="1" customFormat="1" ht="38.25" customHeight="1">
      <c r="B101" s="44"/>
      <c r="C101" s="219" t="s">
        <v>241</v>
      </c>
      <c r="D101" s="219" t="s">
        <v>138</v>
      </c>
      <c r="E101" s="220" t="s">
        <v>180</v>
      </c>
      <c r="F101" s="221" t="s">
        <v>181</v>
      </c>
      <c r="G101" s="222" t="s">
        <v>166</v>
      </c>
      <c r="H101" s="223">
        <v>18.550999999999998</v>
      </c>
      <c r="I101" s="224"/>
      <c r="J101" s="225">
        <f>ROUND(I101*H101,2)</f>
        <v>0</v>
      </c>
      <c r="K101" s="221" t="s">
        <v>147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142</v>
      </c>
      <c r="AT101" s="22" t="s">
        <v>138</v>
      </c>
      <c r="AU101" s="22" t="s">
        <v>82</v>
      </c>
      <c r="AY101" s="22" t="s">
        <v>136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142</v>
      </c>
      <c r="BM101" s="22" t="s">
        <v>182</v>
      </c>
    </row>
    <row r="102" s="11" customFormat="1">
      <c r="B102" s="231"/>
      <c r="C102" s="232"/>
      <c r="D102" s="233" t="s">
        <v>156</v>
      </c>
      <c r="E102" s="234" t="s">
        <v>22</v>
      </c>
      <c r="F102" s="235" t="s">
        <v>473</v>
      </c>
      <c r="G102" s="232"/>
      <c r="H102" s="236">
        <v>18.550999999999998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156</v>
      </c>
      <c r="AU102" s="242" t="s">
        <v>82</v>
      </c>
      <c r="AV102" s="11" t="s">
        <v>82</v>
      </c>
      <c r="AW102" s="11" t="s">
        <v>37</v>
      </c>
      <c r="AX102" s="11" t="s">
        <v>24</v>
      </c>
      <c r="AY102" s="242" t="s">
        <v>136</v>
      </c>
    </row>
    <row r="103" s="1" customFormat="1" ht="38.25" customHeight="1">
      <c r="B103" s="44"/>
      <c r="C103" s="219" t="s">
        <v>407</v>
      </c>
      <c r="D103" s="219" t="s">
        <v>138</v>
      </c>
      <c r="E103" s="220" t="s">
        <v>184</v>
      </c>
      <c r="F103" s="221" t="s">
        <v>185</v>
      </c>
      <c r="G103" s="222" t="s">
        <v>166</v>
      </c>
      <c r="H103" s="223">
        <v>0.69999999999999996</v>
      </c>
      <c r="I103" s="224"/>
      <c r="J103" s="225">
        <f>ROUND(I103*H103,2)</f>
        <v>0</v>
      </c>
      <c r="K103" s="221" t="s">
        <v>186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142</v>
      </c>
      <c r="AT103" s="22" t="s">
        <v>138</v>
      </c>
      <c r="AU103" s="22" t="s">
        <v>82</v>
      </c>
      <c r="AY103" s="22" t="s">
        <v>136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142</v>
      </c>
      <c r="BM103" s="22" t="s">
        <v>474</v>
      </c>
    </row>
    <row r="104" s="11" customFormat="1">
      <c r="B104" s="231"/>
      <c r="C104" s="232"/>
      <c r="D104" s="233" t="s">
        <v>156</v>
      </c>
      <c r="E104" s="234" t="s">
        <v>22</v>
      </c>
      <c r="F104" s="235" t="s">
        <v>475</v>
      </c>
      <c r="G104" s="232"/>
      <c r="H104" s="236">
        <v>0.69999999999999996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156</v>
      </c>
      <c r="AU104" s="242" t="s">
        <v>82</v>
      </c>
      <c r="AV104" s="11" t="s">
        <v>82</v>
      </c>
      <c r="AW104" s="11" t="s">
        <v>37</v>
      </c>
      <c r="AX104" s="11" t="s">
        <v>24</v>
      </c>
      <c r="AY104" s="242" t="s">
        <v>136</v>
      </c>
    </row>
    <row r="105" s="1" customFormat="1" ht="51" customHeight="1">
      <c r="B105" s="44"/>
      <c r="C105" s="219" t="s">
        <v>476</v>
      </c>
      <c r="D105" s="219" t="s">
        <v>138</v>
      </c>
      <c r="E105" s="220" t="s">
        <v>190</v>
      </c>
      <c r="F105" s="221" t="s">
        <v>191</v>
      </c>
      <c r="G105" s="222" t="s">
        <v>166</v>
      </c>
      <c r="H105" s="223">
        <v>9.0999999999999996</v>
      </c>
      <c r="I105" s="224"/>
      <c r="J105" s="225">
        <f>ROUND(I105*H105,2)</f>
        <v>0</v>
      </c>
      <c r="K105" s="221" t="s">
        <v>186</v>
      </c>
      <c r="L105" s="70"/>
      <c r="M105" s="226" t="s">
        <v>22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142</v>
      </c>
      <c r="AT105" s="22" t="s">
        <v>138</v>
      </c>
      <c r="AU105" s="22" t="s">
        <v>82</v>
      </c>
      <c r="AY105" s="22" t="s">
        <v>136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142</v>
      </c>
      <c r="BM105" s="22" t="s">
        <v>477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478</v>
      </c>
      <c r="G106" s="232"/>
      <c r="H106" s="236">
        <v>9.0999999999999996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24</v>
      </c>
      <c r="AY106" s="242" t="s">
        <v>136</v>
      </c>
    </row>
    <row r="107" s="1" customFormat="1" ht="16.5" customHeight="1">
      <c r="B107" s="44"/>
      <c r="C107" s="219" t="s">
        <v>259</v>
      </c>
      <c r="D107" s="219" t="s">
        <v>138</v>
      </c>
      <c r="E107" s="220" t="s">
        <v>200</v>
      </c>
      <c r="F107" s="221" t="s">
        <v>201</v>
      </c>
      <c r="G107" s="222" t="s">
        <v>166</v>
      </c>
      <c r="H107" s="223">
        <v>0.69999999999999996</v>
      </c>
      <c r="I107" s="224"/>
      <c r="J107" s="225">
        <f>ROUND(I107*H107,2)</f>
        <v>0</v>
      </c>
      <c r="K107" s="221" t="s">
        <v>147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142</v>
      </c>
      <c r="AT107" s="22" t="s">
        <v>138</v>
      </c>
      <c r="AU107" s="22" t="s">
        <v>82</v>
      </c>
      <c r="AY107" s="22" t="s">
        <v>136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142</v>
      </c>
      <c r="BM107" s="22" t="s">
        <v>202</v>
      </c>
    </row>
    <row r="108" s="11" customFormat="1">
      <c r="B108" s="231"/>
      <c r="C108" s="232"/>
      <c r="D108" s="233" t="s">
        <v>156</v>
      </c>
      <c r="E108" s="234" t="s">
        <v>22</v>
      </c>
      <c r="F108" s="235" t="s">
        <v>479</v>
      </c>
      <c r="G108" s="232"/>
      <c r="H108" s="236">
        <v>0.69999999999999996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156</v>
      </c>
      <c r="AU108" s="242" t="s">
        <v>82</v>
      </c>
      <c r="AV108" s="11" t="s">
        <v>82</v>
      </c>
      <c r="AW108" s="11" t="s">
        <v>37</v>
      </c>
      <c r="AX108" s="11" t="s">
        <v>24</v>
      </c>
      <c r="AY108" s="242" t="s">
        <v>136</v>
      </c>
    </row>
    <row r="109" s="1" customFormat="1" ht="16.5" customHeight="1">
      <c r="B109" s="44"/>
      <c r="C109" s="219" t="s">
        <v>480</v>
      </c>
      <c r="D109" s="219" t="s">
        <v>138</v>
      </c>
      <c r="E109" s="220" t="s">
        <v>204</v>
      </c>
      <c r="F109" s="221" t="s">
        <v>205</v>
      </c>
      <c r="G109" s="222" t="s">
        <v>206</v>
      </c>
      <c r="H109" s="223">
        <v>1.05</v>
      </c>
      <c r="I109" s="224"/>
      <c r="J109" s="225">
        <f>ROUND(I109*H109,2)</f>
        <v>0</v>
      </c>
      <c r="K109" s="221" t="s">
        <v>186</v>
      </c>
      <c r="L109" s="70"/>
      <c r="M109" s="226" t="s">
        <v>22</v>
      </c>
      <c r="N109" s="227" t="s">
        <v>44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142</v>
      </c>
      <c r="AT109" s="22" t="s">
        <v>138</v>
      </c>
      <c r="AU109" s="22" t="s">
        <v>82</v>
      </c>
      <c r="AY109" s="22" t="s">
        <v>136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142</v>
      </c>
      <c r="BM109" s="22" t="s">
        <v>481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482</v>
      </c>
      <c r="G110" s="232"/>
      <c r="H110" s="236">
        <v>1.05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24</v>
      </c>
      <c r="AY110" s="242" t="s">
        <v>136</v>
      </c>
    </row>
    <row r="111" s="1" customFormat="1" ht="25.5" customHeight="1">
      <c r="B111" s="44"/>
      <c r="C111" s="219" t="s">
        <v>265</v>
      </c>
      <c r="D111" s="219" t="s">
        <v>138</v>
      </c>
      <c r="E111" s="220" t="s">
        <v>483</v>
      </c>
      <c r="F111" s="221" t="s">
        <v>484</v>
      </c>
      <c r="G111" s="222" t="s">
        <v>166</v>
      </c>
      <c r="H111" s="223">
        <v>0.56000000000000005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485</v>
      </c>
    </row>
    <row r="112" s="11" customFormat="1">
      <c r="B112" s="231"/>
      <c r="C112" s="232"/>
      <c r="D112" s="233" t="s">
        <v>156</v>
      </c>
      <c r="E112" s="234" t="s">
        <v>22</v>
      </c>
      <c r="F112" s="235" t="s">
        <v>486</v>
      </c>
      <c r="G112" s="232"/>
      <c r="H112" s="236">
        <v>0.56000000000000005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156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136</v>
      </c>
    </row>
    <row r="113" s="1" customFormat="1" ht="25.5" customHeight="1">
      <c r="B113" s="44"/>
      <c r="C113" s="219" t="s">
        <v>276</v>
      </c>
      <c r="D113" s="219" t="s">
        <v>138</v>
      </c>
      <c r="E113" s="220" t="s">
        <v>209</v>
      </c>
      <c r="F113" s="221" t="s">
        <v>210</v>
      </c>
      <c r="G113" s="222" t="s">
        <v>146</v>
      </c>
      <c r="H113" s="223">
        <v>67.980000000000004</v>
      </c>
      <c r="I113" s="224"/>
      <c r="J113" s="225">
        <f>ROUND(I113*H113,2)</f>
        <v>0</v>
      </c>
      <c r="K113" s="221" t="s">
        <v>147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142</v>
      </c>
      <c r="AT113" s="22" t="s">
        <v>138</v>
      </c>
      <c r="AU113" s="22" t="s">
        <v>82</v>
      </c>
      <c r="AY113" s="22" t="s">
        <v>136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142</v>
      </c>
      <c r="BM113" s="22" t="s">
        <v>487</v>
      </c>
    </row>
    <row r="114" s="11" customFormat="1">
      <c r="B114" s="231"/>
      <c r="C114" s="232"/>
      <c r="D114" s="233" t="s">
        <v>156</v>
      </c>
      <c r="E114" s="234" t="s">
        <v>22</v>
      </c>
      <c r="F114" s="235" t="s">
        <v>488</v>
      </c>
      <c r="G114" s="232"/>
      <c r="H114" s="236">
        <v>67.980000000000004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156</v>
      </c>
      <c r="AU114" s="242" t="s">
        <v>82</v>
      </c>
      <c r="AV114" s="11" t="s">
        <v>82</v>
      </c>
      <c r="AW114" s="11" t="s">
        <v>37</v>
      </c>
      <c r="AX114" s="11" t="s">
        <v>24</v>
      </c>
      <c r="AY114" s="242" t="s">
        <v>136</v>
      </c>
    </row>
    <row r="115" s="1" customFormat="1" ht="25.5" customHeight="1">
      <c r="B115" s="44"/>
      <c r="C115" s="219" t="s">
        <v>281</v>
      </c>
      <c r="D115" s="219" t="s">
        <v>138</v>
      </c>
      <c r="E115" s="220" t="s">
        <v>214</v>
      </c>
      <c r="F115" s="221" t="s">
        <v>215</v>
      </c>
      <c r="G115" s="222" t="s">
        <v>146</v>
      </c>
      <c r="H115" s="223">
        <v>67.980000000000004</v>
      </c>
      <c r="I115" s="224"/>
      <c r="J115" s="225">
        <f>ROUND(I115*H115,2)</f>
        <v>0</v>
      </c>
      <c r="K115" s="221" t="s">
        <v>147</v>
      </c>
      <c r="L115" s="70"/>
      <c r="M115" s="226" t="s">
        <v>22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142</v>
      </c>
      <c r="AT115" s="22" t="s">
        <v>138</v>
      </c>
      <c r="AU115" s="22" t="s">
        <v>82</v>
      </c>
      <c r="AY115" s="22" t="s">
        <v>136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142</v>
      </c>
      <c r="BM115" s="22" t="s">
        <v>216</v>
      </c>
    </row>
    <row r="116" s="1" customFormat="1" ht="16.5" customHeight="1">
      <c r="B116" s="44"/>
      <c r="C116" s="243" t="s">
        <v>285</v>
      </c>
      <c r="D116" s="243" t="s">
        <v>218</v>
      </c>
      <c r="E116" s="244" t="s">
        <v>219</v>
      </c>
      <c r="F116" s="245" t="s">
        <v>220</v>
      </c>
      <c r="G116" s="246" t="s">
        <v>221</v>
      </c>
      <c r="H116" s="247">
        <v>2.0390000000000001</v>
      </c>
      <c r="I116" s="248"/>
      <c r="J116" s="249">
        <f>ROUND(I116*H116,2)</f>
        <v>0</v>
      </c>
      <c r="K116" s="245" t="s">
        <v>147</v>
      </c>
      <c r="L116" s="250"/>
      <c r="M116" s="251" t="s">
        <v>22</v>
      </c>
      <c r="N116" s="252" t="s">
        <v>44</v>
      </c>
      <c r="O116" s="45"/>
      <c r="P116" s="228">
        <f>O116*H116</f>
        <v>0</v>
      </c>
      <c r="Q116" s="228">
        <v>0.001</v>
      </c>
      <c r="R116" s="228">
        <f>Q116*H116</f>
        <v>0.002039</v>
      </c>
      <c r="S116" s="228">
        <v>0</v>
      </c>
      <c r="T116" s="229">
        <f>S116*H116</f>
        <v>0</v>
      </c>
      <c r="AR116" s="22" t="s">
        <v>174</v>
      </c>
      <c r="AT116" s="22" t="s">
        <v>218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222</v>
      </c>
    </row>
    <row r="117" s="11" customFormat="1">
      <c r="B117" s="231"/>
      <c r="C117" s="232"/>
      <c r="D117" s="233" t="s">
        <v>156</v>
      </c>
      <c r="E117" s="234" t="s">
        <v>22</v>
      </c>
      <c r="F117" s="235" t="s">
        <v>489</v>
      </c>
      <c r="G117" s="232"/>
      <c r="H117" s="236">
        <v>2.0390000000000001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156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136</v>
      </c>
    </row>
    <row r="118" s="1" customFormat="1" ht="25.5" customHeight="1">
      <c r="B118" s="44"/>
      <c r="C118" s="219" t="s">
        <v>289</v>
      </c>
      <c r="D118" s="219" t="s">
        <v>138</v>
      </c>
      <c r="E118" s="220" t="s">
        <v>225</v>
      </c>
      <c r="F118" s="221" t="s">
        <v>226</v>
      </c>
      <c r="G118" s="222" t="s">
        <v>146</v>
      </c>
      <c r="H118" s="223">
        <v>59.880000000000003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227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490</v>
      </c>
      <c r="G119" s="232"/>
      <c r="H119" s="236">
        <v>59.880000000000003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136</v>
      </c>
    </row>
    <row r="120" s="1" customFormat="1" ht="25.5" customHeight="1">
      <c r="B120" s="44"/>
      <c r="C120" s="219" t="s">
        <v>293</v>
      </c>
      <c r="D120" s="219" t="s">
        <v>138</v>
      </c>
      <c r="E120" s="220" t="s">
        <v>230</v>
      </c>
      <c r="F120" s="221" t="s">
        <v>231</v>
      </c>
      <c r="G120" s="222" t="s">
        <v>146</v>
      </c>
      <c r="H120" s="223">
        <v>44.103999999999999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232</v>
      </c>
    </row>
    <row r="121" s="11" customFormat="1">
      <c r="B121" s="231"/>
      <c r="C121" s="232"/>
      <c r="D121" s="233" t="s">
        <v>156</v>
      </c>
      <c r="E121" s="234" t="s">
        <v>22</v>
      </c>
      <c r="F121" s="235" t="s">
        <v>491</v>
      </c>
      <c r="G121" s="232"/>
      <c r="H121" s="236">
        <v>44.103999999999999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156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136</v>
      </c>
    </row>
    <row r="122" s="1" customFormat="1" ht="25.5" customHeight="1">
      <c r="B122" s="44"/>
      <c r="C122" s="219" t="s">
        <v>298</v>
      </c>
      <c r="D122" s="219" t="s">
        <v>138</v>
      </c>
      <c r="E122" s="220" t="s">
        <v>235</v>
      </c>
      <c r="F122" s="221" t="s">
        <v>236</v>
      </c>
      <c r="G122" s="222" t="s">
        <v>146</v>
      </c>
      <c r="H122" s="223">
        <v>67.980000000000004</v>
      </c>
      <c r="I122" s="224"/>
      <c r="J122" s="225">
        <f>ROUND(I122*H122,2)</f>
        <v>0</v>
      </c>
      <c r="K122" s="221" t="s">
        <v>147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142</v>
      </c>
      <c r="AT122" s="22" t="s">
        <v>138</v>
      </c>
      <c r="AU122" s="22" t="s">
        <v>82</v>
      </c>
      <c r="AY122" s="22" t="s">
        <v>136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142</v>
      </c>
      <c r="BM122" s="22" t="s">
        <v>237</v>
      </c>
    </row>
    <row r="123" s="1" customFormat="1" ht="16.5" customHeight="1">
      <c r="B123" s="44"/>
      <c r="C123" s="219" t="s">
        <v>303</v>
      </c>
      <c r="D123" s="219" t="s">
        <v>138</v>
      </c>
      <c r="E123" s="220" t="s">
        <v>238</v>
      </c>
      <c r="F123" s="221" t="s">
        <v>239</v>
      </c>
      <c r="G123" s="222" t="s">
        <v>146</v>
      </c>
      <c r="H123" s="223">
        <v>67.980000000000004</v>
      </c>
      <c r="I123" s="224"/>
      <c r="J123" s="225">
        <f>ROUND(I123*H123,2)</f>
        <v>0</v>
      </c>
      <c r="K123" s="221" t="s">
        <v>147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142</v>
      </c>
      <c r="AT123" s="22" t="s">
        <v>138</v>
      </c>
      <c r="AU123" s="22" t="s">
        <v>82</v>
      </c>
      <c r="AY123" s="22" t="s">
        <v>136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142</v>
      </c>
      <c r="BM123" s="22" t="s">
        <v>240</v>
      </c>
    </row>
    <row r="124" s="1" customFormat="1" ht="16.5" customHeight="1">
      <c r="B124" s="44"/>
      <c r="C124" s="219" t="s">
        <v>308</v>
      </c>
      <c r="D124" s="219" t="s">
        <v>138</v>
      </c>
      <c r="E124" s="220" t="s">
        <v>242</v>
      </c>
      <c r="F124" s="221" t="s">
        <v>243</v>
      </c>
      <c r="G124" s="222" t="s">
        <v>146</v>
      </c>
      <c r="H124" s="223">
        <v>67.980000000000004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244</v>
      </c>
    </row>
    <row r="125" s="1" customFormat="1" ht="16.5" customHeight="1">
      <c r="B125" s="44"/>
      <c r="C125" s="219" t="s">
        <v>312</v>
      </c>
      <c r="D125" s="219" t="s">
        <v>138</v>
      </c>
      <c r="E125" s="220" t="s">
        <v>246</v>
      </c>
      <c r="F125" s="221" t="s">
        <v>247</v>
      </c>
      <c r="G125" s="222" t="s">
        <v>146</v>
      </c>
      <c r="H125" s="223">
        <v>67.980000000000004</v>
      </c>
      <c r="I125" s="224"/>
      <c r="J125" s="225">
        <f>ROUND(I125*H125,2)</f>
        <v>0</v>
      </c>
      <c r="K125" s="221" t="s">
        <v>147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142</v>
      </c>
      <c r="AT125" s="22" t="s">
        <v>138</v>
      </c>
      <c r="AU125" s="22" t="s">
        <v>82</v>
      </c>
      <c r="AY125" s="22" t="s">
        <v>136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142</v>
      </c>
      <c r="BM125" s="22" t="s">
        <v>248</v>
      </c>
    </row>
    <row r="126" s="1" customFormat="1" ht="38.25" customHeight="1">
      <c r="B126" s="44"/>
      <c r="C126" s="219" t="s">
        <v>317</v>
      </c>
      <c r="D126" s="219" t="s">
        <v>138</v>
      </c>
      <c r="E126" s="220" t="s">
        <v>250</v>
      </c>
      <c r="F126" s="221" t="s">
        <v>251</v>
      </c>
      <c r="G126" s="222" t="s">
        <v>146</v>
      </c>
      <c r="H126" s="223">
        <v>67.980000000000004</v>
      </c>
      <c r="I126" s="224"/>
      <c r="J126" s="225">
        <f>ROUND(I126*H126,2)</f>
        <v>0</v>
      </c>
      <c r="K126" s="221" t="s">
        <v>147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142</v>
      </c>
      <c r="AT126" s="22" t="s">
        <v>138</v>
      </c>
      <c r="AU126" s="22" t="s">
        <v>82</v>
      </c>
      <c r="AY126" s="22" t="s">
        <v>136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142</v>
      </c>
      <c r="BM126" s="22" t="s">
        <v>252</v>
      </c>
    </row>
    <row r="127" s="1" customFormat="1" ht="16.5" customHeight="1">
      <c r="B127" s="44"/>
      <c r="C127" s="219" t="s">
        <v>332</v>
      </c>
      <c r="D127" s="219" t="s">
        <v>138</v>
      </c>
      <c r="E127" s="220" t="s">
        <v>254</v>
      </c>
      <c r="F127" s="221" t="s">
        <v>255</v>
      </c>
      <c r="G127" s="222" t="s">
        <v>166</v>
      </c>
      <c r="H127" s="223">
        <v>1.3600000000000001</v>
      </c>
      <c r="I127" s="224"/>
      <c r="J127" s="225">
        <f>ROUND(I127*H127,2)</f>
        <v>0</v>
      </c>
      <c r="K127" s="221" t="s">
        <v>147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142</v>
      </c>
      <c r="AT127" s="22" t="s">
        <v>138</v>
      </c>
      <c r="AU127" s="22" t="s">
        <v>82</v>
      </c>
      <c r="AY127" s="22" t="s">
        <v>136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142</v>
      </c>
      <c r="BM127" s="22" t="s">
        <v>256</v>
      </c>
    </row>
    <row r="128" s="11" customFormat="1">
      <c r="B128" s="231"/>
      <c r="C128" s="232"/>
      <c r="D128" s="233" t="s">
        <v>156</v>
      </c>
      <c r="E128" s="234" t="s">
        <v>22</v>
      </c>
      <c r="F128" s="235" t="s">
        <v>492</v>
      </c>
      <c r="G128" s="232"/>
      <c r="H128" s="236">
        <v>1.3600000000000001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156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136</v>
      </c>
    </row>
    <row r="129" s="10" customFormat="1" ht="29.88" customHeight="1">
      <c r="B129" s="203"/>
      <c r="C129" s="204"/>
      <c r="D129" s="205" t="s">
        <v>72</v>
      </c>
      <c r="E129" s="217" t="s">
        <v>158</v>
      </c>
      <c r="F129" s="217" t="s">
        <v>275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SUM(P130:P140)</f>
        <v>0</v>
      </c>
      <c r="Q129" s="211"/>
      <c r="R129" s="212">
        <f>SUM(R130:R140)</f>
        <v>10.332649400000001</v>
      </c>
      <c r="S129" s="211"/>
      <c r="T129" s="213">
        <f>SUM(T130:T140)</f>
        <v>0</v>
      </c>
      <c r="AR129" s="214" t="s">
        <v>24</v>
      </c>
      <c r="AT129" s="215" t="s">
        <v>72</v>
      </c>
      <c r="AU129" s="215" t="s">
        <v>24</v>
      </c>
      <c r="AY129" s="214" t="s">
        <v>136</v>
      </c>
      <c r="BK129" s="216">
        <f>SUM(BK130:BK140)</f>
        <v>0</v>
      </c>
    </row>
    <row r="130" s="1" customFormat="1" ht="25.5" customHeight="1">
      <c r="B130" s="44"/>
      <c r="C130" s="219" t="s">
        <v>370</v>
      </c>
      <c r="D130" s="219" t="s">
        <v>138</v>
      </c>
      <c r="E130" s="220" t="s">
        <v>493</v>
      </c>
      <c r="F130" s="221" t="s">
        <v>494</v>
      </c>
      <c r="G130" s="222" t="s">
        <v>146</v>
      </c>
      <c r="H130" s="223">
        <v>2.1299999999999999</v>
      </c>
      <c r="I130" s="224"/>
      <c r="J130" s="225">
        <f>ROUND(I130*H130,2)</f>
        <v>0</v>
      </c>
      <c r="K130" s="221" t="s">
        <v>147</v>
      </c>
      <c r="L130" s="70"/>
      <c r="M130" s="226" t="s">
        <v>22</v>
      </c>
      <c r="N130" s="227" t="s">
        <v>44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142</v>
      </c>
      <c r="AT130" s="22" t="s">
        <v>138</v>
      </c>
      <c r="AU130" s="22" t="s">
        <v>82</v>
      </c>
      <c r="AY130" s="22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24</v>
      </c>
      <c r="BK130" s="230">
        <f>ROUND(I130*H130,2)</f>
        <v>0</v>
      </c>
      <c r="BL130" s="22" t="s">
        <v>142</v>
      </c>
      <c r="BM130" s="22" t="s">
        <v>495</v>
      </c>
    </row>
    <row r="131" s="11" customFormat="1">
      <c r="B131" s="231"/>
      <c r="C131" s="232"/>
      <c r="D131" s="233" t="s">
        <v>156</v>
      </c>
      <c r="E131" s="234" t="s">
        <v>22</v>
      </c>
      <c r="F131" s="235" t="s">
        <v>496</v>
      </c>
      <c r="G131" s="232"/>
      <c r="H131" s="236">
        <v>2.1299999999999999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82</v>
      </c>
      <c r="AV131" s="11" t="s">
        <v>82</v>
      </c>
      <c r="AW131" s="11" t="s">
        <v>37</v>
      </c>
      <c r="AX131" s="11" t="s">
        <v>24</v>
      </c>
      <c r="AY131" s="242" t="s">
        <v>136</v>
      </c>
    </row>
    <row r="132" s="1" customFormat="1" ht="25.5" customHeight="1">
      <c r="B132" s="44"/>
      <c r="C132" s="219" t="s">
        <v>374</v>
      </c>
      <c r="D132" s="219" t="s">
        <v>138</v>
      </c>
      <c r="E132" s="220" t="s">
        <v>277</v>
      </c>
      <c r="F132" s="221" t="s">
        <v>278</v>
      </c>
      <c r="G132" s="222" t="s">
        <v>146</v>
      </c>
      <c r="H132" s="223">
        <v>35.740000000000002</v>
      </c>
      <c r="I132" s="224"/>
      <c r="J132" s="225">
        <f>ROUND(I132*H132,2)</f>
        <v>0</v>
      </c>
      <c r="K132" s="221" t="s">
        <v>147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142</v>
      </c>
      <c r="AT132" s="22" t="s">
        <v>138</v>
      </c>
      <c r="AU132" s="22" t="s">
        <v>82</v>
      </c>
      <c r="AY132" s="22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142</v>
      </c>
      <c r="BM132" s="22" t="s">
        <v>279</v>
      </c>
    </row>
    <row r="133" s="11" customFormat="1">
      <c r="B133" s="231"/>
      <c r="C133" s="232"/>
      <c r="D133" s="233" t="s">
        <v>156</v>
      </c>
      <c r="E133" s="234" t="s">
        <v>22</v>
      </c>
      <c r="F133" s="235" t="s">
        <v>497</v>
      </c>
      <c r="G133" s="232"/>
      <c r="H133" s="236">
        <v>35.740000000000002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1" t="s">
        <v>82</v>
      </c>
      <c r="AW133" s="11" t="s">
        <v>37</v>
      </c>
      <c r="AX133" s="11" t="s">
        <v>24</v>
      </c>
      <c r="AY133" s="242" t="s">
        <v>136</v>
      </c>
    </row>
    <row r="134" s="1" customFormat="1" ht="25.5" customHeight="1">
      <c r="B134" s="44"/>
      <c r="C134" s="219" t="s">
        <v>498</v>
      </c>
      <c r="D134" s="219" t="s">
        <v>138</v>
      </c>
      <c r="E134" s="220" t="s">
        <v>282</v>
      </c>
      <c r="F134" s="221" t="s">
        <v>283</v>
      </c>
      <c r="G134" s="222" t="s">
        <v>146</v>
      </c>
      <c r="H134" s="223">
        <v>38.850000000000001</v>
      </c>
      <c r="I134" s="224"/>
      <c r="J134" s="225">
        <f>ROUND(I134*H134,2)</f>
        <v>0</v>
      </c>
      <c r="K134" s="221" t="s">
        <v>186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142</v>
      </c>
      <c r="AT134" s="22" t="s">
        <v>138</v>
      </c>
      <c r="AU134" s="22" t="s">
        <v>82</v>
      </c>
      <c r="AY134" s="22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142</v>
      </c>
      <c r="BM134" s="22" t="s">
        <v>499</v>
      </c>
    </row>
    <row r="135" s="1" customFormat="1" ht="38.25" customHeight="1">
      <c r="B135" s="44"/>
      <c r="C135" s="219" t="s">
        <v>388</v>
      </c>
      <c r="D135" s="219" t="s">
        <v>138</v>
      </c>
      <c r="E135" s="220" t="s">
        <v>286</v>
      </c>
      <c r="F135" s="221" t="s">
        <v>287</v>
      </c>
      <c r="G135" s="222" t="s">
        <v>146</v>
      </c>
      <c r="H135" s="223">
        <v>38.850000000000001</v>
      </c>
      <c r="I135" s="224"/>
      <c r="J135" s="225">
        <f>ROUND(I135*H135,2)</f>
        <v>0</v>
      </c>
      <c r="K135" s="221" t="s">
        <v>147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142</v>
      </c>
      <c r="AT135" s="22" t="s">
        <v>138</v>
      </c>
      <c r="AU135" s="22" t="s">
        <v>82</v>
      </c>
      <c r="AY135" s="22" t="s">
        <v>136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142</v>
      </c>
      <c r="BM135" s="22" t="s">
        <v>288</v>
      </c>
    </row>
    <row r="136" s="1" customFormat="1" ht="51" customHeight="1">
      <c r="B136" s="44"/>
      <c r="C136" s="219" t="s">
        <v>395</v>
      </c>
      <c r="D136" s="219" t="s">
        <v>138</v>
      </c>
      <c r="E136" s="220" t="s">
        <v>500</v>
      </c>
      <c r="F136" s="221" t="s">
        <v>501</v>
      </c>
      <c r="G136" s="222" t="s">
        <v>146</v>
      </c>
      <c r="H136" s="223">
        <v>2.96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0.085650000000000004</v>
      </c>
      <c r="R136" s="228">
        <f>Q136*H136</f>
        <v>0.25352400000000003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502</v>
      </c>
    </row>
    <row r="137" s="1" customFormat="1" ht="38.25" customHeight="1">
      <c r="B137" s="44"/>
      <c r="C137" s="243" t="s">
        <v>503</v>
      </c>
      <c r="D137" s="243" t="s">
        <v>218</v>
      </c>
      <c r="E137" s="244" t="s">
        <v>290</v>
      </c>
      <c r="F137" s="245" t="s">
        <v>291</v>
      </c>
      <c r="G137" s="246" t="s">
        <v>146</v>
      </c>
      <c r="H137" s="247">
        <v>40.630000000000003</v>
      </c>
      <c r="I137" s="248"/>
      <c r="J137" s="249">
        <f>ROUND(I137*H137,2)</f>
        <v>0</v>
      </c>
      <c r="K137" s="245" t="s">
        <v>147</v>
      </c>
      <c r="L137" s="250"/>
      <c r="M137" s="251" t="s">
        <v>22</v>
      </c>
      <c r="N137" s="252" t="s">
        <v>44</v>
      </c>
      <c r="O137" s="45"/>
      <c r="P137" s="228">
        <f>O137*H137</f>
        <v>0</v>
      </c>
      <c r="Q137" s="228">
        <v>0.152</v>
      </c>
      <c r="R137" s="228">
        <f>Q137*H137</f>
        <v>6.1757600000000004</v>
      </c>
      <c r="S137" s="228">
        <v>0</v>
      </c>
      <c r="T137" s="229">
        <f>S137*H137</f>
        <v>0</v>
      </c>
      <c r="AR137" s="22" t="s">
        <v>174</v>
      </c>
      <c r="AT137" s="22" t="s">
        <v>218</v>
      </c>
      <c r="AU137" s="22" t="s">
        <v>82</v>
      </c>
      <c r="AY137" s="22" t="s">
        <v>136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142</v>
      </c>
      <c r="BM137" s="22" t="s">
        <v>292</v>
      </c>
    </row>
    <row r="138" s="11" customFormat="1">
      <c r="B138" s="231"/>
      <c r="C138" s="232"/>
      <c r="D138" s="233" t="s">
        <v>156</v>
      </c>
      <c r="E138" s="234" t="s">
        <v>22</v>
      </c>
      <c r="F138" s="235" t="s">
        <v>504</v>
      </c>
      <c r="G138" s="232"/>
      <c r="H138" s="236">
        <v>40.630000000000003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136</v>
      </c>
    </row>
    <row r="139" s="1" customFormat="1" ht="51" customHeight="1">
      <c r="B139" s="44"/>
      <c r="C139" s="219" t="s">
        <v>505</v>
      </c>
      <c r="D139" s="219" t="s">
        <v>138</v>
      </c>
      <c r="E139" s="220" t="s">
        <v>294</v>
      </c>
      <c r="F139" s="221" t="s">
        <v>295</v>
      </c>
      <c r="G139" s="222" t="s">
        <v>146</v>
      </c>
      <c r="H139" s="223">
        <v>37.670000000000002</v>
      </c>
      <c r="I139" s="224"/>
      <c r="J139" s="225">
        <f>ROUND(I139*H139,2)</f>
        <v>0</v>
      </c>
      <c r="K139" s="221" t="s">
        <v>147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0.10362</v>
      </c>
      <c r="R139" s="228">
        <f>Q139*H139</f>
        <v>3.9033654000000002</v>
      </c>
      <c r="S139" s="228">
        <v>0</v>
      </c>
      <c r="T139" s="229">
        <f>S139*H139</f>
        <v>0</v>
      </c>
      <c r="AR139" s="22" t="s">
        <v>142</v>
      </c>
      <c r="AT139" s="22" t="s">
        <v>138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296</v>
      </c>
    </row>
    <row r="140" s="11" customFormat="1">
      <c r="B140" s="231"/>
      <c r="C140" s="232"/>
      <c r="D140" s="233" t="s">
        <v>156</v>
      </c>
      <c r="E140" s="234" t="s">
        <v>22</v>
      </c>
      <c r="F140" s="235" t="s">
        <v>506</v>
      </c>
      <c r="G140" s="232"/>
      <c r="H140" s="236">
        <v>37.670000000000002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156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136</v>
      </c>
    </row>
    <row r="141" s="10" customFormat="1" ht="29.88" customHeight="1">
      <c r="B141" s="203"/>
      <c r="C141" s="204"/>
      <c r="D141" s="205" t="s">
        <v>72</v>
      </c>
      <c r="E141" s="217" t="s">
        <v>179</v>
      </c>
      <c r="F141" s="217" t="s">
        <v>316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3.4257500000000003</v>
      </c>
      <c r="S141" s="211"/>
      <c r="T141" s="213">
        <f>SUM(T142:T146)</f>
        <v>0.161</v>
      </c>
      <c r="AR141" s="214" t="s">
        <v>24</v>
      </c>
      <c r="AT141" s="215" t="s">
        <v>72</v>
      </c>
      <c r="AU141" s="215" t="s">
        <v>24</v>
      </c>
      <c r="AY141" s="214" t="s">
        <v>136</v>
      </c>
      <c r="BK141" s="216">
        <f>SUM(BK142:BK146)</f>
        <v>0</v>
      </c>
    </row>
    <row r="142" s="1" customFormat="1" ht="38.25" customHeight="1">
      <c r="B142" s="44"/>
      <c r="C142" s="219" t="s">
        <v>507</v>
      </c>
      <c r="D142" s="219" t="s">
        <v>138</v>
      </c>
      <c r="E142" s="220" t="s">
        <v>318</v>
      </c>
      <c r="F142" s="221" t="s">
        <v>319</v>
      </c>
      <c r="G142" s="222" t="s">
        <v>161</v>
      </c>
      <c r="H142" s="223">
        <v>19.300000000000001</v>
      </c>
      <c r="I142" s="224"/>
      <c r="J142" s="225">
        <f>ROUND(I142*H142,2)</f>
        <v>0</v>
      </c>
      <c r="K142" s="221" t="s">
        <v>147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0.1295</v>
      </c>
      <c r="R142" s="228">
        <f>Q142*H142</f>
        <v>2.4993500000000002</v>
      </c>
      <c r="S142" s="228">
        <v>0</v>
      </c>
      <c r="T142" s="229">
        <f>S142*H142</f>
        <v>0</v>
      </c>
      <c r="AR142" s="22" t="s">
        <v>142</v>
      </c>
      <c r="AT142" s="22" t="s">
        <v>138</v>
      </c>
      <c r="AU142" s="22" t="s">
        <v>82</v>
      </c>
      <c r="AY142" s="22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142</v>
      </c>
      <c r="BM142" s="22" t="s">
        <v>320</v>
      </c>
    </row>
    <row r="143" s="11" customFormat="1">
      <c r="B143" s="231"/>
      <c r="C143" s="232"/>
      <c r="D143" s="233" t="s">
        <v>156</v>
      </c>
      <c r="E143" s="234" t="s">
        <v>22</v>
      </c>
      <c r="F143" s="235" t="s">
        <v>508</v>
      </c>
      <c r="G143" s="232"/>
      <c r="H143" s="236">
        <v>19.300000000000001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156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136</v>
      </c>
    </row>
    <row r="144" s="1" customFormat="1" ht="38.25" customHeight="1">
      <c r="B144" s="44"/>
      <c r="C144" s="243" t="s">
        <v>509</v>
      </c>
      <c r="D144" s="243" t="s">
        <v>218</v>
      </c>
      <c r="E144" s="244" t="s">
        <v>323</v>
      </c>
      <c r="F144" s="245" t="s">
        <v>324</v>
      </c>
      <c r="G144" s="246" t="s">
        <v>306</v>
      </c>
      <c r="H144" s="247">
        <v>38.600000000000001</v>
      </c>
      <c r="I144" s="248"/>
      <c r="J144" s="249">
        <f>ROUND(I144*H144,2)</f>
        <v>0</v>
      </c>
      <c r="K144" s="245" t="s">
        <v>147</v>
      </c>
      <c r="L144" s="250"/>
      <c r="M144" s="251" t="s">
        <v>22</v>
      </c>
      <c r="N144" s="252" t="s">
        <v>44</v>
      </c>
      <c r="O144" s="45"/>
      <c r="P144" s="228">
        <f>O144*H144</f>
        <v>0</v>
      </c>
      <c r="Q144" s="228">
        <v>0.024</v>
      </c>
      <c r="R144" s="228">
        <f>Q144*H144</f>
        <v>0.9264</v>
      </c>
      <c r="S144" s="228">
        <v>0</v>
      </c>
      <c r="T144" s="229">
        <f>S144*H144</f>
        <v>0</v>
      </c>
      <c r="AR144" s="22" t="s">
        <v>174</v>
      </c>
      <c r="AT144" s="22" t="s">
        <v>218</v>
      </c>
      <c r="AU144" s="22" t="s">
        <v>82</v>
      </c>
      <c r="AY144" s="22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142</v>
      </c>
      <c r="BM144" s="22" t="s">
        <v>325</v>
      </c>
    </row>
    <row r="145" s="11" customFormat="1">
      <c r="B145" s="231"/>
      <c r="C145" s="232"/>
      <c r="D145" s="233" t="s">
        <v>156</v>
      </c>
      <c r="E145" s="234" t="s">
        <v>22</v>
      </c>
      <c r="F145" s="235" t="s">
        <v>510</v>
      </c>
      <c r="G145" s="232"/>
      <c r="H145" s="236">
        <v>38.600000000000001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156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136</v>
      </c>
    </row>
    <row r="146" s="1" customFormat="1" ht="51" customHeight="1">
      <c r="B146" s="44"/>
      <c r="C146" s="219" t="s">
        <v>419</v>
      </c>
      <c r="D146" s="219" t="s">
        <v>138</v>
      </c>
      <c r="E146" s="220" t="s">
        <v>511</v>
      </c>
      <c r="F146" s="221" t="s">
        <v>512</v>
      </c>
      <c r="G146" s="222" t="s">
        <v>161</v>
      </c>
      <c r="H146" s="223">
        <v>4.5999999999999996</v>
      </c>
      <c r="I146" s="224"/>
      <c r="J146" s="225">
        <f>ROUND(I146*H146,2)</f>
        <v>0</v>
      </c>
      <c r="K146" s="221" t="s">
        <v>147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0.035000000000000003</v>
      </c>
      <c r="T146" s="229">
        <f>S146*H146</f>
        <v>0.161</v>
      </c>
      <c r="AR146" s="22" t="s">
        <v>142</v>
      </c>
      <c r="AT146" s="22" t="s">
        <v>138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513</v>
      </c>
    </row>
    <row r="147" s="10" customFormat="1" ht="29.88" customHeight="1">
      <c r="B147" s="203"/>
      <c r="C147" s="204"/>
      <c r="D147" s="205" t="s">
        <v>72</v>
      </c>
      <c r="E147" s="217" t="s">
        <v>353</v>
      </c>
      <c r="F147" s="217" t="s">
        <v>354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SUM(P148:P163)</f>
        <v>0</v>
      </c>
      <c r="Q147" s="211"/>
      <c r="R147" s="212">
        <f>SUM(R148:R163)</f>
        <v>0</v>
      </c>
      <c r="S147" s="211"/>
      <c r="T147" s="213">
        <f>SUM(T148:T163)</f>
        <v>0</v>
      </c>
      <c r="AR147" s="214" t="s">
        <v>24</v>
      </c>
      <c r="AT147" s="215" t="s">
        <v>72</v>
      </c>
      <c r="AU147" s="215" t="s">
        <v>24</v>
      </c>
      <c r="AY147" s="214" t="s">
        <v>136</v>
      </c>
      <c r="BK147" s="216">
        <f>SUM(BK148:BK163)</f>
        <v>0</v>
      </c>
    </row>
    <row r="148" s="1" customFormat="1" ht="25.5" customHeight="1">
      <c r="B148" s="44"/>
      <c r="C148" s="219" t="s">
        <v>422</v>
      </c>
      <c r="D148" s="219" t="s">
        <v>138</v>
      </c>
      <c r="E148" s="220" t="s">
        <v>356</v>
      </c>
      <c r="F148" s="221" t="s">
        <v>357</v>
      </c>
      <c r="G148" s="222" t="s">
        <v>206</v>
      </c>
      <c r="H148" s="223">
        <v>16.091000000000001</v>
      </c>
      <c r="I148" s="224"/>
      <c r="J148" s="225">
        <f>ROUND(I148*H148,2)</f>
        <v>0</v>
      </c>
      <c r="K148" s="221" t="s">
        <v>147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142</v>
      </c>
      <c r="AT148" s="22" t="s">
        <v>138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358</v>
      </c>
    </row>
    <row r="149" s="11" customFormat="1">
      <c r="B149" s="231"/>
      <c r="C149" s="232"/>
      <c r="D149" s="233" t="s">
        <v>156</v>
      </c>
      <c r="E149" s="234" t="s">
        <v>22</v>
      </c>
      <c r="F149" s="235" t="s">
        <v>514</v>
      </c>
      <c r="G149" s="232"/>
      <c r="H149" s="236">
        <v>16.091000000000001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156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136</v>
      </c>
    </row>
    <row r="150" s="1" customFormat="1" ht="25.5" customHeight="1">
      <c r="B150" s="44"/>
      <c r="C150" s="219" t="s">
        <v>30</v>
      </c>
      <c r="D150" s="219" t="s">
        <v>138</v>
      </c>
      <c r="E150" s="220" t="s">
        <v>361</v>
      </c>
      <c r="F150" s="221" t="s">
        <v>362</v>
      </c>
      <c r="G150" s="222" t="s">
        <v>206</v>
      </c>
      <c r="H150" s="223">
        <v>358.00400000000002</v>
      </c>
      <c r="I150" s="224"/>
      <c r="J150" s="225">
        <f>ROUND(I150*H150,2)</f>
        <v>0</v>
      </c>
      <c r="K150" s="221" t="s">
        <v>147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142</v>
      </c>
      <c r="AT150" s="22" t="s">
        <v>138</v>
      </c>
      <c r="AU150" s="22" t="s">
        <v>82</v>
      </c>
      <c r="AY150" s="22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142</v>
      </c>
      <c r="BM150" s="22" t="s">
        <v>363</v>
      </c>
    </row>
    <row r="151" s="11" customFormat="1">
      <c r="B151" s="231"/>
      <c r="C151" s="232"/>
      <c r="D151" s="233" t="s">
        <v>156</v>
      </c>
      <c r="E151" s="234" t="s">
        <v>22</v>
      </c>
      <c r="F151" s="235" t="s">
        <v>515</v>
      </c>
      <c r="G151" s="232"/>
      <c r="H151" s="236">
        <v>358.00400000000002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136</v>
      </c>
    </row>
    <row r="152" s="1" customFormat="1" ht="25.5" customHeight="1">
      <c r="B152" s="44"/>
      <c r="C152" s="219" t="s">
        <v>447</v>
      </c>
      <c r="D152" s="219" t="s">
        <v>138</v>
      </c>
      <c r="E152" s="220" t="s">
        <v>366</v>
      </c>
      <c r="F152" s="221" t="s">
        <v>367</v>
      </c>
      <c r="G152" s="222" t="s">
        <v>206</v>
      </c>
      <c r="H152" s="223">
        <v>12.489000000000001</v>
      </c>
      <c r="I152" s="224"/>
      <c r="J152" s="225">
        <f>ROUND(I152*H152,2)</f>
        <v>0</v>
      </c>
      <c r="K152" s="221" t="s">
        <v>147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142</v>
      </c>
      <c r="AT152" s="22" t="s">
        <v>138</v>
      </c>
      <c r="AU152" s="22" t="s">
        <v>82</v>
      </c>
      <c r="AY152" s="22" t="s">
        <v>136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142</v>
      </c>
      <c r="BM152" s="22" t="s">
        <v>368</v>
      </c>
    </row>
    <row r="153" s="11" customFormat="1">
      <c r="B153" s="231"/>
      <c r="C153" s="232"/>
      <c r="D153" s="233" t="s">
        <v>156</v>
      </c>
      <c r="E153" s="234" t="s">
        <v>22</v>
      </c>
      <c r="F153" s="235" t="s">
        <v>516</v>
      </c>
      <c r="G153" s="232"/>
      <c r="H153" s="236">
        <v>12.489000000000001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136</v>
      </c>
    </row>
    <row r="154" s="1" customFormat="1" ht="25.5" customHeight="1">
      <c r="B154" s="44"/>
      <c r="C154" s="219" t="s">
        <v>139</v>
      </c>
      <c r="D154" s="219" t="s">
        <v>138</v>
      </c>
      <c r="E154" s="220" t="s">
        <v>371</v>
      </c>
      <c r="F154" s="221" t="s">
        <v>362</v>
      </c>
      <c r="G154" s="222" t="s">
        <v>206</v>
      </c>
      <c r="H154" s="223">
        <v>274.75799999999998</v>
      </c>
      <c r="I154" s="224"/>
      <c r="J154" s="225">
        <f>ROUND(I154*H154,2)</f>
        <v>0</v>
      </c>
      <c r="K154" s="221" t="s">
        <v>147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142</v>
      </c>
      <c r="AT154" s="22" t="s">
        <v>138</v>
      </c>
      <c r="AU154" s="22" t="s">
        <v>82</v>
      </c>
      <c r="AY154" s="22" t="s">
        <v>136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142</v>
      </c>
      <c r="BM154" s="22" t="s">
        <v>372</v>
      </c>
    </row>
    <row r="155" s="11" customFormat="1">
      <c r="B155" s="231"/>
      <c r="C155" s="232"/>
      <c r="D155" s="233" t="s">
        <v>156</v>
      </c>
      <c r="E155" s="234" t="s">
        <v>22</v>
      </c>
      <c r="F155" s="235" t="s">
        <v>517</v>
      </c>
      <c r="G155" s="232"/>
      <c r="H155" s="236">
        <v>274.75799999999998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136</v>
      </c>
    </row>
    <row r="156" s="1" customFormat="1" ht="16.5" customHeight="1">
      <c r="B156" s="44"/>
      <c r="C156" s="219" t="s">
        <v>518</v>
      </c>
      <c r="D156" s="219" t="s">
        <v>138</v>
      </c>
      <c r="E156" s="220" t="s">
        <v>375</v>
      </c>
      <c r="F156" s="221" t="s">
        <v>376</v>
      </c>
      <c r="G156" s="222" t="s">
        <v>206</v>
      </c>
      <c r="H156" s="223">
        <v>3.722</v>
      </c>
      <c r="I156" s="224"/>
      <c r="J156" s="225">
        <f>ROUND(I156*H156,2)</f>
        <v>0</v>
      </c>
      <c r="K156" s="221" t="s">
        <v>147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142</v>
      </c>
      <c r="AT156" s="22" t="s">
        <v>138</v>
      </c>
      <c r="AU156" s="22" t="s">
        <v>82</v>
      </c>
      <c r="AY156" s="22" t="s">
        <v>136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142</v>
      </c>
      <c r="BM156" s="22" t="s">
        <v>377</v>
      </c>
    </row>
    <row r="157" s="11" customFormat="1">
      <c r="B157" s="231"/>
      <c r="C157" s="232"/>
      <c r="D157" s="233" t="s">
        <v>156</v>
      </c>
      <c r="E157" s="234" t="s">
        <v>22</v>
      </c>
      <c r="F157" s="235" t="s">
        <v>519</v>
      </c>
      <c r="G157" s="232"/>
      <c r="H157" s="236">
        <v>3.722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156</v>
      </c>
      <c r="AU157" s="242" t="s">
        <v>82</v>
      </c>
      <c r="AV157" s="11" t="s">
        <v>82</v>
      </c>
      <c r="AW157" s="11" t="s">
        <v>37</v>
      </c>
      <c r="AX157" s="11" t="s">
        <v>24</v>
      </c>
      <c r="AY157" s="242" t="s">
        <v>136</v>
      </c>
    </row>
    <row r="158" s="1" customFormat="1" ht="25.5" customHeight="1">
      <c r="B158" s="44"/>
      <c r="C158" s="219" t="s">
        <v>520</v>
      </c>
      <c r="D158" s="219" t="s">
        <v>138</v>
      </c>
      <c r="E158" s="220" t="s">
        <v>380</v>
      </c>
      <c r="F158" s="221" t="s">
        <v>381</v>
      </c>
      <c r="G158" s="222" t="s">
        <v>206</v>
      </c>
      <c r="H158" s="223">
        <v>8.7669999999999995</v>
      </c>
      <c r="I158" s="224"/>
      <c r="J158" s="225">
        <f>ROUND(I158*H158,2)</f>
        <v>0</v>
      </c>
      <c r="K158" s="221" t="s">
        <v>147</v>
      </c>
      <c r="L158" s="70"/>
      <c r="M158" s="226" t="s">
        <v>22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142</v>
      </c>
      <c r="AT158" s="22" t="s">
        <v>138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382</v>
      </c>
    </row>
    <row r="159" s="11" customFormat="1">
      <c r="B159" s="231"/>
      <c r="C159" s="232"/>
      <c r="D159" s="233" t="s">
        <v>156</v>
      </c>
      <c r="E159" s="234" t="s">
        <v>22</v>
      </c>
      <c r="F159" s="235" t="s">
        <v>521</v>
      </c>
      <c r="G159" s="232"/>
      <c r="H159" s="236">
        <v>8.7669999999999995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136</v>
      </c>
    </row>
    <row r="160" s="1" customFormat="1" ht="25.5" customHeight="1">
      <c r="B160" s="44"/>
      <c r="C160" s="219" t="s">
        <v>522</v>
      </c>
      <c r="D160" s="219" t="s">
        <v>138</v>
      </c>
      <c r="E160" s="220" t="s">
        <v>385</v>
      </c>
      <c r="F160" s="221" t="s">
        <v>381</v>
      </c>
      <c r="G160" s="222" t="s">
        <v>206</v>
      </c>
      <c r="H160" s="223">
        <v>4.0019999999999998</v>
      </c>
      <c r="I160" s="224"/>
      <c r="J160" s="225">
        <f>ROUND(I160*H160,2)</f>
        <v>0</v>
      </c>
      <c r="K160" s="221" t="s">
        <v>22</v>
      </c>
      <c r="L160" s="70"/>
      <c r="M160" s="226" t="s">
        <v>22</v>
      </c>
      <c r="N160" s="227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142</v>
      </c>
      <c r="AT160" s="22" t="s">
        <v>138</v>
      </c>
      <c r="AU160" s="22" t="s">
        <v>82</v>
      </c>
      <c r="AY160" s="22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142</v>
      </c>
      <c r="BM160" s="22" t="s">
        <v>523</v>
      </c>
    </row>
    <row r="161" s="11" customFormat="1">
      <c r="B161" s="231"/>
      <c r="C161" s="232"/>
      <c r="D161" s="233" t="s">
        <v>156</v>
      </c>
      <c r="E161" s="234" t="s">
        <v>22</v>
      </c>
      <c r="F161" s="235" t="s">
        <v>524</v>
      </c>
      <c r="G161" s="232"/>
      <c r="H161" s="236">
        <v>4.0019999999999998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156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136</v>
      </c>
    </row>
    <row r="162" s="1" customFormat="1" ht="16.5" customHeight="1">
      <c r="B162" s="44"/>
      <c r="C162" s="219" t="s">
        <v>429</v>
      </c>
      <c r="D162" s="219" t="s">
        <v>138</v>
      </c>
      <c r="E162" s="220" t="s">
        <v>389</v>
      </c>
      <c r="F162" s="221" t="s">
        <v>390</v>
      </c>
      <c r="G162" s="222" t="s">
        <v>206</v>
      </c>
      <c r="H162" s="223">
        <v>12.089</v>
      </c>
      <c r="I162" s="224"/>
      <c r="J162" s="225">
        <f>ROUND(I162*H162,2)</f>
        <v>0</v>
      </c>
      <c r="K162" s="221" t="s">
        <v>147</v>
      </c>
      <c r="L162" s="70"/>
      <c r="M162" s="226" t="s">
        <v>22</v>
      </c>
      <c r="N162" s="227" t="s">
        <v>44</v>
      </c>
      <c r="O162" s="4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AR162" s="22" t="s">
        <v>142</v>
      </c>
      <c r="AT162" s="22" t="s">
        <v>138</v>
      </c>
      <c r="AU162" s="22" t="s">
        <v>82</v>
      </c>
      <c r="AY162" s="22" t="s">
        <v>136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142</v>
      </c>
      <c r="BM162" s="22" t="s">
        <v>391</v>
      </c>
    </row>
    <row r="163" s="11" customFormat="1">
      <c r="B163" s="231"/>
      <c r="C163" s="232"/>
      <c r="D163" s="233" t="s">
        <v>156</v>
      </c>
      <c r="E163" s="234" t="s">
        <v>22</v>
      </c>
      <c r="F163" s="235" t="s">
        <v>525</v>
      </c>
      <c r="G163" s="232"/>
      <c r="H163" s="236">
        <v>12.089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156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136</v>
      </c>
    </row>
    <row r="164" s="10" customFormat="1" ht="29.88" customHeight="1">
      <c r="B164" s="203"/>
      <c r="C164" s="204"/>
      <c r="D164" s="205" t="s">
        <v>72</v>
      </c>
      <c r="E164" s="217" t="s">
        <v>393</v>
      </c>
      <c r="F164" s="217" t="s">
        <v>394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</v>
      </c>
      <c r="S164" s="211"/>
      <c r="T164" s="213">
        <f>T165</f>
        <v>0</v>
      </c>
      <c r="AR164" s="214" t="s">
        <v>24</v>
      </c>
      <c r="AT164" s="215" t="s">
        <v>72</v>
      </c>
      <c r="AU164" s="215" t="s">
        <v>24</v>
      </c>
      <c r="AY164" s="214" t="s">
        <v>136</v>
      </c>
      <c r="BK164" s="216">
        <f>BK165</f>
        <v>0</v>
      </c>
    </row>
    <row r="165" s="1" customFormat="1" ht="25.5" customHeight="1">
      <c r="B165" s="44"/>
      <c r="C165" s="219" t="s">
        <v>401</v>
      </c>
      <c r="D165" s="219" t="s">
        <v>138</v>
      </c>
      <c r="E165" s="220" t="s">
        <v>396</v>
      </c>
      <c r="F165" s="221" t="s">
        <v>397</v>
      </c>
      <c r="G165" s="222" t="s">
        <v>206</v>
      </c>
      <c r="H165" s="223">
        <v>14.07</v>
      </c>
      <c r="I165" s="224"/>
      <c r="J165" s="225">
        <f>ROUND(I165*H165,2)</f>
        <v>0</v>
      </c>
      <c r="K165" s="221" t="s">
        <v>147</v>
      </c>
      <c r="L165" s="70"/>
      <c r="M165" s="226" t="s">
        <v>22</v>
      </c>
      <c r="N165" s="253" t="s">
        <v>44</v>
      </c>
      <c r="O165" s="254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AR165" s="22" t="s">
        <v>142</v>
      </c>
      <c r="AT165" s="22" t="s">
        <v>138</v>
      </c>
      <c r="AU165" s="22" t="s">
        <v>82</v>
      </c>
      <c r="AY165" s="22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142</v>
      </c>
      <c r="BM165" s="22" t="s">
        <v>398</v>
      </c>
    </row>
    <row r="166" s="1" customFormat="1" ht="6.96" customHeight="1">
      <c r="B166" s="65"/>
      <c r="C166" s="66"/>
      <c r="D166" s="66"/>
      <c r="E166" s="66"/>
      <c r="F166" s="66"/>
      <c r="G166" s="66"/>
      <c r="H166" s="66"/>
      <c r="I166" s="164"/>
      <c r="J166" s="66"/>
      <c r="K166" s="66"/>
      <c r="L166" s="70"/>
    </row>
  </sheetData>
  <sheetProtection sheet="1" autoFilter="0" formatColumns="0" formatRows="0" objects="1" scenarios="1" spinCount="100000" saltValue="eltV227CQCFjy7/0we/dxM/NQjN++XPN7PCb1joo0//W9JXNLjOZZ6rHaJnGfhp3fXm6vhsQ6ywP6p+lOWJTqw==" hashValue="zSa+WtFFsXWvheozSRFBasi/BrxyFVq3teuQ3z9g2sbILBTme2x90RrI+aJtlV/7cD6ZokIh06iBilFlJTywfA==" algorithmName="SHA-512" password="CC35"/>
  <autoFilter ref="C81:K16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526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ROUND(J83,2)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ROUND(SUM(BE83:BE158), 2)</f>
        <v>0</v>
      </c>
      <c r="G30" s="45"/>
      <c r="H30" s="45"/>
      <c r="I30" s="156">
        <v>0.20999999999999999</v>
      </c>
      <c r="J30" s="155">
        <f>ROUND(ROUND((SUM(BE83:BE158)),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ROUND(SUM(BF83:BF158), 2)</f>
        <v>0</v>
      </c>
      <c r="G31" s="45"/>
      <c r="H31" s="45"/>
      <c r="I31" s="156">
        <v>0.14999999999999999</v>
      </c>
      <c r="J31" s="155">
        <f>ROUND(ROUND((SUM(BF83:BF158)),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ROUND(SUM(BG83:BG158),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ROUND(SUM(BH83:BH158),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ROUND(SUM(BI83:BI158),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TRASA8-CASTNEUZNETEL -  Komunikace a terénní úpravy úsek S8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J83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J84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J85</f>
        <v>0</v>
      </c>
      <c r="K58" s="188"/>
    </row>
    <row r="59" s="8" customFormat="1" ht="19.92" customHeight="1">
      <c r="B59" s="182"/>
      <c r="C59" s="183"/>
      <c r="D59" s="184" t="s">
        <v>114</v>
      </c>
      <c r="E59" s="185"/>
      <c r="F59" s="185"/>
      <c r="G59" s="185"/>
      <c r="H59" s="185"/>
      <c r="I59" s="186"/>
      <c r="J59" s="187">
        <f>J123</f>
        <v>0</v>
      </c>
      <c r="K59" s="188"/>
    </row>
    <row r="60" s="8" customFormat="1" ht="19.92" customHeight="1">
      <c r="B60" s="182"/>
      <c r="C60" s="183"/>
      <c r="D60" s="184" t="s">
        <v>115</v>
      </c>
      <c r="E60" s="185"/>
      <c r="F60" s="185"/>
      <c r="G60" s="185"/>
      <c r="H60" s="185"/>
      <c r="I60" s="186"/>
      <c r="J60" s="187">
        <f>J132</f>
        <v>0</v>
      </c>
      <c r="K60" s="188"/>
    </row>
    <row r="61" s="8" customFormat="1" ht="19.92" customHeight="1">
      <c r="B61" s="182"/>
      <c r="C61" s="183"/>
      <c r="D61" s="184" t="s">
        <v>116</v>
      </c>
      <c r="E61" s="185"/>
      <c r="F61" s="185"/>
      <c r="G61" s="185"/>
      <c r="H61" s="185"/>
      <c r="I61" s="186"/>
      <c r="J61" s="187">
        <f>J135</f>
        <v>0</v>
      </c>
      <c r="K61" s="188"/>
    </row>
    <row r="62" s="8" customFormat="1" ht="19.92" customHeight="1">
      <c r="B62" s="182"/>
      <c r="C62" s="183"/>
      <c r="D62" s="184" t="s">
        <v>118</v>
      </c>
      <c r="E62" s="185"/>
      <c r="F62" s="185"/>
      <c r="G62" s="185"/>
      <c r="H62" s="185"/>
      <c r="I62" s="186"/>
      <c r="J62" s="187">
        <f>J150</f>
        <v>0</v>
      </c>
      <c r="K62" s="188"/>
    </row>
    <row r="63" s="8" customFormat="1" ht="19.92" customHeight="1">
      <c r="B63" s="182"/>
      <c r="C63" s="183"/>
      <c r="D63" s="184" t="s">
        <v>119</v>
      </c>
      <c r="E63" s="185"/>
      <c r="F63" s="185"/>
      <c r="G63" s="185"/>
      <c r="H63" s="185"/>
      <c r="I63" s="186"/>
      <c r="J63" s="187">
        <f>J157</f>
        <v>0</v>
      </c>
      <c r="K63" s="188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42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64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7"/>
      <c r="J69" s="69"/>
      <c r="K69" s="69"/>
      <c r="L69" s="70"/>
    </row>
    <row r="70" s="1" customFormat="1" ht="36.96" customHeight="1">
      <c r="B70" s="44"/>
      <c r="C70" s="71" t="s">
        <v>120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4.4" customHeight="1">
      <c r="B72" s="44"/>
      <c r="C72" s="74" t="s">
        <v>18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6.5" customHeight="1">
      <c r="B73" s="44"/>
      <c r="C73" s="72"/>
      <c r="D73" s="72"/>
      <c r="E73" s="190" t="str">
        <f>E7</f>
        <v>Komunikace pro chodce</v>
      </c>
      <c r="F73" s="74"/>
      <c r="G73" s="74"/>
      <c r="H73" s="74"/>
      <c r="I73" s="189"/>
      <c r="J73" s="72"/>
      <c r="K73" s="72"/>
      <c r="L73" s="70"/>
    </row>
    <row r="74" s="1" customFormat="1" ht="14.4" customHeight="1">
      <c r="B74" s="44"/>
      <c r="C74" s="74" t="s">
        <v>104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7.25" customHeight="1">
      <c r="B75" s="44"/>
      <c r="C75" s="72"/>
      <c r="D75" s="72"/>
      <c r="E75" s="80" t="str">
        <f>E9</f>
        <v xml:space="preserve">TRASA8-CASTNEUZNETEL -  Komunikace a terénní úpravy úsek S8</v>
      </c>
      <c r="F75" s="72"/>
      <c r="G75" s="72"/>
      <c r="H75" s="72"/>
      <c r="I75" s="189"/>
      <c r="J75" s="72"/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8" customHeight="1">
      <c r="B77" s="44"/>
      <c r="C77" s="74" t="s">
        <v>25</v>
      </c>
      <c r="D77" s="72"/>
      <c r="E77" s="72"/>
      <c r="F77" s="191" t="str">
        <f>F12</f>
        <v xml:space="preserve"> </v>
      </c>
      <c r="G77" s="72"/>
      <c r="H77" s="72"/>
      <c r="I77" s="192" t="s">
        <v>27</v>
      </c>
      <c r="J77" s="83" t="str">
        <f>IF(J12="","",J12)</f>
        <v>15. 12. 2017</v>
      </c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>
      <c r="B79" s="44"/>
      <c r="C79" s="74" t="s">
        <v>31</v>
      </c>
      <c r="D79" s="72"/>
      <c r="E79" s="72"/>
      <c r="F79" s="191" t="str">
        <f>E15</f>
        <v xml:space="preserve"> </v>
      </c>
      <c r="G79" s="72"/>
      <c r="H79" s="72"/>
      <c r="I79" s="192" t="s">
        <v>36</v>
      </c>
      <c r="J79" s="191" t="str">
        <f>E21</f>
        <v xml:space="preserve"> </v>
      </c>
      <c r="K79" s="72"/>
      <c r="L79" s="70"/>
    </row>
    <row r="80" s="1" customFormat="1" ht="14.4" customHeight="1">
      <c r="B80" s="44"/>
      <c r="C80" s="74" t="s">
        <v>34</v>
      </c>
      <c r="D80" s="72"/>
      <c r="E80" s="72"/>
      <c r="F80" s="191" t="str">
        <f>IF(E18="","",E18)</f>
        <v/>
      </c>
      <c r="G80" s="72"/>
      <c r="H80" s="72"/>
      <c r="I80" s="189"/>
      <c r="J80" s="72"/>
      <c r="K80" s="72"/>
      <c r="L80" s="70"/>
    </row>
    <row r="81" s="1" customFormat="1" ht="10.32" customHeight="1">
      <c r="B81" s="44"/>
      <c r="C81" s="72"/>
      <c r="D81" s="72"/>
      <c r="E81" s="72"/>
      <c r="F81" s="72"/>
      <c r="G81" s="72"/>
      <c r="H81" s="72"/>
      <c r="I81" s="189"/>
      <c r="J81" s="72"/>
      <c r="K81" s="72"/>
      <c r="L81" s="70"/>
    </row>
    <row r="82" s="9" customFormat="1" ht="29.28" customHeight="1">
      <c r="B82" s="193"/>
      <c r="C82" s="194" t="s">
        <v>121</v>
      </c>
      <c r="D82" s="195" t="s">
        <v>58</v>
      </c>
      <c r="E82" s="195" t="s">
        <v>54</v>
      </c>
      <c r="F82" s="195" t="s">
        <v>122</v>
      </c>
      <c r="G82" s="195" t="s">
        <v>123</v>
      </c>
      <c r="H82" s="195" t="s">
        <v>124</v>
      </c>
      <c r="I82" s="196" t="s">
        <v>125</v>
      </c>
      <c r="J82" s="195" t="s">
        <v>108</v>
      </c>
      <c r="K82" s="197" t="s">
        <v>126</v>
      </c>
      <c r="L82" s="198"/>
      <c r="M82" s="100" t="s">
        <v>127</v>
      </c>
      <c r="N82" s="101" t="s">
        <v>43</v>
      </c>
      <c r="O82" s="101" t="s">
        <v>128</v>
      </c>
      <c r="P82" s="101" t="s">
        <v>129</v>
      </c>
      <c r="Q82" s="101" t="s">
        <v>130</v>
      </c>
      <c r="R82" s="101" t="s">
        <v>131</v>
      </c>
      <c r="S82" s="101" t="s">
        <v>132</v>
      </c>
      <c r="T82" s="102" t="s">
        <v>133</v>
      </c>
    </row>
    <row r="83" s="1" customFormat="1" ht="29.28" customHeight="1">
      <c r="B83" s="44"/>
      <c r="C83" s="106" t="s">
        <v>109</v>
      </c>
      <c r="D83" s="72"/>
      <c r="E83" s="72"/>
      <c r="F83" s="72"/>
      <c r="G83" s="72"/>
      <c r="H83" s="72"/>
      <c r="I83" s="189"/>
      <c r="J83" s="199">
        <f>BK83</f>
        <v>0</v>
      </c>
      <c r="K83" s="72"/>
      <c r="L83" s="70"/>
      <c r="M83" s="103"/>
      <c r="N83" s="104"/>
      <c r="O83" s="104"/>
      <c r="P83" s="200">
        <f>P84</f>
        <v>0</v>
      </c>
      <c r="Q83" s="104"/>
      <c r="R83" s="200">
        <f>R84</f>
        <v>19.587721600000002</v>
      </c>
      <c r="S83" s="104"/>
      <c r="T83" s="201">
        <f>T84</f>
        <v>3.7203599999999994</v>
      </c>
      <c r="AT83" s="22" t="s">
        <v>72</v>
      </c>
      <c r="AU83" s="22" t="s">
        <v>110</v>
      </c>
      <c r="BK83" s="202">
        <f>BK84</f>
        <v>0</v>
      </c>
    </row>
    <row r="84" s="10" customFormat="1" ht="37.44" customHeight="1">
      <c r="B84" s="203"/>
      <c r="C84" s="204"/>
      <c r="D84" s="205" t="s">
        <v>72</v>
      </c>
      <c r="E84" s="206" t="s">
        <v>134</v>
      </c>
      <c r="F84" s="206" t="s">
        <v>135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P85+P123+P132+P135+P150+P157</f>
        <v>0</v>
      </c>
      <c r="Q84" s="211"/>
      <c r="R84" s="212">
        <f>R85+R123+R132+R135+R150+R157</f>
        <v>19.587721600000002</v>
      </c>
      <c r="S84" s="211"/>
      <c r="T84" s="213">
        <f>T85+T123+T132+T135+T150+T157</f>
        <v>3.7203599999999994</v>
      </c>
      <c r="AR84" s="214" t="s">
        <v>24</v>
      </c>
      <c r="AT84" s="215" t="s">
        <v>72</v>
      </c>
      <c r="AU84" s="215" t="s">
        <v>73</v>
      </c>
      <c r="AY84" s="214" t="s">
        <v>136</v>
      </c>
      <c r="BK84" s="216">
        <f>BK85+BK123+BK132+BK135+BK150+BK157</f>
        <v>0</v>
      </c>
    </row>
    <row r="85" s="10" customFormat="1" ht="19.92" customHeight="1">
      <c r="B85" s="203"/>
      <c r="C85" s="204"/>
      <c r="D85" s="205" t="s">
        <v>72</v>
      </c>
      <c r="E85" s="217" t="s">
        <v>24</v>
      </c>
      <c r="F85" s="217" t="s">
        <v>137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SUM(P86:P122)</f>
        <v>0</v>
      </c>
      <c r="Q85" s="211"/>
      <c r="R85" s="212">
        <f>SUM(R86:R122)</f>
        <v>0.0019616</v>
      </c>
      <c r="S85" s="211"/>
      <c r="T85" s="213">
        <f>SUM(T86:T122)</f>
        <v>3.7203599999999994</v>
      </c>
      <c r="AR85" s="214" t="s">
        <v>24</v>
      </c>
      <c r="AT85" s="215" t="s">
        <v>72</v>
      </c>
      <c r="AU85" s="215" t="s">
        <v>24</v>
      </c>
      <c r="AY85" s="214" t="s">
        <v>136</v>
      </c>
      <c r="BK85" s="216">
        <f>SUM(BK86:BK122)</f>
        <v>0</v>
      </c>
    </row>
    <row r="86" s="1" customFormat="1" ht="38.25" customHeight="1">
      <c r="B86" s="44"/>
      <c r="C86" s="219" t="s">
        <v>163</v>
      </c>
      <c r="D86" s="219" t="s">
        <v>138</v>
      </c>
      <c r="E86" s="220" t="s">
        <v>153</v>
      </c>
      <c r="F86" s="221" t="s">
        <v>154</v>
      </c>
      <c r="G86" s="222" t="s">
        <v>146</v>
      </c>
      <c r="H86" s="223">
        <v>36.119999999999997</v>
      </c>
      <c r="I86" s="224"/>
      <c r="J86" s="225">
        <f>ROUND(I86*H86,2)</f>
        <v>0</v>
      </c>
      <c r="K86" s="221" t="s">
        <v>147</v>
      </c>
      <c r="L86" s="70"/>
      <c r="M86" s="226" t="s">
        <v>22</v>
      </c>
      <c r="N86" s="227" t="s">
        <v>44</v>
      </c>
      <c r="O86" s="45"/>
      <c r="P86" s="228">
        <f>O86*H86</f>
        <v>0</v>
      </c>
      <c r="Q86" s="228">
        <v>3.0000000000000001E-05</v>
      </c>
      <c r="R86" s="228">
        <f>Q86*H86</f>
        <v>0.0010835999999999999</v>
      </c>
      <c r="S86" s="228">
        <v>0.10299999999999999</v>
      </c>
      <c r="T86" s="229">
        <f>S86*H86</f>
        <v>3.7203599999999994</v>
      </c>
      <c r="AR86" s="22" t="s">
        <v>142</v>
      </c>
      <c r="AT86" s="22" t="s">
        <v>138</v>
      </c>
      <c r="AU86" s="22" t="s">
        <v>82</v>
      </c>
      <c r="AY86" s="22" t="s">
        <v>136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24</v>
      </c>
      <c r="BK86" s="230">
        <f>ROUND(I86*H86,2)</f>
        <v>0</v>
      </c>
      <c r="BL86" s="22" t="s">
        <v>142</v>
      </c>
      <c r="BM86" s="22" t="s">
        <v>155</v>
      </c>
    </row>
    <row r="87" s="11" customFormat="1">
      <c r="B87" s="231"/>
      <c r="C87" s="232"/>
      <c r="D87" s="233" t="s">
        <v>156</v>
      </c>
      <c r="E87" s="234" t="s">
        <v>22</v>
      </c>
      <c r="F87" s="235" t="s">
        <v>527</v>
      </c>
      <c r="G87" s="232"/>
      <c r="H87" s="236">
        <v>36.119999999999997</v>
      </c>
      <c r="I87" s="237"/>
      <c r="J87" s="232"/>
      <c r="K87" s="232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156</v>
      </c>
      <c r="AU87" s="242" t="s">
        <v>82</v>
      </c>
      <c r="AV87" s="11" t="s">
        <v>82</v>
      </c>
      <c r="AW87" s="11" t="s">
        <v>37</v>
      </c>
      <c r="AX87" s="11" t="s">
        <v>24</v>
      </c>
      <c r="AY87" s="242" t="s">
        <v>136</v>
      </c>
    </row>
    <row r="88" s="1" customFormat="1" ht="38.25" customHeight="1">
      <c r="B88" s="44"/>
      <c r="C88" s="219" t="s">
        <v>179</v>
      </c>
      <c r="D88" s="219" t="s">
        <v>138</v>
      </c>
      <c r="E88" s="220" t="s">
        <v>164</v>
      </c>
      <c r="F88" s="221" t="s">
        <v>165</v>
      </c>
      <c r="G88" s="222" t="s">
        <v>166</v>
      </c>
      <c r="H88" s="223">
        <v>3.2429999999999999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167</v>
      </c>
    </row>
    <row r="89" s="11" customFormat="1">
      <c r="B89" s="231"/>
      <c r="C89" s="232"/>
      <c r="D89" s="233" t="s">
        <v>156</v>
      </c>
      <c r="E89" s="234" t="s">
        <v>22</v>
      </c>
      <c r="F89" s="235" t="s">
        <v>528</v>
      </c>
      <c r="G89" s="232"/>
      <c r="H89" s="236">
        <v>3.2429999999999999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156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136</v>
      </c>
    </row>
    <row r="90" s="1" customFormat="1" ht="25.5" customHeight="1">
      <c r="B90" s="44"/>
      <c r="C90" s="219" t="s">
        <v>189</v>
      </c>
      <c r="D90" s="219" t="s">
        <v>138</v>
      </c>
      <c r="E90" s="220" t="s">
        <v>529</v>
      </c>
      <c r="F90" s="221" t="s">
        <v>530</v>
      </c>
      <c r="G90" s="222" t="s">
        <v>166</v>
      </c>
      <c r="H90" s="223">
        <v>16.800000000000001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531</v>
      </c>
    </row>
    <row r="91" s="11" customFormat="1">
      <c r="B91" s="231"/>
      <c r="C91" s="232"/>
      <c r="D91" s="233" t="s">
        <v>156</v>
      </c>
      <c r="E91" s="234" t="s">
        <v>22</v>
      </c>
      <c r="F91" s="235" t="s">
        <v>532</v>
      </c>
      <c r="G91" s="232"/>
      <c r="H91" s="236">
        <v>16.800000000000001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156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136</v>
      </c>
    </row>
    <row r="92" s="1" customFormat="1" ht="25.5" customHeight="1">
      <c r="B92" s="44"/>
      <c r="C92" s="219" t="s">
        <v>10</v>
      </c>
      <c r="D92" s="219" t="s">
        <v>138</v>
      </c>
      <c r="E92" s="220" t="s">
        <v>533</v>
      </c>
      <c r="F92" s="221" t="s">
        <v>534</v>
      </c>
      <c r="G92" s="222" t="s">
        <v>166</v>
      </c>
      <c r="H92" s="223">
        <v>2.5920000000000001</v>
      </c>
      <c r="I92" s="224"/>
      <c r="J92" s="225">
        <f>ROUND(I92*H92,2)</f>
        <v>0</v>
      </c>
      <c r="K92" s="221" t="s">
        <v>147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142</v>
      </c>
      <c r="AT92" s="22" t="s">
        <v>138</v>
      </c>
      <c r="AU92" s="22" t="s">
        <v>82</v>
      </c>
      <c r="AY92" s="22" t="s">
        <v>136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142</v>
      </c>
      <c r="BM92" s="22" t="s">
        <v>535</v>
      </c>
    </row>
    <row r="93" s="11" customFormat="1">
      <c r="B93" s="231"/>
      <c r="C93" s="232"/>
      <c r="D93" s="233" t="s">
        <v>156</v>
      </c>
      <c r="E93" s="234" t="s">
        <v>22</v>
      </c>
      <c r="F93" s="235" t="s">
        <v>536</v>
      </c>
      <c r="G93" s="232"/>
      <c r="H93" s="236">
        <v>2.5920000000000001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156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136</v>
      </c>
    </row>
    <row r="94" s="1" customFormat="1" ht="38.25" customHeight="1">
      <c r="B94" s="44"/>
      <c r="C94" s="219" t="s">
        <v>213</v>
      </c>
      <c r="D94" s="219" t="s">
        <v>138</v>
      </c>
      <c r="E94" s="220" t="s">
        <v>180</v>
      </c>
      <c r="F94" s="221" t="s">
        <v>181</v>
      </c>
      <c r="G94" s="222" t="s">
        <v>166</v>
      </c>
      <c r="H94" s="223">
        <v>0.318</v>
      </c>
      <c r="I94" s="224"/>
      <c r="J94" s="225">
        <f>ROUND(I94*H94,2)</f>
        <v>0</v>
      </c>
      <c r="K94" s="221" t="s">
        <v>147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182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537</v>
      </c>
      <c r="G95" s="232"/>
      <c r="H95" s="236">
        <v>0.318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" customFormat="1" ht="38.25" customHeight="1">
      <c r="B96" s="44"/>
      <c r="C96" s="219" t="s">
        <v>416</v>
      </c>
      <c r="D96" s="219" t="s">
        <v>138</v>
      </c>
      <c r="E96" s="220" t="s">
        <v>184</v>
      </c>
      <c r="F96" s="221" t="s">
        <v>185</v>
      </c>
      <c r="G96" s="222" t="s">
        <v>166</v>
      </c>
      <c r="H96" s="223">
        <v>15.342000000000001</v>
      </c>
      <c r="I96" s="224"/>
      <c r="J96" s="225">
        <f>ROUND(I96*H96,2)</f>
        <v>0</v>
      </c>
      <c r="K96" s="221" t="s">
        <v>186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538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539</v>
      </c>
      <c r="G97" s="232"/>
      <c r="H97" s="236">
        <v>15.342000000000001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51" customHeight="1">
      <c r="B98" s="44"/>
      <c r="C98" s="219" t="s">
        <v>419</v>
      </c>
      <c r="D98" s="219" t="s">
        <v>138</v>
      </c>
      <c r="E98" s="220" t="s">
        <v>190</v>
      </c>
      <c r="F98" s="221" t="s">
        <v>191</v>
      </c>
      <c r="G98" s="222" t="s">
        <v>166</v>
      </c>
      <c r="H98" s="223">
        <v>199.446</v>
      </c>
      <c r="I98" s="224"/>
      <c r="J98" s="225">
        <f>ROUND(I98*H98,2)</f>
        <v>0</v>
      </c>
      <c r="K98" s="221" t="s">
        <v>186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540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541</v>
      </c>
      <c r="G99" s="232"/>
      <c r="H99" s="236">
        <v>199.446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136</v>
      </c>
    </row>
    <row r="100" s="1" customFormat="1" ht="16.5" customHeight="1">
      <c r="B100" s="44"/>
      <c r="C100" s="219" t="s">
        <v>229</v>
      </c>
      <c r="D100" s="219" t="s">
        <v>138</v>
      </c>
      <c r="E100" s="220" t="s">
        <v>200</v>
      </c>
      <c r="F100" s="221" t="s">
        <v>201</v>
      </c>
      <c r="G100" s="222" t="s">
        <v>166</v>
      </c>
      <c r="H100" s="223">
        <v>15.66</v>
      </c>
      <c r="I100" s="224"/>
      <c r="J100" s="225">
        <f>ROUND(I100*H100,2)</f>
        <v>0</v>
      </c>
      <c r="K100" s="221" t="s">
        <v>147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142</v>
      </c>
      <c r="AT100" s="22" t="s">
        <v>138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202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542</v>
      </c>
      <c r="G101" s="232"/>
      <c r="H101" s="236">
        <v>15.66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16.5" customHeight="1">
      <c r="B102" s="44"/>
      <c r="C102" s="219" t="s">
        <v>422</v>
      </c>
      <c r="D102" s="219" t="s">
        <v>138</v>
      </c>
      <c r="E102" s="220" t="s">
        <v>204</v>
      </c>
      <c r="F102" s="221" t="s">
        <v>205</v>
      </c>
      <c r="G102" s="222" t="s">
        <v>206</v>
      </c>
      <c r="H102" s="223">
        <v>23.013000000000002</v>
      </c>
      <c r="I102" s="224"/>
      <c r="J102" s="225">
        <f>ROUND(I102*H102,2)</f>
        <v>0</v>
      </c>
      <c r="K102" s="221" t="s">
        <v>186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543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544</v>
      </c>
      <c r="G103" s="232"/>
      <c r="H103" s="236">
        <v>23.013000000000002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25.5" customHeight="1">
      <c r="B104" s="44"/>
      <c r="C104" s="219" t="s">
        <v>234</v>
      </c>
      <c r="D104" s="219" t="s">
        <v>138</v>
      </c>
      <c r="E104" s="220" t="s">
        <v>483</v>
      </c>
      <c r="F104" s="221" t="s">
        <v>484</v>
      </c>
      <c r="G104" s="222" t="s">
        <v>166</v>
      </c>
      <c r="H104" s="223">
        <v>4.0499999999999998</v>
      </c>
      <c r="I104" s="224"/>
      <c r="J104" s="225">
        <f>ROUND(I104*H104,2)</f>
        <v>0</v>
      </c>
      <c r="K104" s="221" t="s">
        <v>147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485</v>
      </c>
    </row>
    <row r="105" s="11" customFormat="1">
      <c r="B105" s="231"/>
      <c r="C105" s="232"/>
      <c r="D105" s="233" t="s">
        <v>156</v>
      </c>
      <c r="E105" s="234" t="s">
        <v>22</v>
      </c>
      <c r="F105" s="235" t="s">
        <v>545</v>
      </c>
      <c r="G105" s="232"/>
      <c r="H105" s="236">
        <v>2.1000000000000001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156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136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546</v>
      </c>
      <c r="G106" s="232"/>
      <c r="H106" s="236">
        <v>1.95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73</v>
      </c>
      <c r="AY106" s="242" t="s">
        <v>136</v>
      </c>
    </row>
    <row r="107" s="12" customFormat="1">
      <c r="B107" s="257"/>
      <c r="C107" s="258"/>
      <c r="D107" s="233" t="s">
        <v>156</v>
      </c>
      <c r="E107" s="259" t="s">
        <v>22</v>
      </c>
      <c r="F107" s="260" t="s">
        <v>547</v>
      </c>
      <c r="G107" s="258"/>
      <c r="H107" s="261">
        <v>4.0499999999999998</v>
      </c>
      <c r="I107" s="262"/>
      <c r="J107" s="258"/>
      <c r="K107" s="258"/>
      <c r="L107" s="263"/>
      <c r="M107" s="264"/>
      <c r="N107" s="265"/>
      <c r="O107" s="265"/>
      <c r="P107" s="265"/>
      <c r="Q107" s="265"/>
      <c r="R107" s="265"/>
      <c r="S107" s="265"/>
      <c r="T107" s="266"/>
      <c r="AT107" s="267" t="s">
        <v>156</v>
      </c>
      <c r="AU107" s="267" t="s">
        <v>82</v>
      </c>
      <c r="AV107" s="12" t="s">
        <v>142</v>
      </c>
      <c r="AW107" s="12" t="s">
        <v>37</v>
      </c>
      <c r="AX107" s="12" t="s">
        <v>24</v>
      </c>
      <c r="AY107" s="267" t="s">
        <v>136</v>
      </c>
    </row>
    <row r="108" s="1" customFormat="1" ht="38.25" customHeight="1">
      <c r="B108" s="44"/>
      <c r="C108" s="219" t="s">
        <v>9</v>
      </c>
      <c r="D108" s="219" t="s">
        <v>138</v>
      </c>
      <c r="E108" s="220" t="s">
        <v>548</v>
      </c>
      <c r="F108" s="221" t="s">
        <v>549</v>
      </c>
      <c r="G108" s="222" t="s">
        <v>166</v>
      </c>
      <c r="H108" s="223">
        <v>8.75</v>
      </c>
      <c r="I108" s="224"/>
      <c r="J108" s="225">
        <f>ROUND(I108*H108,2)</f>
        <v>0</v>
      </c>
      <c r="K108" s="221" t="s">
        <v>147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550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551</v>
      </c>
      <c r="G109" s="232"/>
      <c r="H109" s="236">
        <v>8.75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136</v>
      </c>
    </row>
    <row r="110" s="1" customFormat="1" ht="25.5" customHeight="1">
      <c r="B110" s="44"/>
      <c r="C110" s="219" t="s">
        <v>241</v>
      </c>
      <c r="D110" s="219" t="s">
        <v>138</v>
      </c>
      <c r="E110" s="220" t="s">
        <v>209</v>
      </c>
      <c r="F110" s="221" t="s">
        <v>210</v>
      </c>
      <c r="G110" s="222" t="s">
        <v>146</v>
      </c>
      <c r="H110" s="223">
        <v>29.25</v>
      </c>
      <c r="I110" s="224"/>
      <c r="J110" s="225">
        <f>ROUND(I110*H110,2)</f>
        <v>0</v>
      </c>
      <c r="K110" s="221" t="s">
        <v>147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138</v>
      </c>
      <c r="AU110" s="22" t="s">
        <v>82</v>
      </c>
      <c r="AY110" s="22" t="s">
        <v>136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142</v>
      </c>
      <c r="BM110" s="22" t="s">
        <v>552</v>
      </c>
    </row>
    <row r="111" s="1" customFormat="1" ht="25.5" customHeight="1">
      <c r="B111" s="44"/>
      <c r="C111" s="219" t="s">
        <v>245</v>
      </c>
      <c r="D111" s="219" t="s">
        <v>138</v>
      </c>
      <c r="E111" s="220" t="s">
        <v>214</v>
      </c>
      <c r="F111" s="221" t="s">
        <v>215</v>
      </c>
      <c r="G111" s="222" t="s">
        <v>146</v>
      </c>
      <c r="H111" s="223">
        <v>29.25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216</v>
      </c>
    </row>
    <row r="112" s="1" customFormat="1" ht="16.5" customHeight="1">
      <c r="B112" s="44"/>
      <c r="C112" s="243" t="s">
        <v>249</v>
      </c>
      <c r="D112" s="243" t="s">
        <v>218</v>
      </c>
      <c r="E112" s="244" t="s">
        <v>219</v>
      </c>
      <c r="F112" s="245" t="s">
        <v>220</v>
      </c>
      <c r="G112" s="246" t="s">
        <v>221</v>
      </c>
      <c r="H112" s="247">
        <v>0.878</v>
      </c>
      <c r="I112" s="248"/>
      <c r="J112" s="249">
        <f>ROUND(I112*H112,2)</f>
        <v>0</v>
      </c>
      <c r="K112" s="245" t="s">
        <v>147</v>
      </c>
      <c r="L112" s="250"/>
      <c r="M112" s="251" t="s">
        <v>22</v>
      </c>
      <c r="N112" s="252" t="s">
        <v>44</v>
      </c>
      <c r="O112" s="45"/>
      <c r="P112" s="228">
        <f>O112*H112</f>
        <v>0</v>
      </c>
      <c r="Q112" s="228">
        <v>0.001</v>
      </c>
      <c r="R112" s="228">
        <f>Q112*H112</f>
        <v>0.00087799999999999998</v>
      </c>
      <c r="S112" s="228">
        <v>0</v>
      </c>
      <c r="T112" s="229">
        <f>S112*H112</f>
        <v>0</v>
      </c>
      <c r="AR112" s="22" t="s">
        <v>174</v>
      </c>
      <c r="AT112" s="22" t="s">
        <v>218</v>
      </c>
      <c r="AU112" s="22" t="s">
        <v>82</v>
      </c>
      <c r="AY112" s="22" t="s">
        <v>136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142</v>
      </c>
      <c r="BM112" s="22" t="s">
        <v>222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553</v>
      </c>
      <c r="G113" s="232"/>
      <c r="H113" s="236">
        <v>0.878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136</v>
      </c>
    </row>
    <row r="114" s="1" customFormat="1" ht="25.5" customHeight="1">
      <c r="B114" s="44"/>
      <c r="C114" s="219" t="s">
        <v>253</v>
      </c>
      <c r="D114" s="219" t="s">
        <v>138</v>
      </c>
      <c r="E114" s="220" t="s">
        <v>225</v>
      </c>
      <c r="F114" s="221" t="s">
        <v>226</v>
      </c>
      <c r="G114" s="222" t="s">
        <v>146</v>
      </c>
      <c r="H114" s="223">
        <v>26.199999999999999</v>
      </c>
      <c r="I114" s="224"/>
      <c r="J114" s="225">
        <f>ROUND(I114*H114,2)</f>
        <v>0</v>
      </c>
      <c r="K114" s="221" t="s">
        <v>147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227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554</v>
      </c>
      <c r="G115" s="232"/>
      <c r="H115" s="236">
        <v>26.199999999999999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136</v>
      </c>
    </row>
    <row r="116" s="1" customFormat="1" ht="25.5" customHeight="1">
      <c r="B116" s="44"/>
      <c r="C116" s="219" t="s">
        <v>265</v>
      </c>
      <c r="D116" s="219" t="s">
        <v>138</v>
      </c>
      <c r="E116" s="220" t="s">
        <v>235</v>
      </c>
      <c r="F116" s="221" t="s">
        <v>236</v>
      </c>
      <c r="G116" s="222" t="s">
        <v>146</v>
      </c>
      <c r="H116" s="223">
        <v>29.25</v>
      </c>
      <c r="I116" s="224"/>
      <c r="J116" s="225">
        <f>ROUND(I116*H116,2)</f>
        <v>0</v>
      </c>
      <c r="K116" s="221" t="s">
        <v>147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237</v>
      </c>
    </row>
    <row r="117" s="1" customFormat="1" ht="16.5" customHeight="1">
      <c r="B117" s="44"/>
      <c r="C117" s="219" t="s">
        <v>270</v>
      </c>
      <c r="D117" s="219" t="s">
        <v>138</v>
      </c>
      <c r="E117" s="220" t="s">
        <v>238</v>
      </c>
      <c r="F117" s="221" t="s">
        <v>239</v>
      </c>
      <c r="G117" s="222" t="s">
        <v>146</v>
      </c>
      <c r="H117" s="223">
        <v>29.25</v>
      </c>
      <c r="I117" s="224"/>
      <c r="J117" s="225">
        <f>ROUND(I117*H117,2)</f>
        <v>0</v>
      </c>
      <c r="K117" s="221" t="s">
        <v>147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142</v>
      </c>
      <c r="AT117" s="22" t="s">
        <v>138</v>
      </c>
      <c r="AU117" s="22" t="s">
        <v>82</v>
      </c>
      <c r="AY117" s="22" t="s">
        <v>136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142</v>
      </c>
      <c r="BM117" s="22" t="s">
        <v>240</v>
      </c>
    </row>
    <row r="118" s="1" customFormat="1" ht="16.5" customHeight="1">
      <c r="B118" s="44"/>
      <c r="C118" s="219" t="s">
        <v>276</v>
      </c>
      <c r="D118" s="219" t="s">
        <v>138</v>
      </c>
      <c r="E118" s="220" t="s">
        <v>242</v>
      </c>
      <c r="F118" s="221" t="s">
        <v>243</v>
      </c>
      <c r="G118" s="222" t="s">
        <v>146</v>
      </c>
      <c r="H118" s="223">
        <v>29.25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244</v>
      </c>
    </row>
    <row r="119" s="1" customFormat="1" ht="16.5" customHeight="1">
      <c r="B119" s="44"/>
      <c r="C119" s="219" t="s">
        <v>281</v>
      </c>
      <c r="D119" s="219" t="s">
        <v>138</v>
      </c>
      <c r="E119" s="220" t="s">
        <v>246</v>
      </c>
      <c r="F119" s="221" t="s">
        <v>247</v>
      </c>
      <c r="G119" s="222" t="s">
        <v>146</v>
      </c>
      <c r="H119" s="223">
        <v>29.25</v>
      </c>
      <c r="I119" s="224"/>
      <c r="J119" s="225">
        <f>ROUND(I119*H119,2)</f>
        <v>0</v>
      </c>
      <c r="K119" s="221" t="s">
        <v>147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142</v>
      </c>
      <c r="AT119" s="22" t="s">
        <v>138</v>
      </c>
      <c r="AU119" s="22" t="s">
        <v>82</v>
      </c>
      <c r="AY119" s="22" t="s">
        <v>136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142</v>
      </c>
      <c r="BM119" s="22" t="s">
        <v>248</v>
      </c>
    </row>
    <row r="120" s="1" customFormat="1" ht="38.25" customHeight="1">
      <c r="B120" s="44"/>
      <c r="C120" s="219" t="s">
        <v>285</v>
      </c>
      <c r="D120" s="219" t="s">
        <v>138</v>
      </c>
      <c r="E120" s="220" t="s">
        <v>250</v>
      </c>
      <c r="F120" s="221" t="s">
        <v>251</v>
      </c>
      <c r="G120" s="222" t="s">
        <v>146</v>
      </c>
      <c r="H120" s="223">
        <v>29.25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252</v>
      </c>
    </row>
    <row r="121" s="1" customFormat="1" ht="16.5" customHeight="1">
      <c r="B121" s="44"/>
      <c r="C121" s="219" t="s">
        <v>298</v>
      </c>
      <c r="D121" s="219" t="s">
        <v>138</v>
      </c>
      <c r="E121" s="220" t="s">
        <v>254</v>
      </c>
      <c r="F121" s="221" t="s">
        <v>255</v>
      </c>
      <c r="G121" s="222" t="s">
        <v>166</v>
      </c>
      <c r="H121" s="223">
        <v>0.58499999999999996</v>
      </c>
      <c r="I121" s="224"/>
      <c r="J121" s="225">
        <f>ROUND(I121*H121,2)</f>
        <v>0</v>
      </c>
      <c r="K121" s="221" t="s">
        <v>147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256</v>
      </c>
    </row>
    <row r="122" s="11" customFormat="1">
      <c r="B122" s="231"/>
      <c r="C122" s="232"/>
      <c r="D122" s="233" t="s">
        <v>156</v>
      </c>
      <c r="E122" s="234" t="s">
        <v>22</v>
      </c>
      <c r="F122" s="235" t="s">
        <v>555</v>
      </c>
      <c r="G122" s="232"/>
      <c r="H122" s="236">
        <v>0.58499999999999996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136</v>
      </c>
    </row>
    <row r="123" s="10" customFormat="1" ht="29.88" customHeight="1">
      <c r="B123" s="203"/>
      <c r="C123" s="204"/>
      <c r="D123" s="205" t="s">
        <v>72</v>
      </c>
      <c r="E123" s="217" t="s">
        <v>142</v>
      </c>
      <c r="F123" s="217" t="s">
        <v>264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18.792999999999999</v>
      </c>
      <c r="S123" s="211"/>
      <c r="T123" s="213">
        <f>SUM(T124:T131)</f>
        <v>0</v>
      </c>
      <c r="AR123" s="214" t="s">
        <v>24</v>
      </c>
      <c r="AT123" s="215" t="s">
        <v>72</v>
      </c>
      <c r="AU123" s="215" t="s">
        <v>24</v>
      </c>
      <c r="AY123" s="214" t="s">
        <v>136</v>
      </c>
      <c r="BK123" s="216">
        <f>SUM(BK124:BK131)</f>
        <v>0</v>
      </c>
    </row>
    <row r="124" s="1" customFormat="1" ht="25.5" customHeight="1">
      <c r="B124" s="44"/>
      <c r="C124" s="219" t="s">
        <v>303</v>
      </c>
      <c r="D124" s="219" t="s">
        <v>138</v>
      </c>
      <c r="E124" s="220" t="s">
        <v>266</v>
      </c>
      <c r="F124" s="221" t="s">
        <v>267</v>
      </c>
      <c r="G124" s="222" t="s">
        <v>146</v>
      </c>
      <c r="H124" s="223">
        <v>21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268</v>
      </c>
    </row>
    <row r="125" s="11" customFormat="1">
      <c r="B125" s="231"/>
      <c r="C125" s="232"/>
      <c r="D125" s="233" t="s">
        <v>156</v>
      </c>
      <c r="E125" s="234" t="s">
        <v>22</v>
      </c>
      <c r="F125" s="235" t="s">
        <v>556</v>
      </c>
      <c r="G125" s="232"/>
      <c r="H125" s="236">
        <v>21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156</v>
      </c>
      <c r="AU125" s="242" t="s">
        <v>82</v>
      </c>
      <c r="AV125" s="11" t="s">
        <v>82</v>
      </c>
      <c r="AW125" s="11" t="s">
        <v>37</v>
      </c>
      <c r="AX125" s="11" t="s">
        <v>24</v>
      </c>
      <c r="AY125" s="242" t="s">
        <v>136</v>
      </c>
    </row>
    <row r="126" s="1" customFormat="1" ht="51" customHeight="1">
      <c r="B126" s="44"/>
      <c r="C126" s="243" t="s">
        <v>308</v>
      </c>
      <c r="D126" s="243" t="s">
        <v>218</v>
      </c>
      <c r="E126" s="244" t="s">
        <v>271</v>
      </c>
      <c r="F126" s="245" t="s">
        <v>272</v>
      </c>
      <c r="G126" s="246" t="s">
        <v>206</v>
      </c>
      <c r="H126" s="247">
        <v>18.120000000000001</v>
      </c>
      <c r="I126" s="248"/>
      <c r="J126" s="249">
        <f>ROUND(I126*H126,2)</f>
        <v>0</v>
      </c>
      <c r="K126" s="245" t="s">
        <v>147</v>
      </c>
      <c r="L126" s="250"/>
      <c r="M126" s="251" t="s">
        <v>22</v>
      </c>
      <c r="N126" s="252" t="s">
        <v>44</v>
      </c>
      <c r="O126" s="45"/>
      <c r="P126" s="228">
        <f>O126*H126</f>
        <v>0</v>
      </c>
      <c r="Q126" s="228">
        <v>1</v>
      </c>
      <c r="R126" s="228">
        <f>Q126*H126</f>
        <v>18.120000000000001</v>
      </c>
      <c r="S126" s="228">
        <v>0</v>
      </c>
      <c r="T126" s="229">
        <f>S126*H126</f>
        <v>0</v>
      </c>
      <c r="AR126" s="22" t="s">
        <v>174</v>
      </c>
      <c r="AT126" s="22" t="s">
        <v>218</v>
      </c>
      <c r="AU126" s="22" t="s">
        <v>82</v>
      </c>
      <c r="AY126" s="22" t="s">
        <v>136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142</v>
      </c>
      <c r="BM126" s="22" t="s">
        <v>273</v>
      </c>
    </row>
    <row r="127" s="11" customFormat="1">
      <c r="B127" s="231"/>
      <c r="C127" s="232"/>
      <c r="D127" s="233" t="s">
        <v>156</v>
      </c>
      <c r="E127" s="234" t="s">
        <v>22</v>
      </c>
      <c r="F127" s="235" t="s">
        <v>557</v>
      </c>
      <c r="G127" s="232"/>
      <c r="H127" s="236">
        <v>18.120000000000001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156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136</v>
      </c>
    </row>
    <row r="128" s="1" customFormat="1" ht="25.5" customHeight="1">
      <c r="B128" s="44"/>
      <c r="C128" s="219" t="s">
        <v>312</v>
      </c>
      <c r="D128" s="219" t="s">
        <v>138</v>
      </c>
      <c r="E128" s="220" t="s">
        <v>558</v>
      </c>
      <c r="F128" s="221" t="s">
        <v>559</v>
      </c>
      <c r="G128" s="222" t="s">
        <v>146</v>
      </c>
      <c r="H128" s="223">
        <v>3.2400000000000002</v>
      </c>
      <c r="I128" s="224"/>
      <c r="J128" s="225">
        <f>ROUND(I128*H128,2)</f>
        <v>0</v>
      </c>
      <c r="K128" s="221" t="s">
        <v>147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142</v>
      </c>
      <c r="AT128" s="22" t="s">
        <v>138</v>
      </c>
      <c r="AU128" s="22" t="s">
        <v>82</v>
      </c>
      <c r="AY128" s="22" t="s">
        <v>136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142</v>
      </c>
      <c r="BM128" s="22" t="s">
        <v>560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561</v>
      </c>
      <c r="G129" s="232"/>
      <c r="H129" s="236">
        <v>3.2400000000000002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136</v>
      </c>
    </row>
    <row r="130" s="1" customFormat="1" ht="25.5" customHeight="1">
      <c r="B130" s="44"/>
      <c r="C130" s="243" t="s">
        <v>317</v>
      </c>
      <c r="D130" s="243" t="s">
        <v>218</v>
      </c>
      <c r="E130" s="244" t="s">
        <v>562</v>
      </c>
      <c r="F130" s="245" t="s">
        <v>563</v>
      </c>
      <c r="G130" s="246" t="s">
        <v>206</v>
      </c>
      <c r="H130" s="247">
        <v>0.67300000000000004</v>
      </c>
      <c r="I130" s="248"/>
      <c r="J130" s="249">
        <f>ROUND(I130*H130,2)</f>
        <v>0</v>
      </c>
      <c r="K130" s="245" t="s">
        <v>147</v>
      </c>
      <c r="L130" s="250"/>
      <c r="M130" s="251" t="s">
        <v>22</v>
      </c>
      <c r="N130" s="252" t="s">
        <v>44</v>
      </c>
      <c r="O130" s="45"/>
      <c r="P130" s="228">
        <f>O130*H130</f>
        <v>0</v>
      </c>
      <c r="Q130" s="228">
        <v>1</v>
      </c>
      <c r="R130" s="228">
        <f>Q130*H130</f>
        <v>0.67300000000000004</v>
      </c>
      <c r="S130" s="228">
        <v>0</v>
      </c>
      <c r="T130" s="229">
        <f>S130*H130</f>
        <v>0</v>
      </c>
      <c r="AR130" s="22" t="s">
        <v>174</v>
      </c>
      <c r="AT130" s="22" t="s">
        <v>218</v>
      </c>
      <c r="AU130" s="22" t="s">
        <v>82</v>
      </c>
      <c r="AY130" s="22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24</v>
      </c>
      <c r="BK130" s="230">
        <f>ROUND(I130*H130,2)</f>
        <v>0</v>
      </c>
      <c r="BL130" s="22" t="s">
        <v>142</v>
      </c>
      <c r="BM130" s="22" t="s">
        <v>564</v>
      </c>
    </row>
    <row r="131" s="11" customFormat="1">
      <c r="B131" s="231"/>
      <c r="C131" s="232"/>
      <c r="D131" s="233" t="s">
        <v>156</v>
      </c>
      <c r="E131" s="234" t="s">
        <v>22</v>
      </c>
      <c r="F131" s="235" t="s">
        <v>565</v>
      </c>
      <c r="G131" s="232"/>
      <c r="H131" s="236">
        <v>0.67300000000000004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82</v>
      </c>
      <c r="AV131" s="11" t="s">
        <v>82</v>
      </c>
      <c r="AW131" s="11" t="s">
        <v>37</v>
      </c>
      <c r="AX131" s="11" t="s">
        <v>24</v>
      </c>
      <c r="AY131" s="242" t="s">
        <v>136</v>
      </c>
    </row>
    <row r="132" s="10" customFormat="1" ht="29.88" customHeight="1">
      <c r="B132" s="203"/>
      <c r="C132" s="204"/>
      <c r="D132" s="205" t="s">
        <v>72</v>
      </c>
      <c r="E132" s="217" t="s">
        <v>158</v>
      </c>
      <c r="F132" s="217" t="s">
        <v>275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SUM(P133:P134)</f>
        <v>0</v>
      </c>
      <c r="Q132" s="211"/>
      <c r="R132" s="212">
        <f>SUM(R133:R134)</f>
        <v>0</v>
      </c>
      <c r="S132" s="211"/>
      <c r="T132" s="213">
        <f>SUM(T133:T134)</f>
        <v>0</v>
      </c>
      <c r="AR132" s="214" t="s">
        <v>24</v>
      </c>
      <c r="AT132" s="215" t="s">
        <v>72</v>
      </c>
      <c r="AU132" s="215" t="s">
        <v>24</v>
      </c>
      <c r="AY132" s="214" t="s">
        <v>136</v>
      </c>
      <c r="BK132" s="216">
        <f>SUM(BK133:BK134)</f>
        <v>0</v>
      </c>
    </row>
    <row r="133" s="1" customFormat="1" ht="25.5" customHeight="1">
      <c r="B133" s="44"/>
      <c r="C133" s="219" t="s">
        <v>407</v>
      </c>
      <c r="D133" s="219" t="s">
        <v>138</v>
      </c>
      <c r="E133" s="220" t="s">
        <v>282</v>
      </c>
      <c r="F133" s="221" t="s">
        <v>283</v>
      </c>
      <c r="G133" s="222" t="s">
        <v>146</v>
      </c>
      <c r="H133" s="223">
        <v>36.119999999999997</v>
      </c>
      <c r="I133" s="224"/>
      <c r="J133" s="225">
        <f>ROUND(I133*H133,2)</f>
        <v>0</v>
      </c>
      <c r="K133" s="221" t="s">
        <v>186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142</v>
      </c>
      <c r="AT133" s="22" t="s">
        <v>138</v>
      </c>
      <c r="AU133" s="22" t="s">
        <v>82</v>
      </c>
      <c r="AY133" s="22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142</v>
      </c>
      <c r="BM133" s="22" t="s">
        <v>566</v>
      </c>
    </row>
    <row r="134" s="1" customFormat="1" ht="38.25" customHeight="1">
      <c r="B134" s="44"/>
      <c r="C134" s="219" t="s">
        <v>345</v>
      </c>
      <c r="D134" s="219" t="s">
        <v>138</v>
      </c>
      <c r="E134" s="220" t="s">
        <v>286</v>
      </c>
      <c r="F134" s="221" t="s">
        <v>287</v>
      </c>
      <c r="G134" s="222" t="s">
        <v>146</v>
      </c>
      <c r="H134" s="223">
        <v>36.119999999999997</v>
      </c>
      <c r="I134" s="224"/>
      <c r="J134" s="225">
        <f>ROUND(I134*H134,2)</f>
        <v>0</v>
      </c>
      <c r="K134" s="221" t="s">
        <v>147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142</v>
      </c>
      <c r="AT134" s="22" t="s">
        <v>138</v>
      </c>
      <c r="AU134" s="22" t="s">
        <v>82</v>
      </c>
      <c r="AY134" s="22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142</v>
      </c>
      <c r="BM134" s="22" t="s">
        <v>288</v>
      </c>
    </row>
    <row r="135" s="10" customFormat="1" ht="29.88" customHeight="1">
      <c r="B135" s="203"/>
      <c r="C135" s="204"/>
      <c r="D135" s="205" t="s">
        <v>72</v>
      </c>
      <c r="E135" s="217" t="s">
        <v>174</v>
      </c>
      <c r="F135" s="217" t="s">
        <v>297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SUM(P136:P149)</f>
        <v>0</v>
      </c>
      <c r="Q135" s="211"/>
      <c r="R135" s="212">
        <f>SUM(R136:R149)</f>
        <v>0.79276000000000013</v>
      </c>
      <c r="S135" s="211"/>
      <c r="T135" s="213">
        <f>SUM(T136:T149)</f>
        <v>0</v>
      </c>
      <c r="AR135" s="214" t="s">
        <v>24</v>
      </c>
      <c r="AT135" s="215" t="s">
        <v>72</v>
      </c>
      <c r="AU135" s="215" t="s">
        <v>24</v>
      </c>
      <c r="AY135" s="214" t="s">
        <v>136</v>
      </c>
      <c r="BK135" s="216">
        <f>SUM(BK136:BK149)</f>
        <v>0</v>
      </c>
    </row>
    <row r="136" s="1" customFormat="1" ht="25.5" customHeight="1">
      <c r="B136" s="44"/>
      <c r="C136" s="219" t="s">
        <v>384</v>
      </c>
      <c r="D136" s="219" t="s">
        <v>138</v>
      </c>
      <c r="E136" s="220" t="s">
        <v>567</v>
      </c>
      <c r="F136" s="221" t="s">
        <v>568</v>
      </c>
      <c r="G136" s="222" t="s">
        <v>161</v>
      </c>
      <c r="H136" s="223">
        <v>35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569</v>
      </c>
    </row>
    <row r="137" s="11" customFormat="1">
      <c r="B137" s="231"/>
      <c r="C137" s="232"/>
      <c r="D137" s="233" t="s">
        <v>156</v>
      </c>
      <c r="E137" s="234" t="s">
        <v>22</v>
      </c>
      <c r="F137" s="235" t="s">
        <v>570</v>
      </c>
      <c r="G137" s="232"/>
      <c r="H137" s="236">
        <v>35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156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136</v>
      </c>
    </row>
    <row r="138" s="1" customFormat="1" ht="38.25" customHeight="1">
      <c r="B138" s="44"/>
      <c r="C138" s="243" t="s">
        <v>518</v>
      </c>
      <c r="D138" s="243" t="s">
        <v>218</v>
      </c>
      <c r="E138" s="244" t="s">
        <v>571</v>
      </c>
      <c r="F138" s="245" t="s">
        <v>572</v>
      </c>
      <c r="G138" s="246" t="s">
        <v>306</v>
      </c>
      <c r="H138" s="247">
        <v>5</v>
      </c>
      <c r="I138" s="248"/>
      <c r="J138" s="249">
        <f>ROUND(I138*H138,2)</f>
        <v>0</v>
      </c>
      <c r="K138" s="245" t="s">
        <v>147</v>
      </c>
      <c r="L138" s="250"/>
      <c r="M138" s="251" t="s">
        <v>22</v>
      </c>
      <c r="N138" s="252" t="s">
        <v>44</v>
      </c>
      <c r="O138" s="45"/>
      <c r="P138" s="228">
        <f>O138*H138</f>
        <v>0</v>
      </c>
      <c r="Q138" s="228">
        <v>0.017399999999999999</v>
      </c>
      <c r="R138" s="228">
        <f>Q138*H138</f>
        <v>0.086999999999999994</v>
      </c>
      <c r="S138" s="228">
        <v>0</v>
      </c>
      <c r="T138" s="229">
        <f>S138*H138</f>
        <v>0</v>
      </c>
      <c r="AR138" s="22" t="s">
        <v>174</v>
      </c>
      <c r="AT138" s="22" t="s">
        <v>218</v>
      </c>
      <c r="AU138" s="22" t="s">
        <v>82</v>
      </c>
      <c r="AY138" s="22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142</v>
      </c>
      <c r="BM138" s="22" t="s">
        <v>573</v>
      </c>
    </row>
    <row r="139" s="1" customFormat="1" ht="38.25" customHeight="1">
      <c r="B139" s="44"/>
      <c r="C139" s="243" t="s">
        <v>520</v>
      </c>
      <c r="D139" s="243" t="s">
        <v>218</v>
      </c>
      <c r="E139" s="244" t="s">
        <v>574</v>
      </c>
      <c r="F139" s="245" t="s">
        <v>575</v>
      </c>
      <c r="G139" s="246" t="s">
        <v>306</v>
      </c>
      <c r="H139" s="247">
        <v>1</v>
      </c>
      <c r="I139" s="248"/>
      <c r="J139" s="249">
        <f>ROUND(I139*H139,2)</f>
        <v>0</v>
      </c>
      <c r="K139" s="245" t="s">
        <v>147</v>
      </c>
      <c r="L139" s="250"/>
      <c r="M139" s="251" t="s">
        <v>22</v>
      </c>
      <c r="N139" s="252" t="s">
        <v>44</v>
      </c>
      <c r="O139" s="45"/>
      <c r="P139" s="228">
        <f>O139*H139</f>
        <v>0</v>
      </c>
      <c r="Q139" s="228">
        <v>0.0086999999999999994</v>
      </c>
      <c r="R139" s="228">
        <f>Q139*H139</f>
        <v>0.0086999999999999994</v>
      </c>
      <c r="S139" s="228">
        <v>0</v>
      </c>
      <c r="T139" s="229">
        <f>S139*H139</f>
        <v>0</v>
      </c>
      <c r="AR139" s="22" t="s">
        <v>174</v>
      </c>
      <c r="AT139" s="22" t="s">
        <v>218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576</v>
      </c>
    </row>
    <row r="140" s="1" customFormat="1" ht="38.25" customHeight="1">
      <c r="B140" s="44"/>
      <c r="C140" s="243" t="s">
        <v>429</v>
      </c>
      <c r="D140" s="243" t="s">
        <v>218</v>
      </c>
      <c r="E140" s="244" t="s">
        <v>577</v>
      </c>
      <c r="F140" s="245" t="s">
        <v>578</v>
      </c>
      <c r="G140" s="246" t="s">
        <v>306</v>
      </c>
      <c r="H140" s="247">
        <v>2</v>
      </c>
      <c r="I140" s="248"/>
      <c r="J140" s="249">
        <f>ROUND(I140*H140,2)</f>
        <v>0</v>
      </c>
      <c r="K140" s="245" t="s">
        <v>147</v>
      </c>
      <c r="L140" s="250"/>
      <c r="M140" s="251" t="s">
        <v>22</v>
      </c>
      <c r="N140" s="252" t="s">
        <v>44</v>
      </c>
      <c r="O140" s="45"/>
      <c r="P140" s="228">
        <f>O140*H140</f>
        <v>0</v>
      </c>
      <c r="Q140" s="228">
        <v>0.0028999999999999998</v>
      </c>
      <c r="R140" s="228">
        <f>Q140*H140</f>
        <v>0.0057999999999999996</v>
      </c>
      <c r="S140" s="228">
        <v>0</v>
      </c>
      <c r="T140" s="229">
        <f>S140*H140</f>
        <v>0</v>
      </c>
      <c r="AR140" s="22" t="s">
        <v>174</v>
      </c>
      <c r="AT140" s="22" t="s">
        <v>218</v>
      </c>
      <c r="AU140" s="22" t="s">
        <v>82</v>
      </c>
      <c r="AY140" s="22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142</v>
      </c>
      <c r="BM140" s="22" t="s">
        <v>579</v>
      </c>
    </row>
    <row r="141" s="1" customFormat="1" ht="16.5" customHeight="1">
      <c r="B141" s="44"/>
      <c r="C141" s="219" t="s">
        <v>503</v>
      </c>
      <c r="D141" s="219" t="s">
        <v>138</v>
      </c>
      <c r="E141" s="220" t="s">
        <v>580</v>
      </c>
      <c r="F141" s="221" t="s">
        <v>581</v>
      </c>
      <c r="G141" s="222" t="s">
        <v>306</v>
      </c>
      <c r="H141" s="223">
        <v>1</v>
      </c>
      <c r="I141" s="224"/>
      <c r="J141" s="225">
        <f>ROUND(I141*H141,2)</f>
        <v>0</v>
      </c>
      <c r="K141" s="221" t="s">
        <v>147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0.34089999999999998</v>
      </c>
      <c r="R141" s="228">
        <f>Q141*H141</f>
        <v>0.34089999999999998</v>
      </c>
      <c r="S141" s="228">
        <v>0</v>
      </c>
      <c r="T141" s="229">
        <f>S141*H141</f>
        <v>0</v>
      </c>
      <c r="AR141" s="22" t="s">
        <v>142</v>
      </c>
      <c r="AT141" s="22" t="s">
        <v>138</v>
      </c>
      <c r="AU141" s="22" t="s">
        <v>82</v>
      </c>
      <c r="AY141" s="22" t="s">
        <v>136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142</v>
      </c>
      <c r="BM141" s="22" t="s">
        <v>582</v>
      </c>
    </row>
    <row r="142" s="1" customFormat="1" ht="25.5" customHeight="1">
      <c r="B142" s="44"/>
      <c r="C142" s="243" t="s">
        <v>583</v>
      </c>
      <c r="D142" s="243" t="s">
        <v>218</v>
      </c>
      <c r="E142" s="244" t="s">
        <v>584</v>
      </c>
      <c r="F142" s="245" t="s">
        <v>585</v>
      </c>
      <c r="G142" s="246" t="s">
        <v>306</v>
      </c>
      <c r="H142" s="247">
        <v>1</v>
      </c>
      <c r="I142" s="248"/>
      <c r="J142" s="249">
        <f>ROUND(I142*H142,2)</f>
        <v>0</v>
      </c>
      <c r="K142" s="245" t="s">
        <v>147</v>
      </c>
      <c r="L142" s="250"/>
      <c r="M142" s="251" t="s">
        <v>22</v>
      </c>
      <c r="N142" s="252" t="s">
        <v>44</v>
      </c>
      <c r="O142" s="45"/>
      <c r="P142" s="228">
        <f>O142*H142</f>
        <v>0</v>
      </c>
      <c r="Q142" s="228">
        <v>0.080000000000000002</v>
      </c>
      <c r="R142" s="228">
        <f>Q142*H142</f>
        <v>0.080000000000000002</v>
      </c>
      <c r="S142" s="228">
        <v>0</v>
      </c>
      <c r="T142" s="229">
        <f>S142*H142</f>
        <v>0</v>
      </c>
      <c r="AR142" s="22" t="s">
        <v>174</v>
      </c>
      <c r="AT142" s="22" t="s">
        <v>218</v>
      </c>
      <c r="AU142" s="22" t="s">
        <v>82</v>
      </c>
      <c r="AY142" s="22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142</v>
      </c>
      <c r="BM142" s="22" t="s">
        <v>586</v>
      </c>
    </row>
    <row r="143" s="1" customFormat="1" ht="25.5" customHeight="1">
      <c r="B143" s="44"/>
      <c r="C143" s="243" t="s">
        <v>587</v>
      </c>
      <c r="D143" s="243" t="s">
        <v>218</v>
      </c>
      <c r="E143" s="244" t="s">
        <v>588</v>
      </c>
      <c r="F143" s="245" t="s">
        <v>589</v>
      </c>
      <c r="G143" s="246" t="s">
        <v>306</v>
      </c>
      <c r="H143" s="247">
        <v>1</v>
      </c>
      <c r="I143" s="248"/>
      <c r="J143" s="249">
        <f>ROUND(I143*H143,2)</f>
        <v>0</v>
      </c>
      <c r="K143" s="245" t="s">
        <v>147</v>
      </c>
      <c r="L143" s="250"/>
      <c r="M143" s="251" t="s">
        <v>22</v>
      </c>
      <c r="N143" s="252" t="s">
        <v>44</v>
      </c>
      <c r="O143" s="45"/>
      <c r="P143" s="228">
        <f>O143*H143</f>
        <v>0</v>
      </c>
      <c r="Q143" s="228">
        <v>0.071999999999999995</v>
      </c>
      <c r="R143" s="228">
        <f>Q143*H143</f>
        <v>0.071999999999999995</v>
      </c>
      <c r="S143" s="228">
        <v>0</v>
      </c>
      <c r="T143" s="229">
        <f>S143*H143</f>
        <v>0</v>
      </c>
      <c r="AR143" s="22" t="s">
        <v>174</v>
      </c>
      <c r="AT143" s="22" t="s">
        <v>218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142</v>
      </c>
      <c r="BM143" s="22" t="s">
        <v>590</v>
      </c>
    </row>
    <row r="144" s="1" customFormat="1" ht="25.5" customHeight="1">
      <c r="B144" s="44"/>
      <c r="C144" s="243" t="s">
        <v>505</v>
      </c>
      <c r="D144" s="243" t="s">
        <v>218</v>
      </c>
      <c r="E144" s="244" t="s">
        <v>591</v>
      </c>
      <c r="F144" s="245" t="s">
        <v>592</v>
      </c>
      <c r="G144" s="246" t="s">
        <v>306</v>
      </c>
      <c r="H144" s="247">
        <v>1</v>
      </c>
      <c r="I144" s="248"/>
      <c r="J144" s="249">
        <f>ROUND(I144*H144,2)</f>
        <v>0</v>
      </c>
      <c r="K144" s="245" t="s">
        <v>147</v>
      </c>
      <c r="L144" s="250"/>
      <c r="M144" s="251" t="s">
        <v>22</v>
      </c>
      <c r="N144" s="252" t="s">
        <v>44</v>
      </c>
      <c r="O144" s="45"/>
      <c r="P144" s="228">
        <f>O144*H144</f>
        <v>0</v>
      </c>
      <c r="Q144" s="228">
        <v>0.040000000000000001</v>
      </c>
      <c r="R144" s="228">
        <f>Q144*H144</f>
        <v>0.040000000000000001</v>
      </c>
      <c r="S144" s="228">
        <v>0</v>
      </c>
      <c r="T144" s="229">
        <f>S144*H144</f>
        <v>0</v>
      </c>
      <c r="AR144" s="22" t="s">
        <v>174</v>
      </c>
      <c r="AT144" s="22" t="s">
        <v>218</v>
      </c>
      <c r="AU144" s="22" t="s">
        <v>82</v>
      </c>
      <c r="AY144" s="22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142</v>
      </c>
      <c r="BM144" s="22" t="s">
        <v>593</v>
      </c>
    </row>
    <row r="145" s="1" customFormat="1" ht="25.5" customHeight="1">
      <c r="B145" s="44"/>
      <c r="C145" s="243" t="s">
        <v>594</v>
      </c>
      <c r="D145" s="243" t="s">
        <v>218</v>
      </c>
      <c r="E145" s="244" t="s">
        <v>595</v>
      </c>
      <c r="F145" s="245" t="s">
        <v>596</v>
      </c>
      <c r="G145" s="246" t="s">
        <v>306</v>
      </c>
      <c r="H145" s="247">
        <v>1</v>
      </c>
      <c r="I145" s="248"/>
      <c r="J145" s="249">
        <f>ROUND(I145*H145,2)</f>
        <v>0</v>
      </c>
      <c r="K145" s="245" t="s">
        <v>147</v>
      </c>
      <c r="L145" s="250"/>
      <c r="M145" s="251" t="s">
        <v>22</v>
      </c>
      <c r="N145" s="252" t="s">
        <v>44</v>
      </c>
      <c r="O145" s="45"/>
      <c r="P145" s="228">
        <f>O145*H145</f>
        <v>0</v>
      </c>
      <c r="Q145" s="228">
        <v>0.027</v>
      </c>
      <c r="R145" s="228">
        <f>Q145*H145</f>
        <v>0.027</v>
      </c>
      <c r="S145" s="228">
        <v>0</v>
      </c>
      <c r="T145" s="229">
        <f>S145*H145</f>
        <v>0</v>
      </c>
      <c r="AR145" s="22" t="s">
        <v>174</v>
      </c>
      <c r="AT145" s="22" t="s">
        <v>218</v>
      </c>
      <c r="AU145" s="22" t="s">
        <v>82</v>
      </c>
      <c r="AY145" s="22" t="s">
        <v>136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142</v>
      </c>
      <c r="BM145" s="22" t="s">
        <v>597</v>
      </c>
    </row>
    <row r="146" s="1" customFormat="1" ht="25.5" customHeight="1">
      <c r="B146" s="44"/>
      <c r="C146" s="243" t="s">
        <v>598</v>
      </c>
      <c r="D146" s="243" t="s">
        <v>218</v>
      </c>
      <c r="E146" s="244" t="s">
        <v>599</v>
      </c>
      <c r="F146" s="245" t="s">
        <v>600</v>
      </c>
      <c r="G146" s="246" t="s">
        <v>306</v>
      </c>
      <c r="H146" s="247">
        <v>1</v>
      </c>
      <c r="I146" s="248"/>
      <c r="J146" s="249">
        <f>ROUND(I146*H146,2)</f>
        <v>0</v>
      </c>
      <c r="K146" s="245" t="s">
        <v>147</v>
      </c>
      <c r="L146" s="250"/>
      <c r="M146" s="251" t="s">
        <v>22</v>
      </c>
      <c r="N146" s="252" t="s">
        <v>44</v>
      </c>
      <c r="O146" s="45"/>
      <c r="P146" s="228">
        <f>O146*H146</f>
        <v>0</v>
      </c>
      <c r="Q146" s="228">
        <v>0.058000000000000003</v>
      </c>
      <c r="R146" s="228">
        <f>Q146*H146</f>
        <v>0.058000000000000003</v>
      </c>
      <c r="S146" s="228">
        <v>0</v>
      </c>
      <c r="T146" s="229">
        <f>S146*H146</f>
        <v>0</v>
      </c>
      <c r="AR146" s="22" t="s">
        <v>174</v>
      </c>
      <c r="AT146" s="22" t="s">
        <v>218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601</v>
      </c>
    </row>
    <row r="147" s="1" customFormat="1" ht="25.5" customHeight="1">
      <c r="B147" s="44"/>
      <c r="C147" s="243" t="s">
        <v>602</v>
      </c>
      <c r="D147" s="243" t="s">
        <v>218</v>
      </c>
      <c r="E147" s="244" t="s">
        <v>603</v>
      </c>
      <c r="F147" s="245" t="s">
        <v>604</v>
      </c>
      <c r="G147" s="246" t="s">
        <v>306</v>
      </c>
      <c r="H147" s="247">
        <v>1</v>
      </c>
      <c r="I147" s="248"/>
      <c r="J147" s="249">
        <f>ROUND(I147*H147,2)</f>
        <v>0</v>
      </c>
      <c r="K147" s="245" t="s">
        <v>147</v>
      </c>
      <c r="L147" s="250"/>
      <c r="M147" s="251" t="s">
        <v>22</v>
      </c>
      <c r="N147" s="252" t="s">
        <v>44</v>
      </c>
      <c r="O147" s="45"/>
      <c r="P147" s="228">
        <f>O147*H147</f>
        <v>0</v>
      </c>
      <c r="Q147" s="228">
        <v>0.0040000000000000001</v>
      </c>
      <c r="R147" s="228">
        <f>Q147*H147</f>
        <v>0.0040000000000000001</v>
      </c>
      <c r="S147" s="228">
        <v>0</v>
      </c>
      <c r="T147" s="229">
        <f>S147*H147</f>
        <v>0</v>
      </c>
      <c r="AR147" s="22" t="s">
        <v>174</v>
      </c>
      <c r="AT147" s="22" t="s">
        <v>218</v>
      </c>
      <c r="AU147" s="22" t="s">
        <v>82</v>
      </c>
      <c r="AY147" s="22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142</v>
      </c>
      <c r="BM147" s="22" t="s">
        <v>605</v>
      </c>
    </row>
    <row r="148" s="1" customFormat="1" ht="25.5" customHeight="1">
      <c r="B148" s="44"/>
      <c r="C148" s="243" t="s">
        <v>606</v>
      </c>
      <c r="D148" s="243" t="s">
        <v>218</v>
      </c>
      <c r="E148" s="244" t="s">
        <v>607</v>
      </c>
      <c r="F148" s="245" t="s">
        <v>608</v>
      </c>
      <c r="G148" s="246" t="s">
        <v>306</v>
      </c>
      <c r="H148" s="247">
        <v>1</v>
      </c>
      <c r="I148" s="248"/>
      <c r="J148" s="249">
        <f>ROUND(I148*H148,2)</f>
        <v>0</v>
      </c>
      <c r="K148" s="245" t="s">
        <v>147</v>
      </c>
      <c r="L148" s="250"/>
      <c r="M148" s="251" t="s">
        <v>22</v>
      </c>
      <c r="N148" s="252" t="s">
        <v>44</v>
      </c>
      <c r="O148" s="45"/>
      <c r="P148" s="228">
        <f>O148*H148</f>
        <v>0</v>
      </c>
      <c r="Q148" s="228">
        <v>0.059999999999999998</v>
      </c>
      <c r="R148" s="228">
        <f>Q148*H148</f>
        <v>0.059999999999999998</v>
      </c>
      <c r="S148" s="228">
        <v>0</v>
      </c>
      <c r="T148" s="229">
        <f>S148*H148</f>
        <v>0</v>
      </c>
      <c r="AR148" s="22" t="s">
        <v>174</v>
      </c>
      <c r="AT148" s="22" t="s">
        <v>218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609</v>
      </c>
    </row>
    <row r="149" s="1" customFormat="1" ht="25.5" customHeight="1">
      <c r="B149" s="44"/>
      <c r="C149" s="219" t="s">
        <v>610</v>
      </c>
      <c r="D149" s="219" t="s">
        <v>138</v>
      </c>
      <c r="E149" s="220" t="s">
        <v>611</v>
      </c>
      <c r="F149" s="221" t="s">
        <v>612</v>
      </c>
      <c r="G149" s="222" t="s">
        <v>306</v>
      </c>
      <c r="H149" s="223">
        <v>1</v>
      </c>
      <c r="I149" s="224"/>
      <c r="J149" s="225">
        <f>ROUND(I149*H149,2)</f>
        <v>0</v>
      </c>
      <c r="K149" s="221" t="s">
        <v>147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0.0093600000000000003</v>
      </c>
      <c r="R149" s="228">
        <f>Q149*H149</f>
        <v>0.0093600000000000003</v>
      </c>
      <c r="S149" s="228">
        <v>0</v>
      </c>
      <c r="T149" s="229">
        <f>S149*H149</f>
        <v>0</v>
      </c>
      <c r="AR149" s="22" t="s">
        <v>142</v>
      </c>
      <c r="AT149" s="22" t="s">
        <v>138</v>
      </c>
      <c r="AU149" s="22" t="s">
        <v>82</v>
      </c>
      <c r="AY149" s="22" t="s">
        <v>136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142</v>
      </c>
      <c r="BM149" s="22" t="s">
        <v>613</v>
      </c>
    </row>
    <row r="150" s="10" customFormat="1" ht="29.88" customHeight="1">
      <c r="B150" s="203"/>
      <c r="C150" s="204"/>
      <c r="D150" s="205" t="s">
        <v>72</v>
      </c>
      <c r="E150" s="217" t="s">
        <v>353</v>
      </c>
      <c r="F150" s="217" t="s">
        <v>354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SUM(P151:P156)</f>
        <v>0</v>
      </c>
      <c r="Q150" s="211"/>
      <c r="R150" s="212">
        <f>SUM(R151:R156)</f>
        <v>0</v>
      </c>
      <c r="S150" s="211"/>
      <c r="T150" s="213">
        <f>SUM(T151:T156)</f>
        <v>0</v>
      </c>
      <c r="AR150" s="214" t="s">
        <v>24</v>
      </c>
      <c r="AT150" s="215" t="s">
        <v>72</v>
      </c>
      <c r="AU150" s="215" t="s">
        <v>24</v>
      </c>
      <c r="AY150" s="214" t="s">
        <v>136</v>
      </c>
      <c r="BK150" s="216">
        <f>SUM(BK151:BK156)</f>
        <v>0</v>
      </c>
    </row>
    <row r="151" s="1" customFormat="1" ht="25.5" customHeight="1">
      <c r="B151" s="44"/>
      <c r="C151" s="219" t="s">
        <v>443</v>
      </c>
      <c r="D151" s="219" t="s">
        <v>138</v>
      </c>
      <c r="E151" s="220" t="s">
        <v>356</v>
      </c>
      <c r="F151" s="221" t="s">
        <v>357</v>
      </c>
      <c r="G151" s="222" t="s">
        <v>206</v>
      </c>
      <c r="H151" s="223">
        <v>3.7200000000000002</v>
      </c>
      <c r="I151" s="224"/>
      <c r="J151" s="225">
        <f>ROUND(I151*H151,2)</f>
        <v>0</v>
      </c>
      <c r="K151" s="221" t="s">
        <v>147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142</v>
      </c>
      <c r="AT151" s="22" t="s">
        <v>138</v>
      </c>
      <c r="AU151" s="22" t="s">
        <v>82</v>
      </c>
      <c r="AY151" s="22" t="s">
        <v>136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142</v>
      </c>
      <c r="BM151" s="22" t="s">
        <v>358</v>
      </c>
    </row>
    <row r="152" s="11" customFormat="1">
      <c r="B152" s="231"/>
      <c r="C152" s="232"/>
      <c r="D152" s="233" t="s">
        <v>156</v>
      </c>
      <c r="E152" s="234" t="s">
        <v>22</v>
      </c>
      <c r="F152" s="235" t="s">
        <v>614</v>
      </c>
      <c r="G152" s="232"/>
      <c r="H152" s="236">
        <v>3.7200000000000002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156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136</v>
      </c>
    </row>
    <row r="153" s="1" customFormat="1" ht="25.5" customHeight="1">
      <c r="B153" s="44"/>
      <c r="C153" s="219" t="s">
        <v>445</v>
      </c>
      <c r="D153" s="219" t="s">
        <v>138</v>
      </c>
      <c r="E153" s="220" t="s">
        <v>361</v>
      </c>
      <c r="F153" s="221" t="s">
        <v>362</v>
      </c>
      <c r="G153" s="222" t="s">
        <v>206</v>
      </c>
      <c r="H153" s="223">
        <v>85.560000000000002</v>
      </c>
      <c r="I153" s="224"/>
      <c r="J153" s="225">
        <f>ROUND(I153*H153,2)</f>
        <v>0</v>
      </c>
      <c r="K153" s="221" t="s">
        <v>147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142</v>
      </c>
      <c r="AT153" s="22" t="s">
        <v>138</v>
      </c>
      <c r="AU153" s="22" t="s">
        <v>82</v>
      </c>
      <c r="AY153" s="22" t="s">
        <v>136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142</v>
      </c>
      <c r="BM153" s="22" t="s">
        <v>363</v>
      </c>
    </row>
    <row r="154" s="11" customFormat="1">
      <c r="B154" s="231"/>
      <c r="C154" s="232"/>
      <c r="D154" s="233" t="s">
        <v>156</v>
      </c>
      <c r="E154" s="234" t="s">
        <v>22</v>
      </c>
      <c r="F154" s="235" t="s">
        <v>615</v>
      </c>
      <c r="G154" s="232"/>
      <c r="H154" s="236">
        <v>85.560000000000002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156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136</v>
      </c>
    </row>
    <row r="155" s="1" customFormat="1" ht="25.5" customHeight="1">
      <c r="B155" s="44"/>
      <c r="C155" s="219" t="s">
        <v>401</v>
      </c>
      <c r="D155" s="219" t="s">
        <v>138</v>
      </c>
      <c r="E155" s="220" t="s">
        <v>385</v>
      </c>
      <c r="F155" s="221" t="s">
        <v>381</v>
      </c>
      <c r="G155" s="222" t="s">
        <v>206</v>
      </c>
      <c r="H155" s="223">
        <v>3.7200000000000002</v>
      </c>
      <c r="I155" s="224"/>
      <c r="J155" s="225">
        <f>ROUND(I155*H155,2)</f>
        <v>0</v>
      </c>
      <c r="K155" s="221" t="s">
        <v>22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142</v>
      </c>
      <c r="AT155" s="22" t="s">
        <v>138</v>
      </c>
      <c r="AU155" s="22" t="s">
        <v>82</v>
      </c>
      <c r="AY155" s="22" t="s">
        <v>136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142</v>
      </c>
      <c r="BM155" s="22" t="s">
        <v>616</v>
      </c>
    </row>
    <row r="156" s="11" customFormat="1">
      <c r="B156" s="231"/>
      <c r="C156" s="232"/>
      <c r="D156" s="233" t="s">
        <v>156</v>
      </c>
      <c r="E156" s="234" t="s">
        <v>22</v>
      </c>
      <c r="F156" s="235" t="s">
        <v>617</v>
      </c>
      <c r="G156" s="232"/>
      <c r="H156" s="236">
        <v>3.7200000000000002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156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136</v>
      </c>
    </row>
    <row r="157" s="10" customFormat="1" ht="29.88" customHeight="1">
      <c r="B157" s="203"/>
      <c r="C157" s="204"/>
      <c r="D157" s="205" t="s">
        <v>72</v>
      </c>
      <c r="E157" s="217" t="s">
        <v>393</v>
      </c>
      <c r="F157" s="217" t="s">
        <v>394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</v>
      </c>
      <c r="S157" s="211"/>
      <c r="T157" s="213">
        <f>T158</f>
        <v>0</v>
      </c>
      <c r="AR157" s="214" t="s">
        <v>24</v>
      </c>
      <c r="AT157" s="215" t="s">
        <v>72</v>
      </c>
      <c r="AU157" s="215" t="s">
        <v>24</v>
      </c>
      <c r="AY157" s="214" t="s">
        <v>136</v>
      </c>
      <c r="BK157" s="216">
        <f>BK158</f>
        <v>0</v>
      </c>
    </row>
    <row r="158" s="1" customFormat="1" ht="25.5" customHeight="1">
      <c r="B158" s="44"/>
      <c r="C158" s="219" t="s">
        <v>405</v>
      </c>
      <c r="D158" s="219" t="s">
        <v>138</v>
      </c>
      <c r="E158" s="220" t="s">
        <v>396</v>
      </c>
      <c r="F158" s="221" t="s">
        <v>397</v>
      </c>
      <c r="G158" s="222" t="s">
        <v>206</v>
      </c>
      <c r="H158" s="223">
        <v>19.588000000000001</v>
      </c>
      <c r="I158" s="224"/>
      <c r="J158" s="225">
        <f>ROUND(I158*H158,2)</f>
        <v>0</v>
      </c>
      <c r="K158" s="221" t="s">
        <v>147</v>
      </c>
      <c r="L158" s="70"/>
      <c r="M158" s="226" t="s">
        <v>22</v>
      </c>
      <c r="N158" s="253" t="s">
        <v>44</v>
      </c>
      <c r="O158" s="254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AR158" s="22" t="s">
        <v>142</v>
      </c>
      <c r="AT158" s="22" t="s">
        <v>138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398</v>
      </c>
    </row>
    <row r="159" s="1" customFormat="1" ht="6.96" customHeight="1">
      <c r="B159" s="65"/>
      <c r="C159" s="66"/>
      <c r="D159" s="66"/>
      <c r="E159" s="66"/>
      <c r="F159" s="66"/>
      <c r="G159" s="66"/>
      <c r="H159" s="66"/>
      <c r="I159" s="164"/>
      <c r="J159" s="66"/>
      <c r="K159" s="66"/>
      <c r="L159" s="70"/>
    </row>
  </sheetData>
  <sheetProtection sheet="1" autoFilter="0" formatColumns="0" formatRows="0" objects="1" scenarios="1" spinCount="100000" saltValue="5a61MtdPeMzFZUIy/0FGOgOhLA74Dvch8QysFodYyPPUOo9j2qZE8o9/oxDHViTCwKYP6JRTiHTj3DgLnYMQ1g==" hashValue="3l540iWRZx0Q8jMHWe+2JpJPWaKoPf9cfLxkMOPPkZ2t0q+8lASjcaZMcI/+GE8c1/lWFVFZOlcE41avF5ia8g==" algorithmName="SHA-512" password="CC35"/>
  <autoFilter ref="C82:K158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618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ROUND(SUM(BE81:BE144), 2)</f>
        <v>0</v>
      </c>
      <c r="G30" s="45"/>
      <c r="H30" s="45"/>
      <c r="I30" s="156">
        <v>0.20999999999999999</v>
      </c>
      <c r="J30" s="155">
        <f>ROUND(ROUND((SUM(BE81:BE144)),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ROUND(SUM(BF81:BF144), 2)</f>
        <v>0</v>
      </c>
      <c r="G31" s="45"/>
      <c r="H31" s="45"/>
      <c r="I31" s="156">
        <v>0.14999999999999999</v>
      </c>
      <c r="J31" s="155">
        <f>ROUND(ROUND((SUM(BF81:BF144)),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ROUND(SUM(BG81:BG144),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ROUND(SUM(BH81:BH144),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ROUND(SUM(BI81:BI144),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VRN-CASTNEUZNETELNE - Vedlejší a ostatní rozpočtové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619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620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621</v>
      </c>
      <c r="E59" s="185"/>
      <c r="F59" s="185"/>
      <c r="G59" s="185"/>
      <c r="H59" s="185"/>
      <c r="I59" s="186"/>
      <c r="J59" s="187">
        <f>J100</f>
        <v>0</v>
      </c>
      <c r="K59" s="188"/>
    </row>
    <row r="60" s="8" customFormat="1" ht="19.92" customHeight="1">
      <c r="B60" s="182"/>
      <c r="C60" s="183"/>
      <c r="D60" s="184" t="s">
        <v>622</v>
      </c>
      <c r="E60" s="185"/>
      <c r="F60" s="185"/>
      <c r="G60" s="185"/>
      <c r="H60" s="185"/>
      <c r="I60" s="186"/>
      <c r="J60" s="187">
        <f>J137</f>
        <v>0</v>
      </c>
      <c r="K60" s="188"/>
    </row>
    <row r="61" s="8" customFormat="1" ht="19.92" customHeight="1">
      <c r="B61" s="182"/>
      <c r="C61" s="183"/>
      <c r="D61" s="184" t="s">
        <v>623</v>
      </c>
      <c r="E61" s="185"/>
      <c r="F61" s="185"/>
      <c r="G61" s="185"/>
      <c r="H61" s="185"/>
      <c r="I61" s="186"/>
      <c r="J61" s="187">
        <f>J142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Komunikace pro chodce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104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VRN-CASTNEUZNETELNE - Vedlejší a ostatní rozpočtové náklady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25</v>
      </c>
      <c r="D75" s="72"/>
      <c r="E75" s="72"/>
      <c r="F75" s="191" t="str">
        <f>F12</f>
        <v xml:space="preserve"> </v>
      </c>
      <c r="G75" s="72"/>
      <c r="H75" s="72"/>
      <c r="I75" s="192" t="s">
        <v>27</v>
      </c>
      <c r="J75" s="83" t="str">
        <f>IF(J12="","",J12)</f>
        <v>15. 12. 2017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31</v>
      </c>
      <c r="D77" s="72"/>
      <c r="E77" s="72"/>
      <c r="F77" s="191" t="str">
        <f>E15</f>
        <v xml:space="preserve"> </v>
      </c>
      <c r="G77" s="72"/>
      <c r="H77" s="72"/>
      <c r="I77" s="192" t="s">
        <v>36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121</v>
      </c>
      <c r="D80" s="195" t="s">
        <v>58</v>
      </c>
      <c r="E80" s="195" t="s">
        <v>54</v>
      </c>
      <c r="F80" s="195" t="s">
        <v>122</v>
      </c>
      <c r="G80" s="195" t="s">
        <v>123</v>
      </c>
      <c r="H80" s="195" t="s">
        <v>124</v>
      </c>
      <c r="I80" s="196" t="s">
        <v>125</v>
      </c>
      <c r="J80" s="195" t="s">
        <v>108</v>
      </c>
      <c r="K80" s="197" t="s">
        <v>126</v>
      </c>
      <c r="L80" s="198"/>
      <c r="M80" s="100" t="s">
        <v>127</v>
      </c>
      <c r="N80" s="101" t="s">
        <v>43</v>
      </c>
      <c r="O80" s="101" t="s">
        <v>128</v>
      </c>
      <c r="P80" s="101" t="s">
        <v>129</v>
      </c>
      <c r="Q80" s="101" t="s">
        <v>130</v>
      </c>
      <c r="R80" s="101" t="s">
        <v>131</v>
      </c>
      <c r="S80" s="101" t="s">
        <v>132</v>
      </c>
      <c r="T80" s="102" t="s">
        <v>133</v>
      </c>
    </row>
    <row r="81" s="1" customFormat="1" ht="29.28" customHeight="1">
      <c r="B81" s="44"/>
      <c r="C81" s="106" t="s">
        <v>109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</v>
      </c>
      <c r="S81" s="104"/>
      <c r="T81" s="201">
        <f>T82</f>
        <v>0</v>
      </c>
      <c r="AT81" s="22" t="s">
        <v>72</v>
      </c>
      <c r="AU81" s="22" t="s">
        <v>110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624</v>
      </c>
      <c r="F82" s="206" t="s">
        <v>625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P83+P100+P137+P142</f>
        <v>0</v>
      </c>
      <c r="Q82" s="211"/>
      <c r="R82" s="212">
        <f>R83+R100+R137+R142</f>
        <v>0</v>
      </c>
      <c r="S82" s="211"/>
      <c r="T82" s="213">
        <f>T83+T100+T137+T142</f>
        <v>0</v>
      </c>
      <c r="AR82" s="214" t="s">
        <v>158</v>
      </c>
      <c r="AT82" s="215" t="s">
        <v>72</v>
      </c>
      <c r="AU82" s="215" t="s">
        <v>73</v>
      </c>
      <c r="AY82" s="214" t="s">
        <v>136</v>
      </c>
      <c r="BK82" s="216">
        <f>BK83+BK100+BK137+BK142</f>
        <v>0</v>
      </c>
    </row>
    <row r="83" s="10" customFormat="1" ht="19.92" customHeight="1">
      <c r="B83" s="203"/>
      <c r="C83" s="204"/>
      <c r="D83" s="205" t="s">
        <v>72</v>
      </c>
      <c r="E83" s="217" t="s">
        <v>626</v>
      </c>
      <c r="F83" s="217" t="s">
        <v>627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SUM(P84:P99)</f>
        <v>0</v>
      </c>
      <c r="Q83" s="211"/>
      <c r="R83" s="212">
        <f>SUM(R84:R99)</f>
        <v>0</v>
      </c>
      <c r="S83" s="211"/>
      <c r="T83" s="213">
        <f>SUM(T84:T99)</f>
        <v>0</v>
      </c>
      <c r="AR83" s="214" t="s">
        <v>158</v>
      </c>
      <c r="AT83" s="215" t="s">
        <v>72</v>
      </c>
      <c r="AU83" s="215" t="s">
        <v>24</v>
      </c>
      <c r="AY83" s="214" t="s">
        <v>136</v>
      </c>
      <c r="BK83" s="216">
        <f>SUM(BK84:BK99)</f>
        <v>0</v>
      </c>
    </row>
    <row r="84" s="1" customFormat="1" ht="16.5" customHeight="1">
      <c r="B84" s="44"/>
      <c r="C84" s="219" t="s">
        <v>217</v>
      </c>
      <c r="D84" s="219" t="s">
        <v>138</v>
      </c>
      <c r="E84" s="220" t="s">
        <v>628</v>
      </c>
      <c r="F84" s="221" t="s">
        <v>629</v>
      </c>
      <c r="G84" s="222" t="s">
        <v>141</v>
      </c>
      <c r="H84" s="223">
        <v>16</v>
      </c>
      <c r="I84" s="224"/>
      <c r="J84" s="225">
        <f>ROUND(I84*H84,2)</f>
        <v>0</v>
      </c>
      <c r="K84" s="221" t="s">
        <v>147</v>
      </c>
      <c r="L84" s="70"/>
      <c r="M84" s="226" t="s">
        <v>22</v>
      </c>
      <c r="N84" s="227" t="s">
        <v>44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630</v>
      </c>
      <c r="AT84" s="22" t="s">
        <v>138</v>
      </c>
      <c r="AU84" s="22" t="s">
        <v>82</v>
      </c>
      <c r="AY84" s="22" t="s">
        <v>136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24</v>
      </c>
      <c r="BK84" s="230">
        <f>ROUND(I84*H84,2)</f>
        <v>0</v>
      </c>
      <c r="BL84" s="22" t="s">
        <v>630</v>
      </c>
      <c r="BM84" s="22" t="s">
        <v>631</v>
      </c>
    </row>
    <row r="85" s="11" customFormat="1">
      <c r="B85" s="231"/>
      <c r="C85" s="232"/>
      <c r="D85" s="233" t="s">
        <v>156</v>
      </c>
      <c r="E85" s="234" t="s">
        <v>22</v>
      </c>
      <c r="F85" s="235" t="s">
        <v>632</v>
      </c>
      <c r="G85" s="232"/>
      <c r="H85" s="236">
        <v>4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156</v>
      </c>
      <c r="AU85" s="242" t="s">
        <v>82</v>
      </c>
      <c r="AV85" s="11" t="s">
        <v>82</v>
      </c>
      <c r="AW85" s="11" t="s">
        <v>37</v>
      </c>
      <c r="AX85" s="11" t="s">
        <v>73</v>
      </c>
      <c r="AY85" s="242" t="s">
        <v>136</v>
      </c>
    </row>
    <row r="86" s="11" customFormat="1">
      <c r="B86" s="231"/>
      <c r="C86" s="232"/>
      <c r="D86" s="233" t="s">
        <v>156</v>
      </c>
      <c r="E86" s="234" t="s">
        <v>22</v>
      </c>
      <c r="F86" s="235" t="s">
        <v>633</v>
      </c>
      <c r="G86" s="232"/>
      <c r="H86" s="236">
        <v>0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156</v>
      </c>
      <c r="AU86" s="242" t="s">
        <v>82</v>
      </c>
      <c r="AV86" s="11" t="s">
        <v>82</v>
      </c>
      <c r="AW86" s="11" t="s">
        <v>37</v>
      </c>
      <c r="AX86" s="11" t="s">
        <v>73</v>
      </c>
      <c r="AY86" s="242" t="s">
        <v>136</v>
      </c>
    </row>
    <row r="87" s="11" customFormat="1">
      <c r="B87" s="231"/>
      <c r="C87" s="232"/>
      <c r="D87" s="233" t="s">
        <v>156</v>
      </c>
      <c r="E87" s="234" t="s">
        <v>22</v>
      </c>
      <c r="F87" s="235" t="s">
        <v>634</v>
      </c>
      <c r="G87" s="232"/>
      <c r="H87" s="236">
        <v>2</v>
      </c>
      <c r="I87" s="237"/>
      <c r="J87" s="232"/>
      <c r="K87" s="232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156</v>
      </c>
      <c r="AU87" s="242" t="s">
        <v>82</v>
      </c>
      <c r="AV87" s="11" t="s">
        <v>82</v>
      </c>
      <c r="AW87" s="11" t="s">
        <v>37</v>
      </c>
      <c r="AX87" s="11" t="s">
        <v>73</v>
      </c>
      <c r="AY87" s="242" t="s">
        <v>136</v>
      </c>
    </row>
    <row r="88" s="11" customFormat="1">
      <c r="B88" s="231"/>
      <c r="C88" s="232"/>
      <c r="D88" s="233" t="s">
        <v>156</v>
      </c>
      <c r="E88" s="234" t="s">
        <v>22</v>
      </c>
      <c r="F88" s="235" t="s">
        <v>635</v>
      </c>
      <c r="G88" s="232"/>
      <c r="H88" s="236">
        <v>4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156</v>
      </c>
      <c r="AU88" s="242" t="s">
        <v>82</v>
      </c>
      <c r="AV88" s="11" t="s">
        <v>82</v>
      </c>
      <c r="AW88" s="11" t="s">
        <v>37</v>
      </c>
      <c r="AX88" s="11" t="s">
        <v>73</v>
      </c>
      <c r="AY88" s="242" t="s">
        <v>136</v>
      </c>
    </row>
    <row r="89" s="11" customFormat="1">
      <c r="B89" s="231"/>
      <c r="C89" s="232"/>
      <c r="D89" s="233" t="s">
        <v>156</v>
      </c>
      <c r="E89" s="234" t="s">
        <v>22</v>
      </c>
      <c r="F89" s="235" t="s">
        <v>636</v>
      </c>
      <c r="G89" s="232"/>
      <c r="H89" s="236">
        <v>3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156</v>
      </c>
      <c r="AU89" s="242" t="s">
        <v>82</v>
      </c>
      <c r="AV89" s="11" t="s">
        <v>82</v>
      </c>
      <c r="AW89" s="11" t="s">
        <v>37</v>
      </c>
      <c r="AX89" s="11" t="s">
        <v>73</v>
      </c>
      <c r="AY89" s="242" t="s">
        <v>136</v>
      </c>
    </row>
    <row r="90" s="11" customFormat="1">
      <c r="B90" s="231"/>
      <c r="C90" s="232"/>
      <c r="D90" s="233" t="s">
        <v>156</v>
      </c>
      <c r="E90" s="234" t="s">
        <v>22</v>
      </c>
      <c r="F90" s="235" t="s">
        <v>637</v>
      </c>
      <c r="G90" s="232"/>
      <c r="H90" s="236">
        <v>3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156</v>
      </c>
      <c r="AU90" s="242" t="s">
        <v>82</v>
      </c>
      <c r="AV90" s="11" t="s">
        <v>82</v>
      </c>
      <c r="AW90" s="11" t="s">
        <v>37</v>
      </c>
      <c r="AX90" s="11" t="s">
        <v>73</v>
      </c>
      <c r="AY90" s="242" t="s">
        <v>136</v>
      </c>
    </row>
    <row r="91" s="12" customFormat="1">
      <c r="B91" s="257"/>
      <c r="C91" s="258"/>
      <c r="D91" s="233" t="s">
        <v>156</v>
      </c>
      <c r="E91" s="259" t="s">
        <v>22</v>
      </c>
      <c r="F91" s="260" t="s">
        <v>547</v>
      </c>
      <c r="G91" s="258"/>
      <c r="H91" s="261">
        <v>16</v>
      </c>
      <c r="I91" s="262"/>
      <c r="J91" s="258"/>
      <c r="K91" s="258"/>
      <c r="L91" s="263"/>
      <c r="M91" s="264"/>
      <c r="N91" s="265"/>
      <c r="O91" s="265"/>
      <c r="P91" s="265"/>
      <c r="Q91" s="265"/>
      <c r="R91" s="265"/>
      <c r="S91" s="265"/>
      <c r="T91" s="266"/>
      <c r="AT91" s="267" t="s">
        <v>156</v>
      </c>
      <c r="AU91" s="267" t="s">
        <v>82</v>
      </c>
      <c r="AV91" s="12" t="s">
        <v>142</v>
      </c>
      <c r="AW91" s="12" t="s">
        <v>37</v>
      </c>
      <c r="AX91" s="12" t="s">
        <v>24</v>
      </c>
      <c r="AY91" s="267" t="s">
        <v>136</v>
      </c>
    </row>
    <row r="92" s="1" customFormat="1" ht="25.5" customHeight="1">
      <c r="B92" s="44"/>
      <c r="C92" s="219" t="s">
        <v>82</v>
      </c>
      <c r="D92" s="219" t="s">
        <v>138</v>
      </c>
      <c r="E92" s="220" t="s">
        <v>638</v>
      </c>
      <c r="F92" s="221" t="s">
        <v>639</v>
      </c>
      <c r="G92" s="222" t="s">
        <v>141</v>
      </c>
      <c r="H92" s="223">
        <v>8</v>
      </c>
      <c r="I92" s="224"/>
      <c r="J92" s="225">
        <f>ROUND(I92*H92,2)</f>
        <v>0</v>
      </c>
      <c r="K92" s="221" t="s">
        <v>147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630</v>
      </c>
      <c r="AT92" s="22" t="s">
        <v>138</v>
      </c>
      <c r="AU92" s="22" t="s">
        <v>82</v>
      </c>
      <c r="AY92" s="22" t="s">
        <v>136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630</v>
      </c>
      <c r="BM92" s="22" t="s">
        <v>640</v>
      </c>
    </row>
    <row r="93" s="11" customFormat="1">
      <c r="B93" s="231"/>
      <c r="C93" s="232"/>
      <c r="D93" s="233" t="s">
        <v>156</v>
      </c>
      <c r="E93" s="234" t="s">
        <v>22</v>
      </c>
      <c r="F93" s="235" t="s">
        <v>641</v>
      </c>
      <c r="G93" s="232"/>
      <c r="H93" s="236">
        <v>8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156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136</v>
      </c>
    </row>
    <row r="94" s="1" customFormat="1" ht="16.5" customHeight="1">
      <c r="B94" s="44"/>
      <c r="C94" s="219" t="s">
        <v>149</v>
      </c>
      <c r="D94" s="219" t="s">
        <v>138</v>
      </c>
      <c r="E94" s="220" t="s">
        <v>642</v>
      </c>
      <c r="F94" s="221" t="s">
        <v>643</v>
      </c>
      <c r="G94" s="222" t="s">
        <v>141</v>
      </c>
      <c r="H94" s="223">
        <v>8</v>
      </c>
      <c r="I94" s="224"/>
      <c r="J94" s="225">
        <f>ROUND(I94*H94,2)</f>
        <v>0</v>
      </c>
      <c r="K94" s="221" t="s">
        <v>147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630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630</v>
      </c>
      <c r="BM94" s="22" t="s">
        <v>644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645</v>
      </c>
      <c r="G95" s="232"/>
      <c r="H95" s="236">
        <v>8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" customFormat="1" ht="25.5" customHeight="1">
      <c r="B96" s="44"/>
      <c r="C96" s="219" t="s">
        <v>142</v>
      </c>
      <c r="D96" s="219" t="s">
        <v>138</v>
      </c>
      <c r="E96" s="220" t="s">
        <v>646</v>
      </c>
      <c r="F96" s="221" t="s">
        <v>647</v>
      </c>
      <c r="G96" s="222" t="s">
        <v>141</v>
      </c>
      <c r="H96" s="223">
        <v>294</v>
      </c>
      <c r="I96" s="224"/>
      <c r="J96" s="225">
        <f>ROUND(I96*H96,2)</f>
        <v>0</v>
      </c>
      <c r="K96" s="221" t="s">
        <v>147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630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630</v>
      </c>
      <c r="BM96" s="22" t="s">
        <v>648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649</v>
      </c>
      <c r="G97" s="232"/>
      <c r="H97" s="236">
        <v>294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25.5" customHeight="1">
      <c r="B98" s="44"/>
      <c r="C98" s="219" t="s">
        <v>158</v>
      </c>
      <c r="D98" s="219" t="s">
        <v>138</v>
      </c>
      <c r="E98" s="220" t="s">
        <v>650</v>
      </c>
      <c r="F98" s="221" t="s">
        <v>651</v>
      </c>
      <c r="G98" s="222" t="s">
        <v>141</v>
      </c>
      <c r="H98" s="223">
        <v>108</v>
      </c>
      <c r="I98" s="224"/>
      <c r="J98" s="225">
        <f>ROUND(I98*H98,2)</f>
        <v>0</v>
      </c>
      <c r="K98" s="221" t="s">
        <v>147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630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630</v>
      </c>
      <c r="BM98" s="22" t="s">
        <v>652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653</v>
      </c>
      <c r="G99" s="232"/>
      <c r="H99" s="236">
        <v>108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136</v>
      </c>
    </row>
    <row r="100" s="10" customFormat="1" ht="29.88" customHeight="1">
      <c r="B100" s="203"/>
      <c r="C100" s="204"/>
      <c r="D100" s="205" t="s">
        <v>72</v>
      </c>
      <c r="E100" s="217" t="s">
        <v>654</v>
      </c>
      <c r="F100" s="217" t="s">
        <v>655</v>
      </c>
      <c r="G100" s="204"/>
      <c r="H100" s="204"/>
      <c r="I100" s="207"/>
      <c r="J100" s="218">
        <f>BK100</f>
        <v>0</v>
      </c>
      <c r="K100" s="204"/>
      <c r="L100" s="209"/>
      <c r="M100" s="210"/>
      <c r="N100" s="211"/>
      <c r="O100" s="211"/>
      <c r="P100" s="212">
        <f>SUM(P101:P136)</f>
        <v>0</v>
      </c>
      <c r="Q100" s="211"/>
      <c r="R100" s="212">
        <f>SUM(R101:R136)</f>
        <v>0</v>
      </c>
      <c r="S100" s="211"/>
      <c r="T100" s="213">
        <f>SUM(T101:T136)</f>
        <v>0</v>
      </c>
      <c r="AR100" s="214" t="s">
        <v>158</v>
      </c>
      <c r="AT100" s="215" t="s">
        <v>72</v>
      </c>
      <c r="AU100" s="215" t="s">
        <v>24</v>
      </c>
      <c r="AY100" s="214" t="s">
        <v>136</v>
      </c>
      <c r="BK100" s="216">
        <f>SUM(BK101:BK136)</f>
        <v>0</v>
      </c>
    </row>
    <row r="101" s="1" customFormat="1" ht="25.5" customHeight="1">
      <c r="B101" s="44"/>
      <c r="C101" s="219" t="s">
        <v>213</v>
      </c>
      <c r="D101" s="219" t="s">
        <v>138</v>
      </c>
      <c r="E101" s="220" t="s">
        <v>656</v>
      </c>
      <c r="F101" s="221" t="s">
        <v>657</v>
      </c>
      <c r="G101" s="222" t="s">
        <v>141</v>
      </c>
      <c r="H101" s="223">
        <v>1</v>
      </c>
      <c r="I101" s="224"/>
      <c r="J101" s="225">
        <f>ROUND(I101*H101,2)</f>
        <v>0</v>
      </c>
      <c r="K101" s="221" t="s">
        <v>186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630</v>
      </c>
      <c r="AT101" s="22" t="s">
        <v>138</v>
      </c>
      <c r="AU101" s="22" t="s">
        <v>82</v>
      </c>
      <c r="AY101" s="22" t="s">
        <v>136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630</v>
      </c>
      <c r="BM101" s="22" t="s">
        <v>658</v>
      </c>
    </row>
    <row r="102" s="1" customFormat="1" ht="16.5" customHeight="1">
      <c r="B102" s="44"/>
      <c r="C102" s="219" t="s">
        <v>169</v>
      </c>
      <c r="D102" s="219" t="s">
        <v>138</v>
      </c>
      <c r="E102" s="220" t="s">
        <v>659</v>
      </c>
      <c r="F102" s="221" t="s">
        <v>660</v>
      </c>
      <c r="G102" s="222" t="s">
        <v>661</v>
      </c>
      <c r="H102" s="223">
        <v>11</v>
      </c>
      <c r="I102" s="224"/>
      <c r="J102" s="225">
        <f>ROUND(I102*H102,2)</f>
        <v>0</v>
      </c>
      <c r="K102" s="221" t="s">
        <v>147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630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630</v>
      </c>
      <c r="BM102" s="22" t="s">
        <v>662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663</v>
      </c>
      <c r="G103" s="232"/>
      <c r="H103" s="236">
        <v>2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73</v>
      </c>
      <c r="AY103" s="242" t="s">
        <v>136</v>
      </c>
    </row>
    <row r="104" s="11" customFormat="1">
      <c r="B104" s="231"/>
      <c r="C104" s="232"/>
      <c r="D104" s="233" t="s">
        <v>156</v>
      </c>
      <c r="E104" s="234" t="s">
        <v>22</v>
      </c>
      <c r="F104" s="235" t="s">
        <v>664</v>
      </c>
      <c r="G104" s="232"/>
      <c r="H104" s="236">
        <v>1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156</v>
      </c>
      <c r="AU104" s="242" t="s">
        <v>82</v>
      </c>
      <c r="AV104" s="11" t="s">
        <v>82</v>
      </c>
      <c r="AW104" s="11" t="s">
        <v>37</v>
      </c>
      <c r="AX104" s="11" t="s">
        <v>73</v>
      </c>
      <c r="AY104" s="242" t="s">
        <v>136</v>
      </c>
    </row>
    <row r="105" s="11" customFormat="1">
      <c r="B105" s="231"/>
      <c r="C105" s="232"/>
      <c r="D105" s="233" t="s">
        <v>156</v>
      </c>
      <c r="E105" s="234" t="s">
        <v>22</v>
      </c>
      <c r="F105" s="235" t="s">
        <v>665</v>
      </c>
      <c r="G105" s="232"/>
      <c r="H105" s="236">
        <v>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156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136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666</v>
      </c>
      <c r="G106" s="232"/>
      <c r="H106" s="236">
        <v>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73</v>
      </c>
      <c r="AY106" s="242" t="s">
        <v>136</v>
      </c>
    </row>
    <row r="107" s="11" customFormat="1">
      <c r="B107" s="231"/>
      <c r="C107" s="232"/>
      <c r="D107" s="233" t="s">
        <v>156</v>
      </c>
      <c r="E107" s="234" t="s">
        <v>22</v>
      </c>
      <c r="F107" s="235" t="s">
        <v>667</v>
      </c>
      <c r="G107" s="232"/>
      <c r="H107" s="236">
        <v>1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156</v>
      </c>
      <c r="AU107" s="242" t="s">
        <v>82</v>
      </c>
      <c r="AV107" s="11" t="s">
        <v>82</v>
      </c>
      <c r="AW107" s="11" t="s">
        <v>37</v>
      </c>
      <c r="AX107" s="11" t="s">
        <v>73</v>
      </c>
      <c r="AY107" s="242" t="s">
        <v>136</v>
      </c>
    </row>
    <row r="108" s="11" customFormat="1">
      <c r="B108" s="231"/>
      <c r="C108" s="232"/>
      <c r="D108" s="233" t="s">
        <v>156</v>
      </c>
      <c r="E108" s="234" t="s">
        <v>22</v>
      </c>
      <c r="F108" s="235" t="s">
        <v>668</v>
      </c>
      <c r="G108" s="232"/>
      <c r="H108" s="236">
        <v>1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156</v>
      </c>
      <c r="AU108" s="242" t="s">
        <v>82</v>
      </c>
      <c r="AV108" s="11" t="s">
        <v>82</v>
      </c>
      <c r="AW108" s="11" t="s">
        <v>37</v>
      </c>
      <c r="AX108" s="11" t="s">
        <v>73</v>
      </c>
      <c r="AY108" s="242" t="s">
        <v>136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669</v>
      </c>
      <c r="G109" s="232"/>
      <c r="H109" s="236">
        <v>1.5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73</v>
      </c>
      <c r="AY109" s="242" t="s">
        <v>136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670</v>
      </c>
      <c r="G110" s="232"/>
      <c r="H110" s="236">
        <v>1.5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73</v>
      </c>
      <c r="AY110" s="242" t="s">
        <v>136</v>
      </c>
    </row>
    <row r="111" s="12" customFormat="1">
      <c r="B111" s="257"/>
      <c r="C111" s="258"/>
      <c r="D111" s="233" t="s">
        <v>156</v>
      </c>
      <c r="E111" s="259" t="s">
        <v>22</v>
      </c>
      <c r="F111" s="260" t="s">
        <v>547</v>
      </c>
      <c r="G111" s="258"/>
      <c r="H111" s="261">
        <v>11</v>
      </c>
      <c r="I111" s="262"/>
      <c r="J111" s="258"/>
      <c r="K111" s="258"/>
      <c r="L111" s="263"/>
      <c r="M111" s="264"/>
      <c r="N111" s="265"/>
      <c r="O111" s="265"/>
      <c r="P111" s="265"/>
      <c r="Q111" s="265"/>
      <c r="R111" s="265"/>
      <c r="S111" s="265"/>
      <c r="T111" s="266"/>
      <c r="AT111" s="267" t="s">
        <v>156</v>
      </c>
      <c r="AU111" s="267" t="s">
        <v>82</v>
      </c>
      <c r="AV111" s="12" t="s">
        <v>142</v>
      </c>
      <c r="AW111" s="12" t="s">
        <v>37</v>
      </c>
      <c r="AX111" s="12" t="s">
        <v>24</v>
      </c>
      <c r="AY111" s="267" t="s">
        <v>136</v>
      </c>
    </row>
    <row r="112" s="1" customFormat="1" ht="16.5" customHeight="1">
      <c r="B112" s="44"/>
      <c r="C112" s="219" t="s">
        <v>174</v>
      </c>
      <c r="D112" s="219" t="s">
        <v>138</v>
      </c>
      <c r="E112" s="220" t="s">
        <v>671</v>
      </c>
      <c r="F112" s="221" t="s">
        <v>672</v>
      </c>
      <c r="G112" s="222" t="s">
        <v>661</v>
      </c>
      <c r="H112" s="223">
        <v>11</v>
      </c>
      <c r="I112" s="224"/>
      <c r="J112" s="225">
        <f>ROUND(I112*H112,2)</f>
        <v>0</v>
      </c>
      <c r="K112" s="221" t="s">
        <v>147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630</v>
      </c>
      <c r="AT112" s="22" t="s">
        <v>138</v>
      </c>
      <c r="AU112" s="22" t="s">
        <v>82</v>
      </c>
      <c r="AY112" s="22" t="s">
        <v>136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630</v>
      </c>
      <c r="BM112" s="22" t="s">
        <v>673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674</v>
      </c>
      <c r="G113" s="232"/>
      <c r="H113" s="236">
        <v>2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73</v>
      </c>
      <c r="AY113" s="242" t="s">
        <v>136</v>
      </c>
    </row>
    <row r="114" s="11" customFormat="1">
      <c r="B114" s="231"/>
      <c r="C114" s="232"/>
      <c r="D114" s="233" t="s">
        <v>156</v>
      </c>
      <c r="E114" s="234" t="s">
        <v>22</v>
      </c>
      <c r="F114" s="235" t="s">
        <v>664</v>
      </c>
      <c r="G114" s="232"/>
      <c r="H114" s="236">
        <v>1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156</v>
      </c>
      <c r="AU114" s="242" t="s">
        <v>82</v>
      </c>
      <c r="AV114" s="11" t="s">
        <v>82</v>
      </c>
      <c r="AW114" s="11" t="s">
        <v>37</v>
      </c>
      <c r="AX114" s="11" t="s">
        <v>73</v>
      </c>
      <c r="AY114" s="242" t="s">
        <v>136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675</v>
      </c>
      <c r="G115" s="232"/>
      <c r="H115" s="236">
        <v>1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73</v>
      </c>
      <c r="AY115" s="242" t="s">
        <v>136</v>
      </c>
    </row>
    <row r="116" s="11" customFormat="1">
      <c r="B116" s="231"/>
      <c r="C116" s="232"/>
      <c r="D116" s="233" t="s">
        <v>156</v>
      </c>
      <c r="E116" s="234" t="s">
        <v>22</v>
      </c>
      <c r="F116" s="235" t="s">
        <v>676</v>
      </c>
      <c r="G116" s="232"/>
      <c r="H116" s="236">
        <v>2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156</v>
      </c>
      <c r="AU116" s="242" t="s">
        <v>82</v>
      </c>
      <c r="AV116" s="11" t="s">
        <v>82</v>
      </c>
      <c r="AW116" s="11" t="s">
        <v>37</v>
      </c>
      <c r="AX116" s="11" t="s">
        <v>73</v>
      </c>
      <c r="AY116" s="242" t="s">
        <v>136</v>
      </c>
    </row>
    <row r="117" s="11" customFormat="1">
      <c r="B117" s="231"/>
      <c r="C117" s="232"/>
      <c r="D117" s="233" t="s">
        <v>156</v>
      </c>
      <c r="E117" s="234" t="s">
        <v>22</v>
      </c>
      <c r="F117" s="235" t="s">
        <v>667</v>
      </c>
      <c r="G117" s="232"/>
      <c r="H117" s="236">
        <v>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156</v>
      </c>
      <c r="AU117" s="242" t="s">
        <v>82</v>
      </c>
      <c r="AV117" s="11" t="s">
        <v>82</v>
      </c>
      <c r="AW117" s="11" t="s">
        <v>37</v>
      </c>
      <c r="AX117" s="11" t="s">
        <v>73</v>
      </c>
      <c r="AY117" s="242" t="s">
        <v>136</v>
      </c>
    </row>
    <row r="118" s="11" customFormat="1">
      <c r="B118" s="231"/>
      <c r="C118" s="232"/>
      <c r="D118" s="233" t="s">
        <v>156</v>
      </c>
      <c r="E118" s="234" t="s">
        <v>22</v>
      </c>
      <c r="F118" s="235" t="s">
        <v>667</v>
      </c>
      <c r="G118" s="232"/>
      <c r="H118" s="236">
        <v>1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156</v>
      </c>
      <c r="AU118" s="242" t="s">
        <v>82</v>
      </c>
      <c r="AV118" s="11" t="s">
        <v>82</v>
      </c>
      <c r="AW118" s="11" t="s">
        <v>37</v>
      </c>
      <c r="AX118" s="11" t="s">
        <v>73</v>
      </c>
      <c r="AY118" s="242" t="s">
        <v>136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669</v>
      </c>
      <c r="G119" s="232"/>
      <c r="H119" s="236">
        <v>1.5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73</v>
      </c>
      <c r="AY119" s="242" t="s">
        <v>136</v>
      </c>
    </row>
    <row r="120" s="11" customFormat="1">
      <c r="B120" s="231"/>
      <c r="C120" s="232"/>
      <c r="D120" s="233" t="s">
        <v>156</v>
      </c>
      <c r="E120" s="234" t="s">
        <v>22</v>
      </c>
      <c r="F120" s="235" t="s">
        <v>677</v>
      </c>
      <c r="G120" s="232"/>
      <c r="H120" s="236">
        <v>1.5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156</v>
      </c>
      <c r="AU120" s="242" t="s">
        <v>82</v>
      </c>
      <c r="AV120" s="11" t="s">
        <v>82</v>
      </c>
      <c r="AW120" s="11" t="s">
        <v>37</v>
      </c>
      <c r="AX120" s="11" t="s">
        <v>73</v>
      </c>
      <c r="AY120" s="242" t="s">
        <v>136</v>
      </c>
    </row>
    <row r="121" s="12" customFormat="1">
      <c r="B121" s="257"/>
      <c r="C121" s="258"/>
      <c r="D121" s="233" t="s">
        <v>156</v>
      </c>
      <c r="E121" s="259" t="s">
        <v>22</v>
      </c>
      <c r="F121" s="260" t="s">
        <v>547</v>
      </c>
      <c r="G121" s="258"/>
      <c r="H121" s="261">
        <v>11</v>
      </c>
      <c r="I121" s="262"/>
      <c r="J121" s="258"/>
      <c r="K121" s="258"/>
      <c r="L121" s="263"/>
      <c r="M121" s="264"/>
      <c r="N121" s="265"/>
      <c r="O121" s="265"/>
      <c r="P121" s="265"/>
      <c r="Q121" s="265"/>
      <c r="R121" s="265"/>
      <c r="S121" s="265"/>
      <c r="T121" s="266"/>
      <c r="AT121" s="267" t="s">
        <v>156</v>
      </c>
      <c r="AU121" s="267" t="s">
        <v>82</v>
      </c>
      <c r="AV121" s="12" t="s">
        <v>142</v>
      </c>
      <c r="AW121" s="12" t="s">
        <v>37</v>
      </c>
      <c r="AX121" s="12" t="s">
        <v>24</v>
      </c>
      <c r="AY121" s="267" t="s">
        <v>136</v>
      </c>
    </row>
    <row r="122" s="1" customFormat="1" ht="16.5" customHeight="1">
      <c r="B122" s="44"/>
      <c r="C122" s="219" t="s">
        <v>179</v>
      </c>
      <c r="D122" s="219" t="s">
        <v>138</v>
      </c>
      <c r="E122" s="220" t="s">
        <v>678</v>
      </c>
      <c r="F122" s="221" t="s">
        <v>679</v>
      </c>
      <c r="G122" s="222" t="s">
        <v>141</v>
      </c>
      <c r="H122" s="223">
        <v>11</v>
      </c>
      <c r="I122" s="224"/>
      <c r="J122" s="225">
        <f>ROUND(I122*H122,2)</f>
        <v>0</v>
      </c>
      <c r="K122" s="221" t="s">
        <v>147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630</v>
      </c>
      <c r="AT122" s="22" t="s">
        <v>138</v>
      </c>
      <c r="AU122" s="22" t="s">
        <v>82</v>
      </c>
      <c r="AY122" s="22" t="s">
        <v>136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630</v>
      </c>
      <c r="BM122" s="22" t="s">
        <v>680</v>
      </c>
    </row>
    <row r="123" s="11" customFormat="1">
      <c r="B123" s="231"/>
      <c r="C123" s="232"/>
      <c r="D123" s="233" t="s">
        <v>156</v>
      </c>
      <c r="E123" s="234" t="s">
        <v>22</v>
      </c>
      <c r="F123" s="235" t="s">
        <v>674</v>
      </c>
      <c r="G123" s="232"/>
      <c r="H123" s="236">
        <v>2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156</v>
      </c>
      <c r="AU123" s="242" t="s">
        <v>82</v>
      </c>
      <c r="AV123" s="11" t="s">
        <v>82</v>
      </c>
      <c r="AW123" s="11" t="s">
        <v>37</v>
      </c>
      <c r="AX123" s="11" t="s">
        <v>73</v>
      </c>
      <c r="AY123" s="242" t="s">
        <v>136</v>
      </c>
    </row>
    <row r="124" s="11" customFormat="1">
      <c r="B124" s="231"/>
      <c r="C124" s="232"/>
      <c r="D124" s="233" t="s">
        <v>156</v>
      </c>
      <c r="E124" s="234" t="s">
        <v>22</v>
      </c>
      <c r="F124" s="235" t="s">
        <v>664</v>
      </c>
      <c r="G124" s="232"/>
      <c r="H124" s="236">
        <v>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156</v>
      </c>
      <c r="AU124" s="242" t="s">
        <v>82</v>
      </c>
      <c r="AV124" s="11" t="s">
        <v>82</v>
      </c>
      <c r="AW124" s="11" t="s">
        <v>37</v>
      </c>
      <c r="AX124" s="11" t="s">
        <v>73</v>
      </c>
      <c r="AY124" s="242" t="s">
        <v>136</v>
      </c>
    </row>
    <row r="125" s="11" customFormat="1">
      <c r="B125" s="231"/>
      <c r="C125" s="232"/>
      <c r="D125" s="233" t="s">
        <v>156</v>
      </c>
      <c r="E125" s="234" t="s">
        <v>22</v>
      </c>
      <c r="F125" s="235" t="s">
        <v>665</v>
      </c>
      <c r="G125" s="232"/>
      <c r="H125" s="236">
        <v>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156</v>
      </c>
      <c r="AU125" s="242" t="s">
        <v>82</v>
      </c>
      <c r="AV125" s="11" t="s">
        <v>82</v>
      </c>
      <c r="AW125" s="11" t="s">
        <v>37</v>
      </c>
      <c r="AX125" s="11" t="s">
        <v>73</v>
      </c>
      <c r="AY125" s="242" t="s">
        <v>136</v>
      </c>
    </row>
    <row r="126" s="11" customFormat="1">
      <c r="B126" s="231"/>
      <c r="C126" s="232"/>
      <c r="D126" s="233" t="s">
        <v>156</v>
      </c>
      <c r="E126" s="234" t="s">
        <v>22</v>
      </c>
      <c r="F126" s="235" t="s">
        <v>681</v>
      </c>
      <c r="G126" s="232"/>
      <c r="H126" s="236">
        <v>2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156</v>
      </c>
      <c r="AU126" s="242" t="s">
        <v>82</v>
      </c>
      <c r="AV126" s="11" t="s">
        <v>82</v>
      </c>
      <c r="AW126" s="11" t="s">
        <v>37</v>
      </c>
      <c r="AX126" s="11" t="s">
        <v>73</v>
      </c>
      <c r="AY126" s="242" t="s">
        <v>136</v>
      </c>
    </row>
    <row r="127" s="11" customFormat="1">
      <c r="B127" s="231"/>
      <c r="C127" s="232"/>
      <c r="D127" s="233" t="s">
        <v>156</v>
      </c>
      <c r="E127" s="234" t="s">
        <v>22</v>
      </c>
      <c r="F127" s="235" t="s">
        <v>667</v>
      </c>
      <c r="G127" s="232"/>
      <c r="H127" s="236">
        <v>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156</v>
      </c>
      <c r="AU127" s="242" t="s">
        <v>82</v>
      </c>
      <c r="AV127" s="11" t="s">
        <v>82</v>
      </c>
      <c r="AW127" s="11" t="s">
        <v>37</v>
      </c>
      <c r="AX127" s="11" t="s">
        <v>73</v>
      </c>
      <c r="AY127" s="242" t="s">
        <v>136</v>
      </c>
    </row>
    <row r="128" s="11" customFormat="1">
      <c r="B128" s="231"/>
      <c r="C128" s="232"/>
      <c r="D128" s="233" t="s">
        <v>156</v>
      </c>
      <c r="E128" s="234" t="s">
        <v>22</v>
      </c>
      <c r="F128" s="235" t="s">
        <v>668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156</v>
      </c>
      <c r="AU128" s="242" t="s">
        <v>82</v>
      </c>
      <c r="AV128" s="11" t="s">
        <v>82</v>
      </c>
      <c r="AW128" s="11" t="s">
        <v>37</v>
      </c>
      <c r="AX128" s="11" t="s">
        <v>73</v>
      </c>
      <c r="AY128" s="242" t="s">
        <v>136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669</v>
      </c>
      <c r="G129" s="232"/>
      <c r="H129" s="236">
        <v>1.5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73</v>
      </c>
      <c r="AY129" s="242" t="s">
        <v>136</v>
      </c>
    </row>
    <row r="130" s="11" customFormat="1">
      <c r="B130" s="231"/>
      <c r="C130" s="232"/>
      <c r="D130" s="233" t="s">
        <v>156</v>
      </c>
      <c r="E130" s="234" t="s">
        <v>22</v>
      </c>
      <c r="F130" s="235" t="s">
        <v>682</v>
      </c>
      <c r="G130" s="232"/>
      <c r="H130" s="236">
        <v>1.5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156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136</v>
      </c>
    </row>
    <row r="131" s="12" customFormat="1">
      <c r="B131" s="257"/>
      <c r="C131" s="258"/>
      <c r="D131" s="233" t="s">
        <v>156</v>
      </c>
      <c r="E131" s="259" t="s">
        <v>22</v>
      </c>
      <c r="F131" s="260" t="s">
        <v>547</v>
      </c>
      <c r="G131" s="258"/>
      <c r="H131" s="261">
        <v>11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AT131" s="267" t="s">
        <v>156</v>
      </c>
      <c r="AU131" s="267" t="s">
        <v>82</v>
      </c>
      <c r="AV131" s="12" t="s">
        <v>142</v>
      </c>
      <c r="AW131" s="12" t="s">
        <v>37</v>
      </c>
      <c r="AX131" s="12" t="s">
        <v>24</v>
      </c>
      <c r="AY131" s="267" t="s">
        <v>136</v>
      </c>
    </row>
    <row r="132" s="1" customFormat="1" ht="16.5" customHeight="1">
      <c r="B132" s="44"/>
      <c r="C132" s="219" t="s">
        <v>29</v>
      </c>
      <c r="D132" s="219" t="s">
        <v>138</v>
      </c>
      <c r="E132" s="220" t="s">
        <v>683</v>
      </c>
      <c r="F132" s="221" t="s">
        <v>684</v>
      </c>
      <c r="G132" s="222" t="s">
        <v>141</v>
      </c>
      <c r="H132" s="223">
        <v>16</v>
      </c>
      <c r="I132" s="224"/>
      <c r="J132" s="225">
        <f>ROUND(I132*H132,2)</f>
        <v>0</v>
      </c>
      <c r="K132" s="221" t="s">
        <v>147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630</v>
      </c>
      <c r="AT132" s="22" t="s">
        <v>138</v>
      </c>
      <c r="AU132" s="22" t="s">
        <v>82</v>
      </c>
      <c r="AY132" s="22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630</v>
      </c>
      <c r="BM132" s="22" t="s">
        <v>685</v>
      </c>
    </row>
    <row r="133" s="11" customFormat="1">
      <c r="B133" s="231"/>
      <c r="C133" s="232"/>
      <c r="D133" s="233" t="s">
        <v>156</v>
      </c>
      <c r="E133" s="234" t="s">
        <v>22</v>
      </c>
      <c r="F133" s="235" t="s">
        <v>686</v>
      </c>
      <c r="G133" s="232"/>
      <c r="H133" s="236">
        <v>16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1" t="s">
        <v>82</v>
      </c>
      <c r="AW133" s="11" t="s">
        <v>37</v>
      </c>
      <c r="AX133" s="11" t="s">
        <v>24</v>
      </c>
      <c r="AY133" s="242" t="s">
        <v>136</v>
      </c>
    </row>
    <row r="134" s="1" customFormat="1" ht="16.5" customHeight="1">
      <c r="B134" s="44"/>
      <c r="C134" s="219" t="s">
        <v>189</v>
      </c>
      <c r="D134" s="219" t="s">
        <v>138</v>
      </c>
      <c r="E134" s="220" t="s">
        <v>687</v>
      </c>
      <c r="F134" s="221" t="s">
        <v>688</v>
      </c>
      <c r="G134" s="222" t="s">
        <v>141</v>
      </c>
      <c r="H134" s="223">
        <v>1</v>
      </c>
      <c r="I134" s="224"/>
      <c r="J134" s="225">
        <f>ROUND(I134*H134,2)</f>
        <v>0</v>
      </c>
      <c r="K134" s="221" t="s">
        <v>147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630</v>
      </c>
      <c r="AT134" s="22" t="s">
        <v>138</v>
      </c>
      <c r="AU134" s="22" t="s">
        <v>82</v>
      </c>
      <c r="AY134" s="22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630</v>
      </c>
      <c r="BM134" s="22" t="s">
        <v>689</v>
      </c>
    </row>
    <row r="135" s="11" customFormat="1">
      <c r="B135" s="231"/>
      <c r="C135" s="232"/>
      <c r="D135" s="233" t="s">
        <v>156</v>
      </c>
      <c r="E135" s="234" t="s">
        <v>22</v>
      </c>
      <c r="F135" s="235" t="s">
        <v>690</v>
      </c>
      <c r="G135" s="232"/>
      <c r="H135" s="236">
        <v>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82</v>
      </c>
      <c r="AV135" s="11" t="s">
        <v>82</v>
      </c>
      <c r="AW135" s="11" t="s">
        <v>37</v>
      </c>
      <c r="AX135" s="11" t="s">
        <v>24</v>
      </c>
      <c r="AY135" s="242" t="s">
        <v>136</v>
      </c>
    </row>
    <row r="136" s="1" customFormat="1" ht="16.5" customHeight="1">
      <c r="B136" s="44"/>
      <c r="C136" s="219" t="s">
        <v>10</v>
      </c>
      <c r="D136" s="219" t="s">
        <v>138</v>
      </c>
      <c r="E136" s="220" t="s">
        <v>691</v>
      </c>
      <c r="F136" s="221" t="s">
        <v>692</v>
      </c>
      <c r="G136" s="222" t="s">
        <v>141</v>
      </c>
      <c r="H136" s="223">
        <v>1</v>
      </c>
      <c r="I136" s="224"/>
      <c r="J136" s="225">
        <f>ROUND(I136*H136,2)</f>
        <v>0</v>
      </c>
      <c r="K136" s="221" t="s">
        <v>186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630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630</v>
      </c>
      <c r="BM136" s="22" t="s">
        <v>693</v>
      </c>
    </row>
    <row r="137" s="10" customFormat="1" ht="29.88" customHeight="1">
      <c r="B137" s="203"/>
      <c r="C137" s="204"/>
      <c r="D137" s="205" t="s">
        <v>72</v>
      </c>
      <c r="E137" s="217" t="s">
        <v>694</v>
      </c>
      <c r="F137" s="217" t="s">
        <v>695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SUM(P138:P141)</f>
        <v>0</v>
      </c>
      <c r="Q137" s="211"/>
      <c r="R137" s="212">
        <f>SUM(R138:R141)</f>
        <v>0</v>
      </c>
      <c r="S137" s="211"/>
      <c r="T137" s="213">
        <f>SUM(T138:T141)</f>
        <v>0</v>
      </c>
      <c r="AR137" s="214" t="s">
        <v>158</v>
      </c>
      <c r="AT137" s="215" t="s">
        <v>72</v>
      </c>
      <c r="AU137" s="215" t="s">
        <v>24</v>
      </c>
      <c r="AY137" s="214" t="s">
        <v>136</v>
      </c>
      <c r="BK137" s="216">
        <f>SUM(BK138:BK141)</f>
        <v>0</v>
      </c>
    </row>
    <row r="138" s="1" customFormat="1" ht="16.5" customHeight="1">
      <c r="B138" s="44"/>
      <c r="C138" s="219" t="s">
        <v>194</v>
      </c>
      <c r="D138" s="219" t="s">
        <v>138</v>
      </c>
      <c r="E138" s="220" t="s">
        <v>696</v>
      </c>
      <c r="F138" s="221" t="s">
        <v>697</v>
      </c>
      <c r="G138" s="222" t="s">
        <v>661</v>
      </c>
      <c r="H138" s="223">
        <v>11</v>
      </c>
      <c r="I138" s="224"/>
      <c r="J138" s="225">
        <f>ROUND(I138*H138,2)</f>
        <v>0</v>
      </c>
      <c r="K138" s="221" t="s">
        <v>147</v>
      </c>
      <c r="L138" s="70"/>
      <c r="M138" s="226" t="s">
        <v>22</v>
      </c>
      <c r="N138" s="227" t="s">
        <v>44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630</v>
      </c>
      <c r="AT138" s="22" t="s">
        <v>138</v>
      </c>
      <c r="AU138" s="22" t="s">
        <v>82</v>
      </c>
      <c r="AY138" s="22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630</v>
      </c>
      <c r="BM138" s="22" t="s">
        <v>698</v>
      </c>
    </row>
    <row r="139" s="11" customFormat="1">
      <c r="B139" s="231"/>
      <c r="C139" s="232"/>
      <c r="D139" s="233" t="s">
        <v>156</v>
      </c>
      <c r="E139" s="234" t="s">
        <v>22</v>
      </c>
      <c r="F139" s="235" t="s">
        <v>699</v>
      </c>
      <c r="G139" s="232"/>
      <c r="H139" s="236">
        <v>11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156</v>
      </c>
      <c r="AU139" s="242" t="s">
        <v>82</v>
      </c>
      <c r="AV139" s="11" t="s">
        <v>82</v>
      </c>
      <c r="AW139" s="11" t="s">
        <v>37</v>
      </c>
      <c r="AX139" s="11" t="s">
        <v>24</v>
      </c>
      <c r="AY139" s="242" t="s">
        <v>136</v>
      </c>
    </row>
    <row r="140" s="1" customFormat="1" ht="16.5" customHeight="1">
      <c r="B140" s="44"/>
      <c r="C140" s="219" t="s">
        <v>199</v>
      </c>
      <c r="D140" s="219" t="s">
        <v>138</v>
      </c>
      <c r="E140" s="220" t="s">
        <v>700</v>
      </c>
      <c r="F140" s="221" t="s">
        <v>701</v>
      </c>
      <c r="G140" s="222" t="s">
        <v>661</v>
      </c>
      <c r="H140" s="223">
        <v>11</v>
      </c>
      <c r="I140" s="224"/>
      <c r="J140" s="225">
        <f>ROUND(I140*H140,2)</f>
        <v>0</v>
      </c>
      <c r="K140" s="221" t="s">
        <v>147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630</v>
      </c>
      <c r="AT140" s="22" t="s">
        <v>138</v>
      </c>
      <c r="AU140" s="22" t="s">
        <v>82</v>
      </c>
      <c r="AY140" s="22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630</v>
      </c>
      <c r="BM140" s="22" t="s">
        <v>702</v>
      </c>
    </row>
    <row r="141" s="11" customFormat="1">
      <c r="B141" s="231"/>
      <c r="C141" s="232"/>
      <c r="D141" s="233" t="s">
        <v>156</v>
      </c>
      <c r="E141" s="234" t="s">
        <v>22</v>
      </c>
      <c r="F141" s="235" t="s">
        <v>699</v>
      </c>
      <c r="G141" s="232"/>
      <c r="H141" s="236">
        <v>11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156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136</v>
      </c>
    </row>
    <row r="142" s="10" customFormat="1" ht="29.88" customHeight="1">
      <c r="B142" s="203"/>
      <c r="C142" s="204"/>
      <c r="D142" s="205" t="s">
        <v>72</v>
      </c>
      <c r="E142" s="217" t="s">
        <v>703</v>
      </c>
      <c r="F142" s="217" t="s">
        <v>704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SUM(P143:P144)</f>
        <v>0</v>
      </c>
      <c r="Q142" s="211"/>
      <c r="R142" s="212">
        <f>SUM(R143:R144)</f>
        <v>0</v>
      </c>
      <c r="S142" s="211"/>
      <c r="T142" s="213">
        <f>SUM(T143:T144)</f>
        <v>0</v>
      </c>
      <c r="AR142" s="214" t="s">
        <v>158</v>
      </c>
      <c r="AT142" s="215" t="s">
        <v>72</v>
      </c>
      <c r="AU142" s="215" t="s">
        <v>24</v>
      </c>
      <c r="AY142" s="214" t="s">
        <v>136</v>
      </c>
      <c r="BK142" s="216">
        <f>SUM(BK143:BK144)</f>
        <v>0</v>
      </c>
    </row>
    <row r="143" s="1" customFormat="1" ht="16.5" customHeight="1">
      <c r="B143" s="44"/>
      <c r="C143" s="219" t="s">
        <v>203</v>
      </c>
      <c r="D143" s="219" t="s">
        <v>138</v>
      </c>
      <c r="E143" s="220" t="s">
        <v>705</v>
      </c>
      <c r="F143" s="221" t="s">
        <v>706</v>
      </c>
      <c r="G143" s="222" t="s">
        <v>141</v>
      </c>
      <c r="H143" s="223">
        <v>8</v>
      </c>
      <c r="I143" s="224"/>
      <c r="J143" s="225">
        <f>ROUND(I143*H143,2)</f>
        <v>0</v>
      </c>
      <c r="K143" s="221" t="s">
        <v>147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630</v>
      </c>
      <c r="AT143" s="22" t="s">
        <v>138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630</v>
      </c>
      <c r="BM143" s="22" t="s">
        <v>707</v>
      </c>
    </row>
    <row r="144" s="11" customFormat="1">
      <c r="B144" s="231"/>
      <c r="C144" s="232"/>
      <c r="D144" s="233" t="s">
        <v>156</v>
      </c>
      <c r="E144" s="234" t="s">
        <v>22</v>
      </c>
      <c r="F144" s="235" t="s">
        <v>708</v>
      </c>
      <c r="G144" s="232"/>
      <c r="H144" s="236">
        <v>8</v>
      </c>
      <c r="I144" s="237"/>
      <c r="J144" s="232"/>
      <c r="K144" s="232"/>
      <c r="L144" s="238"/>
      <c r="M144" s="268"/>
      <c r="N144" s="269"/>
      <c r="O144" s="269"/>
      <c r="P144" s="269"/>
      <c r="Q144" s="269"/>
      <c r="R144" s="269"/>
      <c r="S144" s="269"/>
      <c r="T144" s="270"/>
      <c r="AT144" s="242" t="s">
        <v>156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136</v>
      </c>
    </row>
    <row r="145" s="1" customFormat="1" ht="6.96" customHeight="1">
      <c r="B145" s="65"/>
      <c r="C145" s="66"/>
      <c r="D145" s="66"/>
      <c r="E145" s="66"/>
      <c r="F145" s="66"/>
      <c r="G145" s="66"/>
      <c r="H145" s="66"/>
      <c r="I145" s="164"/>
      <c r="J145" s="66"/>
      <c r="K145" s="66"/>
      <c r="L145" s="70"/>
    </row>
  </sheetData>
  <sheetProtection sheet="1" autoFilter="0" formatColumns="0" formatRows="0" objects="1" scenarios="1" spinCount="100000" saltValue="jA1iSCVQ86qgo6EZM0ijgcwcv7wNTK6TsEcGLb2dZdOOZDdaHoNaIBnZ8p7VWfxcq81RqHh3HK4+DmCfeFJiiw==" hashValue="pOyvLJpvKtaiW/RtKX9yJCcw84RoIed7s3EKs5SCqFBX2rrFNfvTPx3m/EVeqOgtQ0wHPn6ocunxKSYKmmmrLQ==" algorithmName="SHA-512" password="CC35"/>
  <autoFilter ref="C80:K144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3" customFormat="1" ht="45" customHeight="1">
      <c r="B3" s="275"/>
      <c r="C3" s="276" t="s">
        <v>709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710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711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712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713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714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715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716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717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718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80</v>
      </c>
      <c r="F16" s="282" t="s">
        <v>719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720</v>
      </c>
      <c r="F17" s="282" t="s">
        <v>721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722</v>
      </c>
      <c r="F18" s="282" t="s">
        <v>723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724</v>
      </c>
      <c r="F19" s="282" t="s">
        <v>725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726</v>
      </c>
      <c r="F20" s="282" t="s">
        <v>727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728</v>
      </c>
      <c r="F21" s="282" t="s">
        <v>729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730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731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732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733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734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735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736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737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738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121</v>
      </c>
      <c r="F34" s="282"/>
      <c r="G34" s="282" t="s">
        <v>739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740</v>
      </c>
      <c r="F35" s="282"/>
      <c r="G35" s="282" t="s">
        <v>741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54</v>
      </c>
      <c r="F36" s="282"/>
      <c r="G36" s="282" t="s">
        <v>742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122</v>
      </c>
      <c r="F37" s="282"/>
      <c r="G37" s="282" t="s">
        <v>743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123</v>
      </c>
      <c r="F38" s="282"/>
      <c r="G38" s="282" t="s">
        <v>744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124</v>
      </c>
      <c r="F39" s="282"/>
      <c r="G39" s="282" t="s">
        <v>745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746</v>
      </c>
      <c r="F40" s="282"/>
      <c r="G40" s="282" t="s">
        <v>747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748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749</v>
      </c>
      <c r="F42" s="282"/>
      <c r="G42" s="282" t="s">
        <v>750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126</v>
      </c>
      <c r="F43" s="282"/>
      <c r="G43" s="282" t="s">
        <v>751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752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753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754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755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756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757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758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759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760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761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762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763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764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765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766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767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768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769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770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771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772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102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773</v>
      </c>
      <c r="D74" s="300"/>
      <c r="E74" s="300"/>
      <c r="F74" s="300" t="s">
        <v>774</v>
      </c>
      <c r="G74" s="301"/>
      <c r="H74" s="300" t="s">
        <v>122</v>
      </c>
      <c r="I74" s="300" t="s">
        <v>58</v>
      </c>
      <c r="J74" s="300" t="s">
        <v>775</v>
      </c>
      <c r="K74" s="299"/>
    </row>
    <row r="75" ht="17.25" customHeight="1">
      <c r="B75" s="297"/>
      <c r="C75" s="302" t="s">
        <v>776</v>
      </c>
      <c r="D75" s="302"/>
      <c r="E75" s="302"/>
      <c r="F75" s="303" t="s">
        <v>777</v>
      </c>
      <c r="G75" s="304"/>
      <c r="H75" s="302"/>
      <c r="I75" s="302"/>
      <c r="J75" s="302" t="s">
        <v>778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54</v>
      </c>
      <c r="D77" s="305"/>
      <c r="E77" s="305"/>
      <c r="F77" s="307" t="s">
        <v>779</v>
      </c>
      <c r="G77" s="306"/>
      <c r="H77" s="286" t="s">
        <v>780</v>
      </c>
      <c r="I77" s="286" t="s">
        <v>781</v>
      </c>
      <c r="J77" s="286">
        <v>20</v>
      </c>
      <c r="K77" s="299"/>
    </row>
    <row r="78" ht="15" customHeight="1">
      <c r="B78" s="297"/>
      <c r="C78" s="286" t="s">
        <v>782</v>
      </c>
      <c r="D78" s="286"/>
      <c r="E78" s="286"/>
      <c r="F78" s="307" t="s">
        <v>779</v>
      </c>
      <c r="G78" s="306"/>
      <c r="H78" s="286" t="s">
        <v>783</v>
      </c>
      <c r="I78" s="286" t="s">
        <v>781</v>
      </c>
      <c r="J78" s="286">
        <v>120</v>
      </c>
      <c r="K78" s="299"/>
    </row>
    <row r="79" ht="15" customHeight="1">
      <c r="B79" s="308"/>
      <c r="C79" s="286" t="s">
        <v>784</v>
      </c>
      <c r="D79" s="286"/>
      <c r="E79" s="286"/>
      <c r="F79" s="307" t="s">
        <v>785</v>
      </c>
      <c r="G79" s="306"/>
      <c r="H79" s="286" t="s">
        <v>786</v>
      </c>
      <c r="I79" s="286" t="s">
        <v>781</v>
      </c>
      <c r="J79" s="286">
        <v>50</v>
      </c>
      <c r="K79" s="299"/>
    </row>
    <row r="80" ht="15" customHeight="1">
      <c r="B80" s="308"/>
      <c r="C80" s="286" t="s">
        <v>787</v>
      </c>
      <c r="D80" s="286"/>
      <c r="E80" s="286"/>
      <c r="F80" s="307" t="s">
        <v>779</v>
      </c>
      <c r="G80" s="306"/>
      <c r="H80" s="286" t="s">
        <v>788</v>
      </c>
      <c r="I80" s="286" t="s">
        <v>789</v>
      </c>
      <c r="J80" s="286"/>
      <c r="K80" s="299"/>
    </row>
    <row r="81" ht="15" customHeight="1">
      <c r="B81" s="308"/>
      <c r="C81" s="309" t="s">
        <v>790</v>
      </c>
      <c r="D81" s="309"/>
      <c r="E81" s="309"/>
      <c r="F81" s="310" t="s">
        <v>785</v>
      </c>
      <c r="G81" s="309"/>
      <c r="H81" s="309" t="s">
        <v>791</v>
      </c>
      <c r="I81" s="309" t="s">
        <v>781</v>
      </c>
      <c r="J81" s="309">
        <v>15</v>
      </c>
      <c r="K81" s="299"/>
    </row>
    <row r="82" ht="15" customHeight="1">
      <c r="B82" s="308"/>
      <c r="C82" s="309" t="s">
        <v>792</v>
      </c>
      <c r="D82" s="309"/>
      <c r="E82" s="309"/>
      <c r="F82" s="310" t="s">
        <v>785</v>
      </c>
      <c r="G82" s="309"/>
      <c r="H82" s="309" t="s">
        <v>793</v>
      </c>
      <c r="I82" s="309" t="s">
        <v>781</v>
      </c>
      <c r="J82" s="309">
        <v>15</v>
      </c>
      <c r="K82" s="299"/>
    </row>
    <row r="83" ht="15" customHeight="1">
      <c r="B83" s="308"/>
      <c r="C83" s="309" t="s">
        <v>794</v>
      </c>
      <c r="D83" s="309"/>
      <c r="E83" s="309"/>
      <c r="F83" s="310" t="s">
        <v>785</v>
      </c>
      <c r="G83" s="309"/>
      <c r="H83" s="309" t="s">
        <v>795</v>
      </c>
      <c r="I83" s="309" t="s">
        <v>781</v>
      </c>
      <c r="J83" s="309">
        <v>20</v>
      </c>
      <c r="K83" s="299"/>
    </row>
    <row r="84" ht="15" customHeight="1">
      <c r="B84" s="308"/>
      <c r="C84" s="309" t="s">
        <v>796</v>
      </c>
      <c r="D84" s="309"/>
      <c r="E84" s="309"/>
      <c r="F84" s="310" t="s">
        <v>785</v>
      </c>
      <c r="G84" s="309"/>
      <c r="H84" s="309" t="s">
        <v>797</v>
      </c>
      <c r="I84" s="309" t="s">
        <v>781</v>
      </c>
      <c r="J84" s="309">
        <v>20</v>
      </c>
      <c r="K84" s="299"/>
    </row>
    <row r="85" ht="15" customHeight="1">
      <c r="B85" s="308"/>
      <c r="C85" s="286" t="s">
        <v>798</v>
      </c>
      <c r="D85" s="286"/>
      <c r="E85" s="286"/>
      <c r="F85" s="307" t="s">
        <v>785</v>
      </c>
      <c r="G85" s="306"/>
      <c r="H85" s="286" t="s">
        <v>799</v>
      </c>
      <c r="I85" s="286" t="s">
        <v>781</v>
      </c>
      <c r="J85" s="286">
        <v>50</v>
      </c>
      <c r="K85" s="299"/>
    </row>
    <row r="86" ht="15" customHeight="1">
      <c r="B86" s="308"/>
      <c r="C86" s="286" t="s">
        <v>800</v>
      </c>
      <c r="D86" s="286"/>
      <c r="E86" s="286"/>
      <c r="F86" s="307" t="s">
        <v>785</v>
      </c>
      <c r="G86" s="306"/>
      <c r="H86" s="286" t="s">
        <v>801</v>
      </c>
      <c r="I86" s="286" t="s">
        <v>781</v>
      </c>
      <c r="J86" s="286">
        <v>20</v>
      </c>
      <c r="K86" s="299"/>
    </row>
    <row r="87" ht="15" customHeight="1">
      <c r="B87" s="308"/>
      <c r="C87" s="286" t="s">
        <v>802</v>
      </c>
      <c r="D87" s="286"/>
      <c r="E87" s="286"/>
      <c r="F87" s="307" t="s">
        <v>785</v>
      </c>
      <c r="G87" s="306"/>
      <c r="H87" s="286" t="s">
        <v>803</v>
      </c>
      <c r="I87" s="286" t="s">
        <v>781</v>
      </c>
      <c r="J87" s="286">
        <v>20</v>
      </c>
      <c r="K87" s="299"/>
    </row>
    <row r="88" ht="15" customHeight="1">
      <c r="B88" s="308"/>
      <c r="C88" s="286" t="s">
        <v>804</v>
      </c>
      <c r="D88" s="286"/>
      <c r="E88" s="286"/>
      <c r="F88" s="307" t="s">
        <v>785</v>
      </c>
      <c r="G88" s="306"/>
      <c r="H88" s="286" t="s">
        <v>805</v>
      </c>
      <c r="I88" s="286" t="s">
        <v>781</v>
      </c>
      <c r="J88" s="286">
        <v>50</v>
      </c>
      <c r="K88" s="299"/>
    </row>
    <row r="89" ht="15" customHeight="1">
      <c r="B89" s="308"/>
      <c r="C89" s="286" t="s">
        <v>806</v>
      </c>
      <c r="D89" s="286"/>
      <c r="E89" s="286"/>
      <c r="F89" s="307" t="s">
        <v>785</v>
      </c>
      <c r="G89" s="306"/>
      <c r="H89" s="286" t="s">
        <v>806</v>
      </c>
      <c r="I89" s="286" t="s">
        <v>781</v>
      </c>
      <c r="J89" s="286">
        <v>50</v>
      </c>
      <c r="K89" s="299"/>
    </row>
    <row r="90" ht="15" customHeight="1">
      <c r="B90" s="308"/>
      <c r="C90" s="286" t="s">
        <v>127</v>
      </c>
      <c r="D90" s="286"/>
      <c r="E90" s="286"/>
      <c r="F90" s="307" t="s">
        <v>785</v>
      </c>
      <c r="G90" s="306"/>
      <c r="H90" s="286" t="s">
        <v>807</v>
      </c>
      <c r="I90" s="286" t="s">
        <v>781</v>
      </c>
      <c r="J90" s="286">
        <v>255</v>
      </c>
      <c r="K90" s="299"/>
    </row>
    <row r="91" ht="15" customHeight="1">
      <c r="B91" s="308"/>
      <c r="C91" s="286" t="s">
        <v>808</v>
      </c>
      <c r="D91" s="286"/>
      <c r="E91" s="286"/>
      <c r="F91" s="307" t="s">
        <v>779</v>
      </c>
      <c r="G91" s="306"/>
      <c r="H91" s="286" t="s">
        <v>809</v>
      </c>
      <c r="I91" s="286" t="s">
        <v>810</v>
      </c>
      <c r="J91" s="286"/>
      <c r="K91" s="299"/>
    </row>
    <row r="92" ht="15" customHeight="1">
      <c r="B92" s="308"/>
      <c r="C92" s="286" t="s">
        <v>811</v>
      </c>
      <c r="D92" s="286"/>
      <c r="E92" s="286"/>
      <c r="F92" s="307" t="s">
        <v>779</v>
      </c>
      <c r="G92" s="306"/>
      <c r="H92" s="286" t="s">
        <v>812</v>
      </c>
      <c r="I92" s="286" t="s">
        <v>813</v>
      </c>
      <c r="J92" s="286"/>
      <c r="K92" s="299"/>
    </row>
    <row r="93" ht="15" customHeight="1">
      <c r="B93" s="308"/>
      <c r="C93" s="286" t="s">
        <v>814</v>
      </c>
      <c r="D93" s="286"/>
      <c r="E93" s="286"/>
      <c r="F93" s="307" t="s">
        <v>779</v>
      </c>
      <c r="G93" s="306"/>
      <c r="H93" s="286" t="s">
        <v>814</v>
      </c>
      <c r="I93" s="286" t="s">
        <v>813</v>
      </c>
      <c r="J93" s="286"/>
      <c r="K93" s="299"/>
    </row>
    <row r="94" ht="15" customHeight="1">
      <c r="B94" s="308"/>
      <c r="C94" s="286" t="s">
        <v>39</v>
      </c>
      <c r="D94" s="286"/>
      <c r="E94" s="286"/>
      <c r="F94" s="307" t="s">
        <v>779</v>
      </c>
      <c r="G94" s="306"/>
      <c r="H94" s="286" t="s">
        <v>815</v>
      </c>
      <c r="I94" s="286" t="s">
        <v>813</v>
      </c>
      <c r="J94" s="286"/>
      <c r="K94" s="299"/>
    </row>
    <row r="95" ht="15" customHeight="1">
      <c r="B95" s="308"/>
      <c r="C95" s="286" t="s">
        <v>49</v>
      </c>
      <c r="D95" s="286"/>
      <c r="E95" s="286"/>
      <c r="F95" s="307" t="s">
        <v>779</v>
      </c>
      <c r="G95" s="306"/>
      <c r="H95" s="286" t="s">
        <v>816</v>
      </c>
      <c r="I95" s="286" t="s">
        <v>813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817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773</v>
      </c>
      <c r="D101" s="300"/>
      <c r="E101" s="300"/>
      <c r="F101" s="300" t="s">
        <v>774</v>
      </c>
      <c r="G101" s="301"/>
      <c r="H101" s="300" t="s">
        <v>122</v>
      </c>
      <c r="I101" s="300" t="s">
        <v>58</v>
      </c>
      <c r="J101" s="300" t="s">
        <v>775</v>
      </c>
      <c r="K101" s="299"/>
    </row>
    <row r="102" ht="17.25" customHeight="1">
      <c r="B102" s="297"/>
      <c r="C102" s="302" t="s">
        <v>776</v>
      </c>
      <c r="D102" s="302"/>
      <c r="E102" s="302"/>
      <c r="F102" s="303" t="s">
        <v>777</v>
      </c>
      <c r="G102" s="304"/>
      <c r="H102" s="302"/>
      <c r="I102" s="302"/>
      <c r="J102" s="302" t="s">
        <v>778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54</v>
      </c>
      <c r="D104" s="305"/>
      <c r="E104" s="305"/>
      <c r="F104" s="307" t="s">
        <v>779</v>
      </c>
      <c r="G104" s="316"/>
      <c r="H104" s="286" t="s">
        <v>818</v>
      </c>
      <c r="I104" s="286" t="s">
        <v>781</v>
      </c>
      <c r="J104" s="286">
        <v>20</v>
      </c>
      <c r="K104" s="299"/>
    </row>
    <row r="105" ht="15" customHeight="1">
      <c r="B105" s="297"/>
      <c r="C105" s="286" t="s">
        <v>782</v>
      </c>
      <c r="D105" s="286"/>
      <c r="E105" s="286"/>
      <c r="F105" s="307" t="s">
        <v>779</v>
      </c>
      <c r="G105" s="286"/>
      <c r="H105" s="286" t="s">
        <v>818</v>
      </c>
      <c r="I105" s="286" t="s">
        <v>781</v>
      </c>
      <c r="J105" s="286">
        <v>120</v>
      </c>
      <c r="K105" s="299"/>
    </row>
    <row r="106" ht="15" customHeight="1">
      <c r="B106" s="308"/>
      <c r="C106" s="286" t="s">
        <v>784</v>
      </c>
      <c r="D106" s="286"/>
      <c r="E106" s="286"/>
      <c r="F106" s="307" t="s">
        <v>785</v>
      </c>
      <c r="G106" s="286"/>
      <c r="H106" s="286" t="s">
        <v>818</v>
      </c>
      <c r="I106" s="286" t="s">
        <v>781</v>
      </c>
      <c r="J106" s="286">
        <v>50</v>
      </c>
      <c r="K106" s="299"/>
    </row>
    <row r="107" ht="15" customHeight="1">
      <c r="B107" s="308"/>
      <c r="C107" s="286" t="s">
        <v>787</v>
      </c>
      <c r="D107" s="286"/>
      <c r="E107" s="286"/>
      <c r="F107" s="307" t="s">
        <v>779</v>
      </c>
      <c r="G107" s="286"/>
      <c r="H107" s="286" t="s">
        <v>818</v>
      </c>
      <c r="I107" s="286" t="s">
        <v>789</v>
      </c>
      <c r="J107" s="286"/>
      <c r="K107" s="299"/>
    </row>
    <row r="108" ht="15" customHeight="1">
      <c r="B108" s="308"/>
      <c r="C108" s="286" t="s">
        <v>798</v>
      </c>
      <c r="D108" s="286"/>
      <c r="E108" s="286"/>
      <c r="F108" s="307" t="s">
        <v>785</v>
      </c>
      <c r="G108" s="286"/>
      <c r="H108" s="286" t="s">
        <v>818</v>
      </c>
      <c r="I108" s="286" t="s">
        <v>781</v>
      </c>
      <c r="J108" s="286">
        <v>50</v>
      </c>
      <c r="K108" s="299"/>
    </row>
    <row r="109" ht="15" customHeight="1">
      <c r="B109" s="308"/>
      <c r="C109" s="286" t="s">
        <v>806</v>
      </c>
      <c r="D109" s="286"/>
      <c r="E109" s="286"/>
      <c r="F109" s="307" t="s">
        <v>785</v>
      </c>
      <c r="G109" s="286"/>
      <c r="H109" s="286" t="s">
        <v>818</v>
      </c>
      <c r="I109" s="286" t="s">
        <v>781</v>
      </c>
      <c r="J109" s="286">
        <v>50</v>
      </c>
      <c r="K109" s="299"/>
    </row>
    <row r="110" ht="15" customHeight="1">
      <c r="B110" s="308"/>
      <c r="C110" s="286" t="s">
        <v>804</v>
      </c>
      <c r="D110" s="286"/>
      <c r="E110" s="286"/>
      <c r="F110" s="307" t="s">
        <v>785</v>
      </c>
      <c r="G110" s="286"/>
      <c r="H110" s="286" t="s">
        <v>818</v>
      </c>
      <c r="I110" s="286" t="s">
        <v>781</v>
      </c>
      <c r="J110" s="286">
        <v>50</v>
      </c>
      <c r="K110" s="299"/>
    </row>
    <row r="111" ht="15" customHeight="1">
      <c r="B111" s="308"/>
      <c r="C111" s="286" t="s">
        <v>54</v>
      </c>
      <c r="D111" s="286"/>
      <c r="E111" s="286"/>
      <c r="F111" s="307" t="s">
        <v>779</v>
      </c>
      <c r="G111" s="286"/>
      <c r="H111" s="286" t="s">
        <v>819</v>
      </c>
      <c r="I111" s="286" t="s">
        <v>781</v>
      </c>
      <c r="J111" s="286">
        <v>20</v>
      </c>
      <c r="K111" s="299"/>
    </row>
    <row r="112" ht="15" customHeight="1">
      <c r="B112" s="308"/>
      <c r="C112" s="286" t="s">
        <v>820</v>
      </c>
      <c r="D112" s="286"/>
      <c r="E112" s="286"/>
      <c r="F112" s="307" t="s">
        <v>779</v>
      </c>
      <c r="G112" s="286"/>
      <c r="H112" s="286" t="s">
        <v>821</v>
      </c>
      <c r="I112" s="286" t="s">
        <v>781</v>
      </c>
      <c r="J112" s="286">
        <v>120</v>
      </c>
      <c r="K112" s="299"/>
    </row>
    <row r="113" ht="15" customHeight="1">
      <c r="B113" s="308"/>
      <c r="C113" s="286" t="s">
        <v>39</v>
      </c>
      <c r="D113" s="286"/>
      <c r="E113" s="286"/>
      <c r="F113" s="307" t="s">
        <v>779</v>
      </c>
      <c r="G113" s="286"/>
      <c r="H113" s="286" t="s">
        <v>822</v>
      </c>
      <c r="I113" s="286" t="s">
        <v>813</v>
      </c>
      <c r="J113" s="286"/>
      <c r="K113" s="299"/>
    </row>
    <row r="114" ht="15" customHeight="1">
      <c r="B114" s="308"/>
      <c r="C114" s="286" t="s">
        <v>49</v>
      </c>
      <c r="D114" s="286"/>
      <c r="E114" s="286"/>
      <c r="F114" s="307" t="s">
        <v>779</v>
      </c>
      <c r="G114" s="286"/>
      <c r="H114" s="286" t="s">
        <v>823</v>
      </c>
      <c r="I114" s="286" t="s">
        <v>813</v>
      </c>
      <c r="J114" s="286"/>
      <c r="K114" s="299"/>
    </row>
    <row r="115" ht="15" customHeight="1">
      <c r="B115" s="308"/>
      <c r="C115" s="286" t="s">
        <v>58</v>
      </c>
      <c r="D115" s="286"/>
      <c r="E115" s="286"/>
      <c r="F115" s="307" t="s">
        <v>779</v>
      </c>
      <c r="G115" s="286"/>
      <c r="H115" s="286" t="s">
        <v>824</v>
      </c>
      <c r="I115" s="286" t="s">
        <v>825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826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773</v>
      </c>
      <c r="D121" s="300"/>
      <c r="E121" s="300"/>
      <c r="F121" s="300" t="s">
        <v>774</v>
      </c>
      <c r="G121" s="301"/>
      <c r="H121" s="300" t="s">
        <v>122</v>
      </c>
      <c r="I121" s="300" t="s">
        <v>58</v>
      </c>
      <c r="J121" s="300" t="s">
        <v>775</v>
      </c>
      <c r="K121" s="326"/>
    </row>
    <row r="122" ht="17.25" customHeight="1">
      <c r="B122" s="325"/>
      <c r="C122" s="302" t="s">
        <v>776</v>
      </c>
      <c r="D122" s="302"/>
      <c r="E122" s="302"/>
      <c r="F122" s="303" t="s">
        <v>777</v>
      </c>
      <c r="G122" s="304"/>
      <c r="H122" s="302"/>
      <c r="I122" s="302"/>
      <c r="J122" s="302" t="s">
        <v>778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782</v>
      </c>
      <c r="D124" s="305"/>
      <c r="E124" s="305"/>
      <c r="F124" s="307" t="s">
        <v>779</v>
      </c>
      <c r="G124" s="286"/>
      <c r="H124" s="286" t="s">
        <v>818</v>
      </c>
      <c r="I124" s="286" t="s">
        <v>781</v>
      </c>
      <c r="J124" s="286">
        <v>120</v>
      </c>
      <c r="K124" s="329"/>
    </row>
    <row r="125" ht="15" customHeight="1">
      <c r="B125" s="327"/>
      <c r="C125" s="286" t="s">
        <v>827</v>
      </c>
      <c r="D125" s="286"/>
      <c r="E125" s="286"/>
      <c r="F125" s="307" t="s">
        <v>779</v>
      </c>
      <c r="G125" s="286"/>
      <c r="H125" s="286" t="s">
        <v>828</v>
      </c>
      <c r="I125" s="286" t="s">
        <v>781</v>
      </c>
      <c r="J125" s="286" t="s">
        <v>829</v>
      </c>
      <c r="K125" s="329"/>
    </row>
    <row r="126" ht="15" customHeight="1">
      <c r="B126" s="327"/>
      <c r="C126" s="286" t="s">
        <v>728</v>
      </c>
      <c r="D126" s="286"/>
      <c r="E126" s="286"/>
      <c r="F126" s="307" t="s">
        <v>779</v>
      </c>
      <c r="G126" s="286"/>
      <c r="H126" s="286" t="s">
        <v>830</v>
      </c>
      <c r="I126" s="286" t="s">
        <v>781</v>
      </c>
      <c r="J126" s="286" t="s">
        <v>829</v>
      </c>
      <c r="K126" s="329"/>
    </row>
    <row r="127" ht="15" customHeight="1">
      <c r="B127" s="327"/>
      <c r="C127" s="286" t="s">
        <v>790</v>
      </c>
      <c r="D127" s="286"/>
      <c r="E127" s="286"/>
      <c r="F127" s="307" t="s">
        <v>785</v>
      </c>
      <c r="G127" s="286"/>
      <c r="H127" s="286" t="s">
        <v>791</v>
      </c>
      <c r="I127" s="286" t="s">
        <v>781</v>
      </c>
      <c r="J127" s="286">
        <v>15</v>
      </c>
      <c r="K127" s="329"/>
    </row>
    <row r="128" ht="15" customHeight="1">
      <c r="B128" s="327"/>
      <c r="C128" s="309" t="s">
        <v>792</v>
      </c>
      <c r="D128" s="309"/>
      <c r="E128" s="309"/>
      <c r="F128" s="310" t="s">
        <v>785</v>
      </c>
      <c r="G128" s="309"/>
      <c r="H128" s="309" t="s">
        <v>793</v>
      </c>
      <c r="I128" s="309" t="s">
        <v>781</v>
      </c>
      <c r="J128" s="309">
        <v>15</v>
      </c>
      <c r="K128" s="329"/>
    </row>
    <row r="129" ht="15" customHeight="1">
      <c r="B129" s="327"/>
      <c r="C129" s="309" t="s">
        <v>794</v>
      </c>
      <c r="D129" s="309"/>
      <c r="E129" s="309"/>
      <c r="F129" s="310" t="s">
        <v>785</v>
      </c>
      <c r="G129" s="309"/>
      <c r="H129" s="309" t="s">
        <v>795</v>
      </c>
      <c r="I129" s="309" t="s">
        <v>781</v>
      </c>
      <c r="J129" s="309">
        <v>20</v>
      </c>
      <c r="K129" s="329"/>
    </row>
    <row r="130" ht="15" customHeight="1">
      <c r="B130" s="327"/>
      <c r="C130" s="309" t="s">
        <v>796</v>
      </c>
      <c r="D130" s="309"/>
      <c r="E130" s="309"/>
      <c r="F130" s="310" t="s">
        <v>785</v>
      </c>
      <c r="G130" s="309"/>
      <c r="H130" s="309" t="s">
        <v>797</v>
      </c>
      <c r="I130" s="309" t="s">
        <v>781</v>
      </c>
      <c r="J130" s="309">
        <v>20</v>
      </c>
      <c r="K130" s="329"/>
    </row>
    <row r="131" ht="15" customHeight="1">
      <c r="B131" s="327"/>
      <c r="C131" s="286" t="s">
        <v>784</v>
      </c>
      <c r="D131" s="286"/>
      <c r="E131" s="286"/>
      <c r="F131" s="307" t="s">
        <v>785</v>
      </c>
      <c r="G131" s="286"/>
      <c r="H131" s="286" t="s">
        <v>818</v>
      </c>
      <c r="I131" s="286" t="s">
        <v>781</v>
      </c>
      <c r="J131" s="286">
        <v>50</v>
      </c>
      <c r="K131" s="329"/>
    </row>
    <row r="132" ht="15" customHeight="1">
      <c r="B132" s="327"/>
      <c r="C132" s="286" t="s">
        <v>798</v>
      </c>
      <c r="D132" s="286"/>
      <c r="E132" s="286"/>
      <c r="F132" s="307" t="s">
        <v>785</v>
      </c>
      <c r="G132" s="286"/>
      <c r="H132" s="286" t="s">
        <v>818</v>
      </c>
      <c r="I132" s="286" t="s">
        <v>781</v>
      </c>
      <c r="J132" s="286">
        <v>50</v>
      </c>
      <c r="K132" s="329"/>
    </row>
    <row r="133" ht="15" customHeight="1">
      <c r="B133" s="327"/>
      <c r="C133" s="286" t="s">
        <v>804</v>
      </c>
      <c r="D133" s="286"/>
      <c r="E133" s="286"/>
      <c r="F133" s="307" t="s">
        <v>785</v>
      </c>
      <c r="G133" s="286"/>
      <c r="H133" s="286" t="s">
        <v>818</v>
      </c>
      <c r="I133" s="286" t="s">
        <v>781</v>
      </c>
      <c r="J133" s="286">
        <v>50</v>
      </c>
      <c r="K133" s="329"/>
    </row>
    <row r="134" ht="15" customHeight="1">
      <c r="B134" s="327"/>
      <c r="C134" s="286" t="s">
        <v>806</v>
      </c>
      <c r="D134" s="286"/>
      <c r="E134" s="286"/>
      <c r="F134" s="307" t="s">
        <v>785</v>
      </c>
      <c r="G134" s="286"/>
      <c r="H134" s="286" t="s">
        <v>818</v>
      </c>
      <c r="I134" s="286" t="s">
        <v>781</v>
      </c>
      <c r="J134" s="286">
        <v>50</v>
      </c>
      <c r="K134" s="329"/>
    </row>
    <row r="135" ht="15" customHeight="1">
      <c r="B135" s="327"/>
      <c r="C135" s="286" t="s">
        <v>127</v>
      </c>
      <c r="D135" s="286"/>
      <c r="E135" s="286"/>
      <c r="F135" s="307" t="s">
        <v>785</v>
      </c>
      <c r="G135" s="286"/>
      <c r="H135" s="286" t="s">
        <v>831</v>
      </c>
      <c r="I135" s="286" t="s">
        <v>781</v>
      </c>
      <c r="J135" s="286">
        <v>255</v>
      </c>
      <c r="K135" s="329"/>
    </row>
    <row r="136" ht="15" customHeight="1">
      <c r="B136" s="327"/>
      <c r="C136" s="286" t="s">
        <v>808</v>
      </c>
      <c r="D136" s="286"/>
      <c r="E136" s="286"/>
      <c r="F136" s="307" t="s">
        <v>779</v>
      </c>
      <c r="G136" s="286"/>
      <c r="H136" s="286" t="s">
        <v>832</v>
      </c>
      <c r="I136" s="286" t="s">
        <v>810</v>
      </c>
      <c r="J136" s="286"/>
      <c r="K136" s="329"/>
    </row>
    <row r="137" ht="15" customHeight="1">
      <c r="B137" s="327"/>
      <c r="C137" s="286" t="s">
        <v>811</v>
      </c>
      <c r="D137" s="286"/>
      <c r="E137" s="286"/>
      <c r="F137" s="307" t="s">
        <v>779</v>
      </c>
      <c r="G137" s="286"/>
      <c r="H137" s="286" t="s">
        <v>833</v>
      </c>
      <c r="I137" s="286" t="s">
        <v>813</v>
      </c>
      <c r="J137" s="286"/>
      <c r="K137" s="329"/>
    </row>
    <row r="138" ht="15" customHeight="1">
      <c r="B138" s="327"/>
      <c r="C138" s="286" t="s">
        <v>814</v>
      </c>
      <c r="D138" s="286"/>
      <c r="E138" s="286"/>
      <c r="F138" s="307" t="s">
        <v>779</v>
      </c>
      <c r="G138" s="286"/>
      <c r="H138" s="286" t="s">
        <v>814</v>
      </c>
      <c r="I138" s="286" t="s">
        <v>813</v>
      </c>
      <c r="J138" s="286"/>
      <c r="K138" s="329"/>
    </row>
    <row r="139" ht="15" customHeight="1">
      <c r="B139" s="327"/>
      <c r="C139" s="286" t="s">
        <v>39</v>
      </c>
      <c r="D139" s="286"/>
      <c r="E139" s="286"/>
      <c r="F139" s="307" t="s">
        <v>779</v>
      </c>
      <c r="G139" s="286"/>
      <c r="H139" s="286" t="s">
        <v>834</v>
      </c>
      <c r="I139" s="286" t="s">
        <v>813</v>
      </c>
      <c r="J139" s="286"/>
      <c r="K139" s="329"/>
    </row>
    <row r="140" ht="15" customHeight="1">
      <c r="B140" s="327"/>
      <c r="C140" s="286" t="s">
        <v>835</v>
      </c>
      <c r="D140" s="286"/>
      <c r="E140" s="286"/>
      <c r="F140" s="307" t="s">
        <v>779</v>
      </c>
      <c r="G140" s="286"/>
      <c r="H140" s="286" t="s">
        <v>836</v>
      </c>
      <c r="I140" s="286" t="s">
        <v>813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837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773</v>
      </c>
      <c r="D146" s="300"/>
      <c r="E146" s="300"/>
      <c r="F146" s="300" t="s">
        <v>774</v>
      </c>
      <c r="G146" s="301"/>
      <c r="H146" s="300" t="s">
        <v>122</v>
      </c>
      <c r="I146" s="300" t="s">
        <v>58</v>
      </c>
      <c r="J146" s="300" t="s">
        <v>775</v>
      </c>
      <c r="K146" s="299"/>
    </row>
    <row r="147" ht="17.25" customHeight="1">
      <c r="B147" s="297"/>
      <c r="C147" s="302" t="s">
        <v>776</v>
      </c>
      <c r="D147" s="302"/>
      <c r="E147" s="302"/>
      <c r="F147" s="303" t="s">
        <v>777</v>
      </c>
      <c r="G147" s="304"/>
      <c r="H147" s="302"/>
      <c r="I147" s="302"/>
      <c r="J147" s="302" t="s">
        <v>778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782</v>
      </c>
      <c r="D149" s="286"/>
      <c r="E149" s="286"/>
      <c r="F149" s="334" t="s">
        <v>779</v>
      </c>
      <c r="G149" s="286"/>
      <c r="H149" s="333" t="s">
        <v>818</v>
      </c>
      <c r="I149" s="333" t="s">
        <v>781</v>
      </c>
      <c r="J149" s="333">
        <v>120</v>
      </c>
      <c r="K149" s="329"/>
    </row>
    <row r="150" ht="15" customHeight="1">
      <c r="B150" s="308"/>
      <c r="C150" s="333" t="s">
        <v>827</v>
      </c>
      <c r="D150" s="286"/>
      <c r="E150" s="286"/>
      <c r="F150" s="334" t="s">
        <v>779</v>
      </c>
      <c r="G150" s="286"/>
      <c r="H150" s="333" t="s">
        <v>838</v>
      </c>
      <c r="I150" s="333" t="s">
        <v>781</v>
      </c>
      <c r="J150" s="333" t="s">
        <v>829</v>
      </c>
      <c r="K150" s="329"/>
    </row>
    <row r="151" ht="15" customHeight="1">
      <c r="B151" s="308"/>
      <c r="C151" s="333" t="s">
        <v>728</v>
      </c>
      <c r="D151" s="286"/>
      <c r="E151" s="286"/>
      <c r="F151" s="334" t="s">
        <v>779</v>
      </c>
      <c r="G151" s="286"/>
      <c r="H151" s="333" t="s">
        <v>839</v>
      </c>
      <c r="I151" s="333" t="s">
        <v>781</v>
      </c>
      <c r="J151" s="333" t="s">
        <v>829</v>
      </c>
      <c r="K151" s="329"/>
    </row>
    <row r="152" ht="15" customHeight="1">
      <c r="B152" s="308"/>
      <c r="C152" s="333" t="s">
        <v>784</v>
      </c>
      <c r="D152" s="286"/>
      <c r="E152" s="286"/>
      <c r="F152" s="334" t="s">
        <v>785</v>
      </c>
      <c r="G152" s="286"/>
      <c r="H152" s="333" t="s">
        <v>818</v>
      </c>
      <c r="I152" s="333" t="s">
        <v>781</v>
      </c>
      <c r="J152" s="333">
        <v>50</v>
      </c>
      <c r="K152" s="329"/>
    </row>
    <row r="153" ht="15" customHeight="1">
      <c r="B153" s="308"/>
      <c r="C153" s="333" t="s">
        <v>787</v>
      </c>
      <c r="D153" s="286"/>
      <c r="E153" s="286"/>
      <c r="F153" s="334" t="s">
        <v>779</v>
      </c>
      <c r="G153" s="286"/>
      <c r="H153" s="333" t="s">
        <v>818</v>
      </c>
      <c r="I153" s="333" t="s">
        <v>789</v>
      </c>
      <c r="J153" s="333"/>
      <c r="K153" s="329"/>
    </row>
    <row r="154" ht="15" customHeight="1">
      <c r="B154" s="308"/>
      <c r="C154" s="333" t="s">
        <v>798</v>
      </c>
      <c r="D154" s="286"/>
      <c r="E154" s="286"/>
      <c r="F154" s="334" t="s">
        <v>785</v>
      </c>
      <c r="G154" s="286"/>
      <c r="H154" s="333" t="s">
        <v>818</v>
      </c>
      <c r="I154" s="333" t="s">
        <v>781</v>
      </c>
      <c r="J154" s="333">
        <v>50</v>
      </c>
      <c r="K154" s="329"/>
    </row>
    <row r="155" ht="15" customHeight="1">
      <c r="B155" s="308"/>
      <c r="C155" s="333" t="s">
        <v>806</v>
      </c>
      <c r="D155" s="286"/>
      <c r="E155" s="286"/>
      <c r="F155" s="334" t="s">
        <v>785</v>
      </c>
      <c r="G155" s="286"/>
      <c r="H155" s="333" t="s">
        <v>818</v>
      </c>
      <c r="I155" s="333" t="s">
        <v>781</v>
      </c>
      <c r="J155" s="333">
        <v>50</v>
      </c>
      <c r="K155" s="329"/>
    </row>
    <row r="156" ht="15" customHeight="1">
      <c r="B156" s="308"/>
      <c r="C156" s="333" t="s">
        <v>804</v>
      </c>
      <c r="D156" s="286"/>
      <c r="E156" s="286"/>
      <c r="F156" s="334" t="s">
        <v>785</v>
      </c>
      <c r="G156" s="286"/>
      <c r="H156" s="333" t="s">
        <v>818</v>
      </c>
      <c r="I156" s="333" t="s">
        <v>781</v>
      </c>
      <c r="J156" s="333">
        <v>50</v>
      </c>
      <c r="K156" s="329"/>
    </row>
    <row r="157" ht="15" customHeight="1">
      <c r="B157" s="308"/>
      <c r="C157" s="333" t="s">
        <v>107</v>
      </c>
      <c r="D157" s="286"/>
      <c r="E157" s="286"/>
      <c r="F157" s="334" t="s">
        <v>779</v>
      </c>
      <c r="G157" s="286"/>
      <c r="H157" s="333" t="s">
        <v>840</v>
      </c>
      <c r="I157" s="333" t="s">
        <v>781</v>
      </c>
      <c r="J157" s="333" t="s">
        <v>841</v>
      </c>
      <c r="K157" s="329"/>
    </row>
    <row r="158" ht="15" customHeight="1">
      <c r="B158" s="308"/>
      <c r="C158" s="333" t="s">
        <v>842</v>
      </c>
      <c r="D158" s="286"/>
      <c r="E158" s="286"/>
      <c r="F158" s="334" t="s">
        <v>779</v>
      </c>
      <c r="G158" s="286"/>
      <c r="H158" s="333" t="s">
        <v>843</v>
      </c>
      <c r="I158" s="333" t="s">
        <v>813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844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773</v>
      </c>
      <c r="D164" s="300"/>
      <c r="E164" s="300"/>
      <c r="F164" s="300" t="s">
        <v>774</v>
      </c>
      <c r="G164" s="337"/>
      <c r="H164" s="338" t="s">
        <v>122</v>
      </c>
      <c r="I164" s="338" t="s">
        <v>58</v>
      </c>
      <c r="J164" s="300" t="s">
        <v>775</v>
      </c>
      <c r="K164" s="277"/>
    </row>
    <row r="165" ht="17.25" customHeight="1">
      <c r="B165" s="278"/>
      <c r="C165" s="302" t="s">
        <v>776</v>
      </c>
      <c r="D165" s="302"/>
      <c r="E165" s="302"/>
      <c r="F165" s="303" t="s">
        <v>777</v>
      </c>
      <c r="G165" s="339"/>
      <c r="H165" s="340"/>
      <c r="I165" s="340"/>
      <c r="J165" s="302" t="s">
        <v>778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782</v>
      </c>
      <c r="D167" s="286"/>
      <c r="E167" s="286"/>
      <c r="F167" s="307" t="s">
        <v>779</v>
      </c>
      <c r="G167" s="286"/>
      <c r="H167" s="286" t="s">
        <v>818</v>
      </c>
      <c r="I167" s="286" t="s">
        <v>781</v>
      </c>
      <c r="J167" s="286">
        <v>120</v>
      </c>
      <c r="K167" s="329"/>
    </row>
    <row r="168" ht="15" customHeight="1">
      <c r="B168" s="308"/>
      <c r="C168" s="286" t="s">
        <v>827</v>
      </c>
      <c r="D168" s="286"/>
      <c r="E168" s="286"/>
      <c r="F168" s="307" t="s">
        <v>779</v>
      </c>
      <c r="G168" s="286"/>
      <c r="H168" s="286" t="s">
        <v>828</v>
      </c>
      <c r="I168" s="286" t="s">
        <v>781</v>
      </c>
      <c r="J168" s="286" t="s">
        <v>829</v>
      </c>
      <c r="K168" s="329"/>
    </row>
    <row r="169" ht="15" customHeight="1">
      <c r="B169" s="308"/>
      <c r="C169" s="286" t="s">
        <v>728</v>
      </c>
      <c r="D169" s="286"/>
      <c r="E169" s="286"/>
      <c r="F169" s="307" t="s">
        <v>779</v>
      </c>
      <c r="G169" s="286"/>
      <c r="H169" s="286" t="s">
        <v>845</v>
      </c>
      <c r="I169" s="286" t="s">
        <v>781</v>
      </c>
      <c r="J169" s="286" t="s">
        <v>829</v>
      </c>
      <c r="K169" s="329"/>
    </row>
    <row r="170" ht="15" customHeight="1">
      <c r="B170" s="308"/>
      <c r="C170" s="286" t="s">
        <v>784</v>
      </c>
      <c r="D170" s="286"/>
      <c r="E170" s="286"/>
      <c r="F170" s="307" t="s">
        <v>785</v>
      </c>
      <c r="G170" s="286"/>
      <c r="H170" s="286" t="s">
        <v>845</v>
      </c>
      <c r="I170" s="286" t="s">
        <v>781</v>
      </c>
      <c r="J170" s="286">
        <v>50</v>
      </c>
      <c r="K170" s="329"/>
    </row>
    <row r="171" ht="15" customHeight="1">
      <c r="B171" s="308"/>
      <c r="C171" s="286" t="s">
        <v>787</v>
      </c>
      <c r="D171" s="286"/>
      <c r="E171" s="286"/>
      <c r="F171" s="307" t="s">
        <v>779</v>
      </c>
      <c r="G171" s="286"/>
      <c r="H171" s="286" t="s">
        <v>845</v>
      </c>
      <c r="I171" s="286" t="s">
        <v>789</v>
      </c>
      <c r="J171" s="286"/>
      <c r="K171" s="329"/>
    </row>
    <row r="172" ht="15" customHeight="1">
      <c r="B172" s="308"/>
      <c r="C172" s="286" t="s">
        <v>798</v>
      </c>
      <c r="D172" s="286"/>
      <c r="E172" s="286"/>
      <c r="F172" s="307" t="s">
        <v>785</v>
      </c>
      <c r="G172" s="286"/>
      <c r="H172" s="286" t="s">
        <v>845</v>
      </c>
      <c r="I172" s="286" t="s">
        <v>781</v>
      </c>
      <c r="J172" s="286">
        <v>50</v>
      </c>
      <c r="K172" s="329"/>
    </row>
    <row r="173" ht="15" customHeight="1">
      <c r="B173" s="308"/>
      <c r="C173" s="286" t="s">
        <v>806</v>
      </c>
      <c r="D173" s="286"/>
      <c r="E173" s="286"/>
      <c r="F173" s="307" t="s">
        <v>785</v>
      </c>
      <c r="G173" s="286"/>
      <c r="H173" s="286" t="s">
        <v>845</v>
      </c>
      <c r="I173" s="286" t="s">
        <v>781</v>
      </c>
      <c r="J173" s="286">
        <v>50</v>
      </c>
      <c r="K173" s="329"/>
    </row>
    <row r="174" ht="15" customHeight="1">
      <c r="B174" s="308"/>
      <c r="C174" s="286" t="s">
        <v>804</v>
      </c>
      <c r="D174" s="286"/>
      <c r="E174" s="286"/>
      <c r="F174" s="307" t="s">
        <v>785</v>
      </c>
      <c r="G174" s="286"/>
      <c r="H174" s="286" t="s">
        <v>845</v>
      </c>
      <c r="I174" s="286" t="s">
        <v>781</v>
      </c>
      <c r="J174" s="286">
        <v>50</v>
      </c>
      <c r="K174" s="329"/>
    </row>
    <row r="175" ht="15" customHeight="1">
      <c r="B175" s="308"/>
      <c r="C175" s="286" t="s">
        <v>121</v>
      </c>
      <c r="D175" s="286"/>
      <c r="E175" s="286"/>
      <c r="F175" s="307" t="s">
        <v>779</v>
      </c>
      <c r="G175" s="286"/>
      <c r="H175" s="286" t="s">
        <v>846</v>
      </c>
      <c r="I175" s="286" t="s">
        <v>847</v>
      </c>
      <c r="J175" s="286"/>
      <c r="K175" s="329"/>
    </row>
    <row r="176" ht="15" customHeight="1">
      <c r="B176" s="308"/>
      <c r="C176" s="286" t="s">
        <v>58</v>
      </c>
      <c r="D176" s="286"/>
      <c r="E176" s="286"/>
      <c r="F176" s="307" t="s">
        <v>779</v>
      </c>
      <c r="G176" s="286"/>
      <c r="H176" s="286" t="s">
        <v>848</v>
      </c>
      <c r="I176" s="286" t="s">
        <v>849</v>
      </c>
      <c r="J176" s="286">
        <v>1</v>
      </c>
      <c r="K176" s="329"/>
    </row>
    <row r="177" ht="15" customHeight="1">
      <c r="B177" s="308"/>
      <c r="C177" s="286" t="s">
        <v>54</v>
      </c>
      <c r="D177" s="286"/>
      <c r="E177" s="286"/>
      <c r="F177" s="307" t="s">
        <v>779</v>
      </c>
      <c r="G177" s="286"/>
      <c r="H177" s="286" t="s">
        <v>850</v>
      </c>
      <c r="I177" s="286" t="s">
        <v>781</v>
      </c>
      <c r="J177" s="286">
        <v>20</v>
      </c>
      <c r="K177" s="329"/>
    </row>
    <row r="178" ht="15" customHeight="1">
      <c r="B178" s="308"/>
      <c r="C178" s="286" t="s">
        <v>122</v>
      </c>
      <c r="D178" s="286"/>
      <c r="E178" s="286"/>
      <c r="F178" s="307" t="s">
        <v>779</v>
      </c>
      <c r="G178" s="286"/>
      <c r="H178" s="286" t="s">
        <v>851</v>
      </c>
      <c r="I178" s="286" t="s">
        <v>781</v>
      </c>
      <c r="J178" s="286">
        <v>255</v>
      </c>
      <c r="K178" s="329"/>
    </row>
    <row r="179" ht="15" customHeight="1">
      <c r="B179" s="308"/>
      <c r="C179" s="286" t="s">
        <v>123</v>
      </c>
      <c r="D179" s="286"/>
      <c r="E179" s="286"/>
      <c r="F179" s="307" t="s">
        <v>779</v>
      </c>
      <c r="G179" s="286"/>
      <c r="H179" s="286" t="s">
        <v>744</v>
      </c>
      <c r="I179" s="286" t="s">
        <v>781</v>
      </c>
      <c r="J179" s="286">
        <v>10</v>
      </c>
      <c r="K179" s="329"/>
    </row>
    <row r="180" ht="15" customHeight="1">
      <c r="B180" s="308"/>
      <c r="C180" s="286" t="s">
        <v>124</v>
      </c>
      <c r="D180" s="286"/>
      <c r="E180" s="286"/>
      <c r="F180" s="307" t="s">
        <v>779</v>
      </c>
      <c r="G180" s="286"/>
      <c r="H180" s="286" t="s">
        <v>852</v>
      </c>
      <c r="I180" s="286" t="s">
        <v>813</v>
      </c>
      <c r="J180" s="286"/>
      <c r="K180" s="329"/>
    </row>
    <row r="181" ht="15" customHeight="1">
      <c r="B181" s="308"/>
      <c r="C181" s="286" t="s">
        <v>853</v>
      </c>
      <c r="D181" s="286"/>
      <c r="E181" s="286"/>
      <c r="F181" s="307" t="s">
        <v>779</v>
      </c>
      <c r="G181" s="286"/>
      <c r="H181" s="286" t="s">
        <v>854</v>
      </c>
      <c r="I181" s="286" t="s">
        <v>813</v>
      </c>
      <c r="J181" s="286"/>
      <c r="K181" s="329"/>
    </row>
    <row r="182" ht="15" customHeight="1">
      <c r="B182" s="308"/>
      <c r="C182" s="286" t="s">
        <v>842</v>
      </c>
      <c r="D182" s="286"/>
      <c r="E182" s="286"/>
      <c r="F182" s="307" t="s">
        <v>779</v>
      </c>
      <c r="G182" s="286"/>
      <c r="H182" s="286" t="s">
        <v>855</v>
      </c>
      <c r="I182" s="286" t="s">
        <v>813</v>
      </c>
      <c r="J182" s="286"/>
      <c r="K182" s="329"/>
    </row>
    <row r="183" ht="15" customHeight="1">
      <c r="B183" s="308"/>
      <c r="C183" s="286" t="s">
        <v>126</v>
      </c>
      <c r="D183" s="286"/>
      <c r="E183" s="286"/>
      <c r="F183" s="307" t="s">
        <v>785</v>
      </c>
      <c r="G183" s="286"/>
      <c r="H183" s="286" t="s">
        <v>856</v>
      </c>
      <c r="I183" s="286" t="s">
        <v>781</v>
      </c>
      <c r="J183" s="286">
        <v>50</v>
      </c>
      <c r="K183" s="329"/>
    </row>
    <row r="184" ht="15" customHeight="1">
      <c r="B184" s="308"/>
      <c r="C184" s="286" t="s">
        <v>857</v>
      </c>
      <c r="D184" s="286"/>
      <c r="E184" s="286"/>
      <c r="F184" s="307" t="s">
        <v>785</v>
      </c>
      <c r="G184" s="286"/>
      <c r="H184" s="286" t="s">
        <v>858</v>
      </c>
      <c r="I184" s="286" t="s">
        <v>859</v>
      </c>
      <c r="J184" s="286"/>
      <c r="K184" s="329"/>
    </row>
    <row r="185" ht="15" customHeight="1">
      <c r="B185" s="308"/>
      <c r="C185" s="286" t="s">
        <v>860</v>
      </c>
      <c r="D185" s="286"/>
      <c r="E185" s="286"/>
      <c r="F185" s="307" t="s">
        <v>785</v>
      </c>
      <c r="G185" s="286"/>
      <c r="H185" s="286" t="s">
        <v>861</v>
      </c>
      <c r="I185" s="286" t="s">
        <v>859</v>
      </c>
      <c r="J185" s="286"/>
      <c r="K185" s="329"/>
    </row>
    <row r="186" ht="15" customHeight="1">
      <c r="B186" s="308"/>
      <c r="C186" s="286" t="s">
        <v>862</v>
      </c>
      <c r="D186" s="286"/>
      <c r="E186" s="286"/>
      <c r="F186" s="307" t="s">
        <v>785</v>
      </c>
      <c r="G186" s="286"/>
      <c r="H186" s="286" t="s">
        <v>863</v>
      </c>
      <c r="I186" s="286" t="s">
        <v>859</v>
      </c>
      <c r="J186" s="286"/>
      <c r="K186" s="329"/>
    </row>
    <row r="187" ht="15" customHeight="1">
      <c r="B187" s="308"/>
      <c r="C187" s="341" t="s">
        <v>864</v>
      </c>
      <c r="D187" s="286"/>
      <c r="E187" s="286"/>
      <c r="F187" s="307" t="s">
        <v>785</v>
      </c>
      <c r="G187" s="286"/>
      <c r="H187" s="286" t="s">
        <v>865</v>
      </c>
      <c r="I187" s="286" t="s">
        <v>866</v>
      </c>
      <c r="J187" s="342" t="s">
        <v>867</v>
      </c>
      <c r="K187" s="329"/>
    </row>
    <row r="188" ht="15" customHeight="1">
      <c r="B188" s="308"/>
      <c r="C188" s="292" t="s">
        <v>43</v>
      </c>
      <c r="D188" s="286"/>
      <c r="E188" s="286"/>
      <c r="F188" s="307" t="s">
        <v>779</v>
      </c>
      <c r="G188" s="286"/>
      <c r="H188" s="282" t="s">
        <v>868</v>
      </c>
      <c r="I188" s="286" t="s">
        <v>869</v>
      </c>
      <c r="J188" s="286"/>
      <c r="K188" s="329"/>
    </row>
    <row r="189" ht="15" customHeight="1">
      <c r="B189" s="308"/>
      <c r="C189" s="292" t="s">
        <v>870</v>
      </c>
      <c r="D189" s="286"/>
      <c r="E189" s="286"/>
      <c r="F189" s="307" t="s">
        <v>779</v>
      </c>
      <c r="G189" s="286"/>
      <c r="H189" s="286" t="s">
        <v>871</v>
      </c>
      <c r="I189" s="286" t="s">
        <v>813</v>
      </c>
      <c r="J189" s="286"/>
      <c r="K189" s="329"/>
    </row>
    <row r="190" ht="15" customHeight="1">
      <c r="B190" s="308"/>
      <c r="C190" s="292" t="s">
        <v>872</v>
      </c>
      <c r="D190" s="286"/>
      <c r="E190" s="286"/>
      <c r="F190" s="307" t="s">
        <v>779</v>
      </c>
      <c r="G190" s="286"/>
      <c r="H190" s="286" t="s">
        <v>873</v>
      </c>
      <c r="I190" s="286" t="s">
        <v>813</v>
      </c>
      <c r="J190" s="286"/>
      <c r="K190" s="329"/>
    </row>
    <row r="191" ht="15" customHeight="1">
      <c r="B191" s="308"/>
      <c r="C191" s="292" t="s">
        <v>874</v>
      </c>
      <c r="D191" s="286"/>
      <c r="E191" s="286"/>
      <c r="F191" s="307" t="s">
        <v>785</v>
      </c>
      <c r="G191" s="286"/>
      <c r="H191" s="286" t="s">
        <v>875</v>
      </c>
      <c r="I191" s="286" t="s">
        <v>813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876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877</v>
      </c>
      <c r="D198" s="344"/>
      <c r="E198" s="344"/>
      <c r="F198" s="344" t="s">
        <v>878</v>
      </c>
      <c r="G198" s="345"/>
      <c r="H198" s="344" t="s">
        <v>879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869</v>
      </c>
      <c r="D200" s="286"/>
      <c r="E200" s="286"/>
      <c r="F200" s="307" t="s">
        <v>44</v>
      </c>
      <c r="G200" s="286"/>
      <c r="H200" s="286" t="s">
        <v>880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45</v>
      </c>
      <c r="G201" s="286"/>
      <c r="H201" s="286" t="s">
        <v>881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48</v>
      </c>
      <c r="G202" s="286"/>
      <c r="H202" s="286" t="s">
        <v>882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46</v>
      </c>
      <c r="G203" s="286"/>
      <c r="H203" s="286" t="s">
        <v>883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47</v>
      </c>
      <c r="G204" s="286"/>
      <c r="H204" s="286" t="s">
        <v>884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825</v>
      </c>
      <c r="D206" s="286"/>
      <c r="E206" s="286"/>
      <c r="F206" s="307" t="s">
        <v>80</v>
      </c>
      <c r="G206" s="286"/>
      <c r="H206" s="286" t="s">
        <v>885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722</v>
      </c>
      <c r="G207" s="286"/>
      <c r="H207" s="286" t="s">
        <v>723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720</v>
      </c>
      <c r="G208" s="286"/>
      <c r="H208" s="286" t="s">
        <v>886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724</v>
      </c>
      <c r="G209" s="292"/>
      <c r="H209" s="333" t="s">
        <v>725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726</v>
      </c>
      <c r="G210" s="292"/>
      <c r="H210" s="333" t="s">
        <v>887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849</v>
      </c>
      <c r="D212" s="314"/>
      <c r="E212" s="314"/>
      <c r="F212" s="307">
        <v>1</v>
      </c>
      <c r="G212" s="292"/>
      <c r="H212" s="333" t="s">
        <v>888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889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890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891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PETR-PC\Ing. Petr Vlasák</dc:creator>
  <cp:lastModifiedBy>PETR-PC\Ing. Petr Vlasák</cp:lastModifiedBy>
  <dcterms:created xsi:type="dcterms:W3CDTF">2018-04-25T07:58:41Z</dcterms:created>
  <dcterms:modified xsi:type="dcterms:W3CDTF">2018-04-25T07:58:50Z</dcterms:modified>
</cp:coreProperties>
</file>