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01 - Zastřešení - 01..." sheetId="2" r:id="rId2"/>
    <sheet name="02 - 02 - VRN - 02 - 02 -..." sheetId="3" r:id="rId3"/>
    <sheet name="Pokyny pro vyplnění" sheetId="4" r:id="rId4"/>
  </sheets>
  <definedNames>
    <definedName name="_xlnm._FilterDatabase" localSheetId="1" hidden="1">'01 - 01 - Zastřešení - 01...'!$C$87:$K$87</definedName>
    <definedName name="_xlnm._FilterDatabase" localSheetId="2" hidden="1">'02 - 02 - VRN - 02 - 02 -...'!$C$78:$K$78</definedName>
    <definedName name="_xlnm.Print_Titles" localSheetId="1">'01 - 01 - Zastřešení - 01...'!$87:$87</definedName>
    <definedName name="_xlnm.Print_Titles" localSheetId="2">'02 - 02 - VRN - 02 - 02 -...'!$78:$78</definedName>
    <definedName name="_xlnm.Print_Titles" localSheetId="0">'Rekapitulace stavby'!$49:$49</definedName>
    <definedName name="_xlnm.Print_Area" localSheetId="1">'01 - 01 - Zastřešení - 01...'!$C$4:$J$36,'01 - 01 - Zastřešení - 01...'!$C$42:$J$69,'01 - 01 - Zastřešení - 01...'!$C$75:$K$224</definedName>
    <definedName name="_xlnm.Print_Area" localSheetId="2">'02 - 02 - VRN - 02 - 02 -...'!$C$4:$J$36,'02 - 02 - VRN - 02 - 02 -...'!$C$42:$J$60,'02 - 02 - VRN - 02 - 02 -...'!$C$66:$K$86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<sst xmlns="http://schemas.openxmlformats.org/spreadsheetml/2006/main" count="2060" uniqueCount="512">
  <si>
    <t>Export VZ</t>
  </si>
  <si>
    <t>List obsahuje:</t>
  </si>
  <si>
    <t>3.0</t>
  </si>
  <si>
    <t>ZAMOK</t>
  </si>
  <si>
    <t>False</t>
  </si>
  <si>
    <t>{d29781ba-a294-465b-ba3b-2077d52e6b0c}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</si>
  <si>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</si>
  <si>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</si>
  <si>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</si>
  <si>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</si>
  <si>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</si>
  <si>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</si>
  <si>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</si>
  <si>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</si>
  <si>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2016-007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</si>
  <si>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</si>
  <si>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</si>
  <si>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2016-007 - SCH001_-_Rekonstrukce_střešního_pláště_obecního_domu_Kramolna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</si>
  <si>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</si>
  <si>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</si>
  <si>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</si>
  <si>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</si>
  <si>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</si>
  <si>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</si>
  <si>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</si>
  <si>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</si>
  <si>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13.06.2016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</si>
  <si>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</si>
  <si>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</si>
  <si>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</si>
  <si>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</si>
  <si>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</si>
  <si>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</si>
  <si>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</si>
  <si>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</si>
  <si>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</si>
  <si>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</si>
  <si>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</si>
  <si>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</si>
  <si>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</si>
  <si>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</si>
  <si>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</si>
  <si>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</si>
  <si>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</si>
  <si>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</si>
  <si>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</si>
  <si>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</si>
  <si>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</si>
  <si>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</si>
  <si>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</si>
  <si>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</si>
  <si>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</si>
  <si>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</si>
  <si>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</si>
  <si>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</si>
  <si>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</si>
  <si>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</si>
  <si>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</si>
  <si>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</si>
  <si>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</si>
  <si>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</si>
  <si>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</si>
  <si>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</si>
  <si>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</si>
  <si>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</si>
  <si>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</si>
  <si>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</si>
  <si>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</si>
  <si>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</si>
  <si>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</si>
  <si>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</si>
  <si>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</si>
  <si>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</si>
  <si>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</si>
  <si>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</si>
  <si>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01 - 01 - Zastřešení</t>
  </si>
  <si>
    <t>STA</t>
  </si>
  <si>
    <t>{02b4a2c9-0553-40ec-82b7-2e6aa33370df}</t>
  </si>
  <si>
    <t>2</t>
  </si>
  <si>
    <t>02 - 02 - VRN</t>
  </si>
  <si>
    <t>{fda6bf0d-263b-410e-9ba0-f1e475c2c88e}</t>
  </si>
  <si>
    <t>Zpět na list:</t>
  </si>
  <si>
    <t>KRYCÍ LIST SOUPISU</t>
  </si>
  <si>
    <t>Objekt:</t>
  </si>
  <si>
    <t>01 - 01 - Zastřešení - 01 - 01 - Zastřešení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</si>
  <si>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</si>
  <si>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</si>
  <si>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</si>
  <si>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</si>
  <si>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</si>
  <si>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</si>
  <si>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</si>
  <si>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</si>
  <si>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</si>
  <si>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</si>
  <si>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</si>
  <si>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</si>
  <si>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</si>
  <si>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</si>
  <si>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</si>
  <si>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</si>
  <si>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</si>
  <si>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</si>
  <si>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</si>
  <si>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</si>
  <si>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</si>
  <si>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</si>
  <si>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</si>
  <si>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</si>
  <si>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</si>
  <si>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</si>
  <si>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</si>
  <si>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</si>
  <si>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</si>
  <si>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</si>
  <si>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</si>
  <si>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</si>
  <si>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</si>
  <si>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</si>
  <si>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</si>
  <si>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</si>
  <si>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</si>
  <si>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941111121</t>
  </si>
  <si>
    <t>Montáž lešení řadového trubkového lehkého s podlahami zatížení do 200 kg/m2 š do 1,2 m v do 10 m</t>
  </si>
  <si>
    <t>m2</t>
  </si>
  <si>
    <t>4</t>
  </si>
  <si>
    <t>PP</t>
  </si>
  <si>
    <t>VV</t>
  </si>
  <si>
    <t>35*8,5*2</t>
  </si>
  <si>
    <t>Součet</t>
  </si>
  <si>
    <t>941111221</t>
  </si>
  <si>
    <t>Příplatek k lešení řadovému trubkovému lehkému s podlahami š 1,2 m v 10 m za první a ZKD den použití</t>
  </si>
  <si>
    <t>595*75</t>
  </si>
  <si>
    <t>"Součet</t>
  </si>
  <si>
    <t>3</t>
  </si>
  <si>
    <t>941111821</t>
  </si>
  <si>
    <t>Demontáž lešení řadového trubkového lehkého s podlahami zatížení do 200 kg/m2 š do 1,2 m v do 10 m</t>
  </si>
  <si>
    <t>997</t>
  </si>
  <si>
    <t>Přesun sutě</t>
  </si>
  <si>
    <t>997013501</t>
  </si>
  <si>
    <t>Odvoz suti na skládku a vybouraných hmot nebo meziskládku do 1 km se složením</t>
  </si>
  <si>
    <t>t</t>
  </si>
  <si>
    <t>5</t>
  </si>
  <si>
    <t>997013509</t>
  </si>
  <si>
    <t>Příplatek k odvozu suti a vybouraných hmot na skládku ZKD 1 km přes 1 km</t>
  </si>
  <si>
    <t>8,788*25</t>
  </si>
  <si>
    <t>6</t>
  </si>
  <si>
    <t>997013811</t>
  </si>
  <si>
    <t>Poplatek za uložení stavebního dřevěného odpadu na skládce (skládkovné)</t>
  </si>
  <si>
    <t>7</t>
  </si>
  <si>
    <t>997013814</t>
  </si>
  <si>
    <t>Poplatek za uložení stavebního odpadu z izolačních hmot na skládce (skládkovné)</t>
  </si>
  <si>
    <t>8</t>
  </si>
  <si>
    <t>997013821</t>
  </si>
  <si>
    <t>Poplatek za uložení stavebního odpadu s azbestem na skládce (skládkovné)</t>
  </si>
  <si>
    <t>998</t>
  </si>
  <si>
    <t>Přesun hmot</t>
  </si>
  <si>
    <t>998011002</t>
  </si>
  <si>
    <t>Přesun hmot pro budovy zděné v do 12 m</t>
  </si>
  <si>
    <t>PSV</t>
  </si>
  <si>
    <t>Práce a dodávky PSV</t>
  </si>
  <si>
    <t>712</t>
  </si>
  <si>
    <t>Povlakové krytiny</t>
  </si>
  <si>
    <t>712400831</t>
  </si>
  <si>
    <t>Odstranění povlakové krytiny střech do 30° jednovrstvé</t>
  </si>
  <si>
    <t>16</t>
  </si>
  <si>
    <t>P</t>
  </si>
  <si>
    <t>Poznámka k položce:
Poznámka k položce:, odstranení původní lepenky</t>
  </si>
  <si>
    <t>11</t>
  </si>
  <si>
    <t>712491587</t>
  </si>
  <si>
    <t>Provedení povlakové krytiny střech do 30° přibití pásů hřebíky</t>
  </si>
  <si>
    <t>12</t>
  </si>
  <si>
    <t>M</t>
  </si>
  <si>
    <t>628520100</t>
  </si>
  <si>
    <t>pás asfaltovaný  např.BauderTOP UDS 1,5</t>
  </si>
  <si>
    <t>32</t>
  </si>
  <si>
    <t>271,6*1,011 "Přepočtené koeficientem množství</t>
  </si>
  <si>
    <t>13</t>
  </si>
  <si>
    <t>998712102</t>
  </si>
  <si>
    <t>Přesun hmot tonážní tonážní pro krytiny povlakové v objektech v do 12 m</t>
  </si>
  <si>
    <t>743</t>
  </si>
  <si>
    <t>Elektromontáže - hrubá montáž</t>
  </si>
  <si>
    <t>14</t>
  </si>
  <si>
    <t>743HROM</t>
  </si>
  <si>
    <t>Demontáž a montáž hromosvodu</t>
  </si>
  <si>
    <t>soubor</t>
  </si>
  <si>
    <t>Poznámka k položce:
Poznámka k položce:, rozpočet viz samostatná příloha</t>
  </si>
  <si>
    <t>762</t>
  </si>
  <si>
    <t>Konstrukce tesařské</t>
  </si>
  <si>
    <t>762331812</t>
  </si>
  <si>
    <t>Demontáž vázaných kcí krovů z hranolů průřezové plochy do 224 cm2</t>
  </si>
  <si>
    <t>m</t>
  </si>
  <si>
    <t>762332542</t>
  </si>
  <si>
    <t>Montáž vázaných kcí krovů pravidelných z řeziva hoblovaného plochy do 224 cm2 s ocelovými spojkami</t>
  </si>
  <si>
    <t>17</t>
  </si>
  <si>
    <t>605120110</t>
  </si>
  <si>
    <t>řezivo jehličnaté hranol jakost I nad 120 cm2</t>
  </si>
  <si>
    <t>m3</t>
  </si>
  <si>
    <t>0,68*1,1 "Přepočtené koeficientem množství</t>
  </si>
  <si>
    <t>18</t>
  </si>
  <si>
    <t>762341210</t>
  </si>
  <si>
    <t>Montáž bednění střech rovných a šikmých sklonu do 60° z hrubých prken na sraz</t>
  </si>
  <si>
    <t>19</t>
  </si>
  <si>
    <t>605151210</t>
  </si>
  <si>
    <t>řezivo jehličnaté boční prkno jakost I.-II. 4 - 6 cm</t>
  </si>
  <si>
    <t>55*0,035 "Přepočtené koeficientem množství</t>
  </si>
  <si>
    <t>20</t>
  </si>
  <si>
    <t>762341811</t>
  </si>
  <si>
    <t>Demontáž bednění střech z prken</t>
  </si>
  <si>
    <t>Poznámka k položce:
Poznámka k položce:, oprava  10% plochy</t>
  </si>
  <si>
    <t>762342812</t>
  </si>
  <si>
    <t>Demontáž laťování střech z latí osové vzdálenosti do 0,50 m</t>
  </si>
  <si>
    <t>Poznámka k položce:
Poznámka k položce:, laťování pod eternitovou vlnovkou</t>
  </si>
  <si>
    <t>22</t>
  </si>
  <si>
    <t>762395000</t>
  </si>
  <si>
    <t>Spojovací prostředky pro montáž krovu, bednění, laťování, světlíky, klíny</t>
  </si>
  <si>
    <t>23</t>
  </si>
  <si>
    <t>762521812</t>
  </si>
  <si>
    <t>Demontáž podlah bez polštářů z prken nebo fošen tloušťky přes 32 mm</t>
  </si>
  <si>
    <t>Poznámka k položce:
Poznámka k položce:, odstranění podlahy komínové lávky</t>
  </si>
  <si>
    <t>24</t>
  </si>
  <si>
    <t>998762102</t>
  </si>
  <si>
    <t>Přesun hmot tonážní pro kce tesařské v objektech v do 12 m</t>
  </si>
  <si>
    <t>764</t>
  </si>
  <si>
    <t>Konstrukce klempířské</t>
  </si>
  <si>
    <t>25</t>
  </si>
  <si>
    <t>764001801</t>
  </si>
  <si>
    <t>Demontáž podkladního plechu do suti</t>
  </si>
  <si>
    <t>26</t>
  </si>
  <si>
    <t>764002801</t>
  </si>
  <si>
    <t>Demontáž závětrné lišty do suti</t>
  </si>
  <si>
    <t>27</t>
  </si>
  <si>
    <t>764002821</t>
  </si>
  <si>
    <t>Demontáž střešního výlezu do suti</t>
  </si>
  <si>
    <t>kus</t>
  </si>
  <si>
    <t>28</t>
  </si>
  <si>
    <t>764002841</t>
  </si>
  <si>
    <t>Demontáž oplechování horních ploch zdí a nadezdívek do suti</t>
  </si>
  <si>
    <t>29</t>
  </si>
  <si>
    <t>764004801</t>
  </si>
  <si>
    <t>Demontáž podokapního žlabu do suti</t>
  </si>
  <si>
    <t>30</t>
  </si>
  <si>
    <t>764004861</t>
  </si>
  <si>
    <t>Demontáž svodu do suti</t>
  </si>
  <si>
    <t>31</t>
  </si>
  <si>
    <t>764021406</t>
  </si>
  <si>
    <t>Podkladní plech z Al plechu rš 500 mm</t>
  </si>
  <si>
    <t>764121411</t>
  </si>
  <si>
    <t>Krytina střechy rovné drážkováním ze svitků z Al plechu rš 670 mm sklonu do 30°</t>
  </si>
  <si>
    <t>50</t>
  </si>
  <si>
    <t>764221408</t>
  </si>
  <si>
    <t>Oplechování větraného hřebene z Al plechu z hřebenáčů</t>
  </si>
  <si>
    <t>CS ÚRS 2016 01</t>
  </si>
  <si>
    <t>1803328572</t>
  </si>
  <si>
    <t>33</t>
  </si>
  <si>
    <t>764222403</t>
  </si>
  <si>
    <t>Oplechování štítu závětrnou lištou z Al plechu rš 250 mm</t>
  </si>
  <si>
    <t>34</t>
  </si>
  <si>
    <t>764223452</t>
  </si>
  <si>
    <t>Střešní výlez pro krytinu skládanou nebo plechovou z Al plechu</t>
  </si>
  <si>
    <t>35</t>
  </si>
  <si>
    <t>764321413</t>
  </si>
  <si>
    <t>Lemování rovných zdí střech s krytinou skládanou z Al plechu rš 250 mm</t>
  </si>
  <si>
    <t>36</t>
  </si>
  <si>
    <t>764321414</t>
  </si>
  <si>
    <t>Lemování rovných zdí střech s krytinou skládanou z Al plechu rš 330 mm</t>
  </si>
  <si>
    <t>37</t>
  </si>
  <si>
    <t>764321415</t>
  </si>
  <si>
    <t>Lemování rovných zdí střech s krytinou skládanou z Al plechu rš 400 mm</t>
  </si>
  <si>
    <t>38</t>
  </si>
  <si>
    <t>764324466</t>
  </si>
  <si>
    <t>Lemování sloupků komínových lávek z Al plechu střech s krytinou skládanou, plechovou rš 500 x 800 mm</t>
  </si>
  <si>
    <t>39</t>
  </si>
  <si>
    <t>764521403</t>
  </si>
  <si>
    <t>Žlab podokapní půlkruhový z Al plechu rš 150 mm</t>
  </si>
  <si>
    <t>40</t>
  </si>
  <si>
    <t>764521444</t>
  </si>
  <si>
    <t>Kotlík oválný (trychtýřový) pro podokapní žlaby z Al plechu 150/100 mm</t>
  </si>
  <si>
    <t>41</t>
  </si>
  <si>
    <t>764528422</t>
  </si>
  <si>
    <t>Svody kruhové včetně objímek, kolen, odskoků z Al plechu průměru 100 mm</t>
  </si>
  <si>
    <t>42</t>
  </si>
  <si>
    <t>998764102</t>
  </si>
  <si>
    <t>Přesun hmot tonážní pro konstrukce klempířské v objektech v do 12 m</t>
  </si>
  <si>
    <t>765</t>
  </si>
  <si>
    <t>Konstrukce pokrývačské</t>
  </si>
  <si>
    <t>43</t>
  </si>
  <si>
    <t>765131851</t>
  </si>
  <si>
    <t>Demontáž vlnité vláknocementové krytiny sklonu do 30° do suti</t>
  </si>
  <si>
    <t>Poznámka k položce:
Poznámka k položce:, odstranění eternitové vlnovky</t>
  </si>
  <si>
    <t>767</t>
  </si>
  <si>
    <t>Konstrukce zámečnické</t>
  </si>
  <si>
    <t>44</t>
  </si>
  <si>
    <t>767250111</t>
  </si>
  <si>
    <t>Montáž ocelových podest šroubováním</t>
  </si>
  <si>
    <t>0,3*0,9</t>
  </si>
  <si>
    <t>45</t>
  </si>
  <si>
    <t>5534700199</t>
  </si>
  <si>
    <t>rošt podlahový lisovaný 300 x 900 mm</t>
  </si>
  <si>
    <t>Poznámka k položce:
Poznámka k položce:, Z1 - ocelový rošt 300x900mm</t>
  </si>
  <si>
    <t>46</t>
  </si>
  <si>
    <t>998767102</t>
  </si>
  <si>
    <t>Přesun hmot tonážní pro zámečnické konstrukce v objektech v do 12 m</t>
  </si>
  <si>
    <t>783</t>
  </si>
  <si>
    <t>Dokončovací práce - nátěry</t>
  </si>
  <si>
    <t>47</t>
  </si>
  <si>
    <t>783201821</t>
  </si>
  <si>
    <t>Odstranění nátěrů ze zámečnických konstrukcí opálením</t>
  </si>
  <si>
    <t>48</t>
  </si>
  <si>
    <t>783271002</t>
  </si>
  <si>
    <t>Nátěry polyuretanové kovových doplňkových konstrukcí jednonásobné a 3x email</t>
  </si>
  <si>
    <t>Poznámka k položce:
Poznámka k položce:, nátěr střešní komínové lávky</t>
  </si>
  <si>
    <t>49</t>
  </si>
  <si>
    <t>783783321</t>
  </si>
  <si>
    <t>Nátěry tesařských konstrukcí proti dřevokazným houbám, hmyzu a plísním sanační</t>
  </si>
  <si>
    <t>Poznámka k položce:
Poznámka k položce:, fungicidní nátěr proti plísním a houbám</t>
  </si>
  <si>
    <t>02 - 02 - VRN - 02 - 02 - VRN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</si>
  <si>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</si>
  <si>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</si>
  <si>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</si>
  <si>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</si>
  <si>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</si>
  <si>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</si>
  <si>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</si>
  <si>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</si>
  <si>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</si>
  <si>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VRN7</t>
  </si>
  <si>
    <t>Provozní vlivy</t>
  </si>
  <si>
    <t>070001000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</si>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</sst>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6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vertical="center" wrapText="1"/>
    </xf>
    <xf numFmtId="0" fontId="102" fillId="0" borderId="36" xfId="0" applyFont="1" applyBorder="1" applyAlignment="1" applyProtection="1">
      <alignment horizontal="center" vertical="center"/>
      <protection/>
    </xf>
    <xf numFmtId="49" fontId="102" fillId="0" borderId="36" xfId="0" applyNumberFormat="1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center" vertical="center" wrapText="1"/>
      <protection/>
    </xf>
    <xf numFmtId="175" fontId="102" fillId="0" borderId="36" xfId="0" applyNumberFormat="1" applyFont="1" applyBorder="1" applyAlignment="1" applyProtection="1">
      <alignment vertical="center"/>
      <protection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0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45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1D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14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7" t="s">
        <v>0</v>
      </c>
      <c r="B1" s="268"/>
      <c r="C1" s="268"/>
      <c r="D1" s="269" t="s">
        <v>1</v>
      </c>
      <c r="E1" s="268"/>
      <c r="F1" s="268"/>
      <c r="G1" s="268"/>
      <c r="H1" s="268"/>
      <c r="I1" s="268"/>
      <c r="J1" s="268"/>
      <c r="K1" s="270" t="s">
        <v>329</v>
      </c>
      <c r="L1" s="270"/>
      <c r="M1" s="270"/>
      <c r="N1" s="270"/>
      <c r="O1" s="270"/>
      <c r="P1" s="270"/>
      <c r="Q1" s="270"/>
      <c r="R1" s="270"/>
      <c r="S1" s="270"/>
      <c r="T1" s="268"/>
      <c r="U1" s="268"/>
      <c r="V1" s="268"/>
      <c r="W1" s="270" t="s">
        <v>330</v>
      </c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62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"/>
      <c r="AQ5" s="24"/>
      <c r="BE5" s="222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"/>
      <c r="AQ6" s="24"/>
      <c r="BE6" s="223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23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23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3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223"/>
      <c r="BS10" s="17" t="s">
        <v>18</v>
      </c>
    </row>
    <row r="11" spans="2:71" ht="18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20</v>
      </c>
      <c r="AO11" s="22"/>
      <c r="AP11" s="22"/>
      <c r="AQ11" s="24"/>
      <c r="BE11" s="223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3"/>
      <c r="BS12" s="17" t="s">
        <v>18</v>
      </c>
    </row>
    <row r="13" spans="2:71" ht="14.2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223"/>
      <c r="BS13" s="17" t="s">
        <v>18</v>
      </c>
    </row>
    <row r="14" spans="2:71" ht="15">
      <c r="B14" s="21"/>
      <c r="C14" s="22"/>
      <c r="D14" s="22"/>
      <c r="E14" s="229" t="s">
        <v>33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223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3"/>
      <c r="BS15" s="17" t="s">
        <v>4</v>
      </c>
    </row>
    <row r="16" spans="2:71" ht="14.2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223"/>
      <c r="BS16" s="17" t="s">
        <v>4</v>
      </c>
    </row>
    <row r="17" spans="2:71" ht="18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20</v>
      </c>
      <c r="AO17" s="22"/>
      <c r="AP17" s="22"/>
      <c r="AQ17" s="24"/>
      <c r="BE17" s="223"/>
      <c r="BS17" s="17" t="s">
        <v>35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3"/>
      <c r="BS18" s="17" t="s">
        <v>6</v>
      </c>
    </row>
    <row r="19" spans="2:71" ht="14.2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3"/>
      <c r="BS19" s="17" t="s">
        <v>6</v>
      </c>
    </row>
    <row r="20" spans="2:71" ht="22.5" customHeight="1">
      <c r="B20" s="21"/>
      <c r="C20" s="22"/>
      <c r="D20" s="22"/>
      <c r="E20" s="230" t="s">
        <v>20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"/>
      <c r="AP20" s="22"/>
      <c r="AQ20" s="24"/>
      <c r="BE20" s="223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3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3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1">
        <f>ROUND(AG51,2)</f>
        <v>0</v>
      </c>
      <c r="AL23" s="232"/>
      <c r="AM23" s="232"/>
      <c r="AN23" s="232"/>
      <c r="AO23" s="232"/>
      <c r="AP23" s="35"/>
      <c r="AQ23" s="38"/>
      <c r="BE23" s="224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3" t="s">
        <v>38</v>
      </c>
      <c r="M25" s="234"/>
      <c r="N25" s="234"/>
      <c r="O25" s="234"/>
      <c r="P25" s="35"/>
      <c r="Q25" s="35"/>
      <c r="R25" s="35"/>
      <c r="S25" s="35"/>
      <c r="T25" s="35"/>
      <c r="U25" s="35"/>
      <c r="V25" s="35"/>
      <c r="W25" s="233" t="s">
        <v>39</v>
      </c>
      <c r="X25" s="234"/>
      <c r="Y25" s="234"/>
      <c r="Z25" s="234"/>
      <c r="AA25" s="234"/>
      <c r="AB25" s="234"/>
      <c r="AC25" s="234"/>
      <c r="AD25" s="234"/>
      <c r="AE25" s="234"/>
      <c r="AF25" s="35"/>
      <c r="AG25" s="35"/>
      <c r="AH25" s="35"/>
      <c r="AI25" s="35"/>
      <c r="AJ25" s="35"/>
      <c r="AK25" s="233" t="s">
        <v>40</v>
      </c>
      <c r="AL25" s="234"/>
      <c r="AM25" s="234"/>
      <c r="AN25" s="234"/>
      <c r="AO25" s="234"/>
      <c r="AP25" s="35"/>
      <c r="AQ25" s="38"/>
      <c r="BE25" s="224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35">
        <v>0.21</v>
      </c>
      <c r="M26" s="236"/>
      <c r="N26" s="236"/>
      <c r="O26" s="236"/>
      <c r="P26" s="41"/>
      <c r="Q26" s="41"/>
      <c r="R26" s="41"/>
      <c r="S26" s="41"/>
      <c r="T26" s="41"/>
      <c r="U26" s="41"/>
      <c r="V26" s="41"/>
      <c r="W26" s="237">
        <f>ROUND(AZ51,2)</f>
        <v>0</v>
      </c>
      <c r="X26" s="236"/>
      <c r="Y26" s="236"/>
      <c r="Z26" s="236"/>
      <c r="AA26" s="236"/>
      <c r="AB26" s="236"/>
      <c r="AC26" s="236"/>
      <c r="AD26" s="236"/>
      <c r="AE26" s="236"/>
      <c r="AF26" s="41"/>
      <c r="AG26" s="41"/>
      <c r="AH26" s="41"/>
      <c r="AI26" s="41"/>
      <c r="AJ26" s="41"/>
      <c r="AK26" s="237">
        <f>ROUND(AV51,2)</f>
        <v>0</v>
      </c>
      <c r="AL26" s="236"/>
      <c r="AM26" s="236"/>
      <c r="AN26" s="236"/>
      <c r="AO26" s="236"/>
      <c r="AP26" s="41"/>
      <c r="AQ26" s="43"/>
      <c r="BE26" s="225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35">
        <v>0.15</v>
      </c>
      <c r="M27" s="236"/>
      <c r="N27" s="236"/>
      <c r="O27" s="236"/>
      <c r="P27" s="41"/>
      <c r="Q27" s="41"/>
      <c r="R27" s="41"/>
      <c r="S27" s="41"/>
      <c r="T27" s="41"/>
      <c r="U27" s="41"/>
      <c r="V27" s="41"/>
      <c r="W27" s="237">
        <f>ROUND(BA51,2)</f>
        <v>0</v>
      </c>
      <c r="X27" s="236"/>
      <c r="Y27" s="236"/>
      <c r="Z27" s="236"/>
      <c r="AA27" s="236"/>
      <c r="AB27" s="236"/>
      <c r="AC27" s="236"/>
      <c r="AD27" s="236"/>
      <c r="AE27" s="236"/>
      <c r="AF27" s="41"/>
      <c r="AG27" s="41"/>
      <c r="AH27" s="41"/>
      <c r="AI27" s="41"/>
      <c r="AJ27" s="41"/>
      <c r="AK27" s="237">
        <f>ROUND(AW51,2)</f>
        <v>0</v>
      </c>
      <c r="AL27" s="236"/>
      <c r="AM27" s="236"/>
      <c r="AN27" s="236"/>
      <c r="AO27" s="236"/>
      <c r="AP27" s="41"/>
      <c r="AQ27" s="43"/>
      <c r="BE27" s="225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35">
        <v>0.21</v>
      </c>
      <c r="M28" s="236"/>
      <c r="N28" s="236"/>
      <c r="O28" s="236"/>
      <c r="P28" s="41"/>
      <c r="Q28" s="41"/>
      <c r="R28" s="41"/>
      <c r="S28" s="41"/>
      <c r="T28" s="41"/>
      <c r="U28" s="41"/>
      <c r="V28" s="41"/>
      <c r="W28" s="237">
        <f>ROUND(BB51,2)</f>
        <v>0</v>
      </c>
      <c r="X28" s="236"/>
      <c r="Y28" s="236"/>
      <c r="Z28" s="236"/>
      <c r="AA28" s="236"/>
      <c r="AB28" s="236"/>
      <c r="AC28" s="236"/>
      <c r="AD28" s="236"/>
      <c r="AE28" s="236"/>
      <c r="AF28" s="41"/>
      <c r="AG28" s="41"/>
      <c r="AH28" s="41"/>
      <c r="AI28" s="41"/>
      <c r="AJ28" s="41"/>
      <c r="AK28" s="237">
        <v>0</v>
      </c>
      <c r="AL28" s="236"/>
      <c r="AM28" s="236"/>
      <c r="AN28" s="236"/>
      <c r="AO28" s="236"/>
      <c r="AP28" s="41"/>
      <c r="AQ28" s="43"/>
      <c r="BE28" s="225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35">
        <v>0.15</v>
      </c>
      <c r="M29" s="236"/>
      <c r="N29" s="236"/>
      <c r="O29" s="236"/>
      <c r="P29" s="41"/>
      <c r="Q29" s="41"/>
      <c r="R29" s="41"/>
      <c r="S29" s="41"/>
      <c r="T29" s="41"/>
      <c r="U29" s="41"/>
      <c r="V29" s="41"/>
      <c r="W29" s="237">
        <f>ROUND(BC51,2)</f>
        <v>0</v>
      </c>
      <c r="X29" s="236"/>
      <c r="Y29" s="236"/>
      <c r="Z29" s="236"/>
      <c r="AA29" s="236"/>
      <c r="AB29" s="236"/>
      <c r="AC29" s="236"/>
      <c r="AD29" s="236"/>
      <c r="AE29" s="236"/>
      <c r="AF29" s="41"/>
      <c r="AG29" s="41"/>
      <c r="AH29" s="41"/>
      <c r="AI29" s="41"/>
      <c r="AJ29" s="41"/>
      <c r="AK29" s="237">
        <v>0</v>
      </c>
      <c r="AL29" s="236"/>
      <c r="AM29" s="236"/>
      <c r="AN29" s="236"/>
      <c r="AO29" s="236"/>
      <c r="AP29" s="41"/>
      <c r="AQ29" s="43"/>
      <c r="BE29" s="225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35">
        <v>0</v>
      </c>
      <c r="M30" s="236"/>
      <c r="N30" s="236"/>
      <c r="O30" s="236"/>
      <c r="P30" s="41"/>
      <c r="Q30" s="41"/>
      <c r="R30" s="41"/>
      <c r="S30" s="41"/>
      <c r="T30" s="41"/>
      <c r="U30" s="41"/>
      <c r="V30" s="41"/>
      <c r="W30" s="237">
        <f>ROUND(BD51,2)</f>
        <v>0</v>
      </c>
      <c r="X30" s="236"/>
      <c r="Y30" s="236"/>
      <c r="Z30" s="236"/>
      <c r="AA30" s="236"/>
      <c r="AB30" s="236"/>
      <c r="AC30" s="236"/>
      <c r="AD30" s="236"/>
      <c r="AE30" s="236"/>
      <c r="AF30" s="41"/>
      <c r="AG30" s="41"/>
      <c r="AH30" s="41"/>
      <c r="AI30" s="41"/>
      <c r="AJ30" s="41"/>
      <c r="AK30" s="237">
        <v>0</v>
      </c>
      <c r="AL30" s="236"/>
      <c r="AM30" s="236"/>
      <c r="AN30" s="236"/>
      <c r="AO30" s="236"/>
      <c r="AP30" s="41"/>
      <c r="AQ30" s="43"/>
      <c r="BE30" s="225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4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38" t="s">
        <v>49</v>
      </c>
      <c r="Y32" s="239"/>
      <c r="Z32" s="239"/>
      <c r="AA32" s="239"/>
      <c r="AB32" s="239"/>
      <c r="AC32" s="46"/>
      <c r="AD32" s="46"/>
      <c r="AE32" s="46"/>
      <c r="AF32" s="46"/>
      <c r="AG32" s="46"/>
      <c r="AH32" s="46"/>
      <c r="AI32" s="46"/>
      <c r="AJ32" s="46"/>
      <c r="AK32" s="240">
        <f>SUM(AK23:AK30)</f>
        <v>0</v>
      </c>
      <c r="AL32" s="239"/>
      <c r="AM32" s="239"/>
      <c r="AN32" s="239"/>
      <c r="AO32" s="241"/>
      <c r="AP32" s="44"/>
      <c r="AQ32" s="48"/>
      <c r="BE32" s="224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2016-007</v>
      </c>
      <c r="AR41" s="55"/>
    </row>
    <row r="42" spans="2:44" s="4" customFormat="1" ht="36.75" customHeight="1">
      <c r="B42" s="57"/>
      <c r="C42" s="58" t="s">
        <v>16</v>
      </c>
      <c r="L42" s="242" t="str">
        <f>K6</f>
        <v>2016-007 - SCH001_-_Rekonstrukce_střešního_pláště_obecního_domu_Kramolna</v>
      </c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 </v>
      </c>
      <c r="AI44" s="56" t="s">
        <v>25</v>
      </c>
      <c r="AM44" s="244" t="str">
        <f>IF(AN8="","",AN8)</f>
        <v>13.06.2016</v>
      </c>
      <c r="AN44" s="224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 </v>
      </c>
      <c r="AI46" s="56" t="s">
        <v>34</v>
      </c>
      <c r="AM46" s="245" t="str">
        <f>IF(E17="","",E17)</f>
        <v> </v>
      </c>
      <c r="AN46" s="224"/>
      <c r="AO46" s="224"/>
      <c r="AP46" s="224"/>
      <c r="AR46" s="34"/>
      <c r="AS46" s="246" t="s">
        <v>51</v>
      </c>
      <c r="AT46" s="247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32</v>
      </c>
      <c r="L47" s="3">
        <f>IF(E14="Vyplň údaj","",E14)</f>
      </c>
      <c r="AR47" s="34"/>
      <c r="AS47" s="248"/>
      <c r="AT47" s="234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48"/>
      <c r="AT48" s="234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49" t="s">
        <v>52</v>
      </c>
      <c r="D49" s="250"/>
      <c r="E49" s="250"/>
      <c r="F49" s="250"/>
      <c r="G49" s="250"/>
      <c r="H49" s="65"/>
      <c r="I49" s="251" t="s">
        <v>53</v>
      </c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2" t="s">
        <v>54</v>
      </c>
      <c r="AH49" s="250"/>
      <c r="AI49" s="250"/>
      <c r="AJ49" s="250"/>
      <c r="AK49" s="250"/>
      <c r="AL49" s="250"/>
      <c r="AM49" s="250"/>
      <c r="AN49" s="251" t="s">
        <v>55</v>
      </c>
      <c r="AO49" s="250"/>
      <c r="AP49" s="250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6">
        <f>ROUND(SUM(AG52:AG53),2)</f>
        <v>0</v>
      </c>
      <c r="AH51" s="256"/>
      <c r="AI51" s="256"/>
      <c r="AJ51" s="256"/>
      <c r="AK51" s="256"/>
      <c r="AL51" s="256"/>
      <c r="AM51" s="256"/>
      <c r="AN51" s="257">
        <f>SUM(AG51,AT51)</f>
        <v>0</v>
      </c>
      <c r="AO51" s="257"/>
      <c r="AP51" s="257"/>
      <c r="AQ51" s="73" t="s">
        <v>20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5</v>
      </c>
      <c r="BX51" s="58" t="s">
        <v>74</v>
      </c>
      <c r="CL51" s="58" t="s">
        <v>20</v>
      </c>
    </row>
    <row r="52" spans="1:91" s="5" customFormat="1" ht="27" customHeight="1">
      <c r="A52" s="263" t="s">
        <v>331</v>
      </c>
      <c r="B52" s="79"/>
      <c r="C52" s="80"/>
      <c r="D52" s="255" t="s">
        <v>75</v>
      </c>
      <c r="E52" s="254"/>
      <c r="F52" s="254"/>
      <c r="G52" s="254"/>
      <c r="H52" s="254"/>
      <c r="I52" s="81"/>
      <c r="J52" s="255" t="s">
        <v>75</v>
      </c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3">
        <f>'01 - 01 - Zastřešení - 01...'!J27</f>
        <v>0</v>
      </c>
      <c r="AH52" s="254"/>
      <c r="AI52" s="254"/>
      <c r="AJ52" s="254"/>
      <c r="AK52" s="254"/>
      <c r="AL52" s="254"/>
      <c r="AM52" s="254"/>
      <c r="AN52" s="253">
        <f>SUM(AG52,AT52)</f>
        <v>0</v>
      </c>
      <c r="AO52" s="254"/>
      <c r="AP52" s="254"/>
      <c r="AQ52" s="82" t="s">
        <v>76</v>
      </c>
      <c r="AR52" s="79"/>
      <c r="AS52" s="83">
        <v>0</v>
      </c>
      <c r="AT52" s="84">
        <f>ROUND(SUM(AV52:AW52),2)</f>
        <v>0</v>
      </c>
      <c r="AU52" s="85">
        <f>'01 - 01 - Zastřešení - 01...'!P88</f>
        <v>0</v>
      </c>
      <c r="AV52" s="84">
        <f>'01 - 01 - Zastřešení - 01...'!J30</f>
        <v>0</v>
      </c>
      <c r="AW52" s="84">
        <f>'01 - 01 - Zastřešení - 01...'!J31</f>
        <v>0</v>
      </c>
      <c r="AX52" s="84">
        <f>'01 - 01 - Zastřešení - 01...'!J32</f>
        <v>0</v>
      </c>
      <c r="AY52" s="84">
        <f>'01 - 01 - Zastřešení - 01...'!J33</f>
        <v>0</v>
      </c>
      <c r="AZ52" s="84">
        <f>'01 - 01 - Zastřešení - 01...'!F30</f>
        <v>0</v>
      </c>
      <c r="BA52" s="84">
        <f>'01 - 01 - Zastřešení - 01...'!F31</f>
        <v>0</v>
      </c>
      <c r="BB52" s="84">
        <f>'01 - 01 - Zastřešení - 01...'!F32</f>
        <v>0</v>
      </c>
      <c r="BC52" s="84">
        <f>'01 - 01 - Zastřešení - 01...'!F33</f>
        <v>0</v>
      </c>
      <c r="BD52" s="86">
        <f>'01 - 01 - Zastřešení - 01...'!F34</f>
        <v>0</v>
      </c>
      <c r="BT52" s="87" t="s">
        <v>22</v>
      </c>
      <c r="BV52" s="87" t="s">
        <v>73</v>
      </c>
      <c r="BW52" s="87" t="s">
        <v>77</v>
      </c>
      <c r="BX52" s="87" t="s">
        <v>5</v>
      </c>
      <c r="CL52" s="87" t="s">
        <v>20</v>
      </c>
      <c r="CM52" s="87" t="s">
        <v>78</v>
      </c>
    </row>
    <row r="53" spans="1:91" s="5" customFormat="1" ht="27" customHeight="1">
      <c r="A53" s="263" t="s">
        <v>331</v>
      </c>
      <c r="B53" s="79"/>
      <c r="C53" s="80"/>
      <c r="D53" s="255" t="s">
        <v>79</v>
      </c>
      <c r="E53" s="254"/>
      <c r="F53" s="254"/>
      <c r="G53" s="254"/>
      <c r="H53" s="254"/>
      <c r="I53" s="81"/>
      <c r="J53" s="255" t="s">
        <v>79</v>
      </c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3">
        <f>'02 - 02 - VRN - 02 - 02 -...'!J27</f>
        <v>0</v>
      </c>
      <c r="AH53" s="254"/>
      <c r="AI53" s="254"/>
      <c r="AJ53" s="254"/>
      <c r="AK53" s="254"/>
      <c r="AL53" s="254"/>
      <c r="AM53" s="254"/>
      <c r="AN53" s="253">
        <f>SUM(AG53,AT53)</f>
        <v>0</v>
      </c>
      <c r="AO53" s="254"/>
      <c r="AP53" s="254"/>
      <c r="AQ53" s="82" t="s">
        <v>76</v>
      </c>
      <c r="AR53" s="79"/>
      <c r="AS53" s="88">
        <v>0</v>
      </c>
      <c r="AT53" s="89">
        <f>ROUND(SUM(AV53:AW53),2)</f>
        <v>0</v>
      </c>
      <c r="AU53" s="90">
        <f>'02 - 02 - VRN - 02 - 02 -...'!P79</f>
        <v>0</v>
      </c>
      <c r="AV53" s="89">
        <f>'02 - 02 - VRN - 02 - 02 -...'!J30</f>
        <v>0</v>
      </c>
      <c r="AW53" s="89">
        <f>'02 - 02 - VRN - 02 - 02 -...'!J31</f>
        <v>0</v>
      </c>
      <c r="AX53" s="89">
        <f>'02 - 02 - VRN - 02 - 02 -...'!J32</f>
        <v>0</v>
      </c>
      <c r="AY53" s="89">
        <f>'02 - 02 - VRN - 02 - 02 -...'!J33</f>
        <v>0</v>
      </c>
      <c r="AZ53" s="89">
        <f>'02 - 02 - VRN - 02 - 02 -...'!F30</f>
        <v>0</v>
      </c>
      <c r="BA53" s="89">
        <f>'02 - 02 - VRN - 02 - 02 -...'!F31</f>
        <v>0</v>
      </c>
      <c r="BB53" s="89">
        <f>'02 - 02 - VRN - 02 - 02 -...'!F32</f>
        <v>0</v>
      </c>
      <c r="BC53" s="89">
        <f>'02 - 02 - VRN - 02 - 02 -...'!F33</f>
        <v>0</v>
      </c>
      <c r="BD53" s="91">
        <f>'02 - 02 - VRN - 02 - 02 -...'!F34</f>
        <v>0</v>
      </c>
      <c r="BT53" s="87" t="s">
        <v>22</v>
      </c>
      <c r="BV53" s="87" t="s">
        <v>73</v>
      </c>
      <c r="BW53" s="87" t="s">
        <v>80</v>
      </c>
      <c r="BX53" s="87" t="s">
        <v>5</v>
      </c>
      <c r="CL53" s="87" t="s">
        <v>20</v>
      </c>
      <c r="CM53" s="87" t="s">
        <v>78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01 - Zastřešení - 01...'!C2" tooltip="01 - 01 - Zastřešení - 01..." display="/"/>
    <hyperlink ref="A53" location="'02 - 02 - VRN - 02 - 02 -...'!C2" tooltip="02 - 02 - VRN - 02 - 02 -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5"/>
      <c r="C1" s="265"/>
      <c r="D1" s="264" t="s">
        <v>1</v>
      </c>
      <c r="E1" s="265"/>
      <c r="F1" s="266" t="s">
        <v>332</v>
      </c>
      <c r="G1" s="271" t="s">
        <v>333</v>
      </c>
      <c r="H1" s="271"/>
      <c r="I1" s="272"/>
      <c r="J1" s="266" t="s">
        <v>334</v>
      </c>
      <c r="K1" s="264" t="s">
        <v>81</v>
      </c>
      <c r="L1" s="266" t="s">
        <v>335</v>
      </c>
      <c r="M1" s="266"/>
      <c r="N1" s="266"/>
      <c r="O1" s="266"/>
      <c r="P1" s="266"/>
      <c r="Q1" s="266"/>
      <c r="R1" s="266"/>
      <c r="S1" s="266"/>
      <c r="T1" s="266"/>
      <c r="U1" s="262"/>
      <c r="V1" s="26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77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78</v>
      </c>
    </row>
    <row r="4" spans="2:46" ht="36.75" customHeight="1">
      <c r="B4" s="21"/>
      <c r="C4" s="22"/>
      <c r="D4" s="23" t="s">
        <v>82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58" t="str">
        <f>'Rekapitulace stavby'!K6</f>
        <v>2016-007 - SCH001_-_Rekonstrukce_střešního_pláště_obecního_domu_Kramolna</v>
      </c>
      <c r="F7" s="227"/>
      <c r="G7" s="227"/>
      <c r="H7" s="227"/>
      <c r="I7" s="94"/>
      <c r="J7" s="22"/>
      <c r="K7" s="24"/>
    </row>
    <row r="8" spans="2:11" s="1" customFormat="1" ht="15">
      <c r="B8" s="34"/>
      <c r="C8" s="35"/>
      <c r="D8" s="30" t="s">
        <v>83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59" t="s">
        <v>84</v>
      </c>
      <c r="F9" s="234"/>
      <c r="G9" s="234"/>
      <c r="H9" s="234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13.06.2016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6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0" t="s">
        <v>20</v>
      </c>
      <c r="F24" s="260"/>
      <c r="G24" s="260"/>
      <c r="H24" s="260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37</v>
      </c>
      <c r="E27" s="35"/>
      <c r="F27" s="35"/>
      <c r="G27" s="35"/>
      <c r="H27" s="35"/>
      <c r="I27" s="95"/>
      <c r="J27" s="105">
        <f>ROUND(J88,2)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6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7">
        <f>ROUND(SUM(BE88:BE224),2)</f>
        <v>0</v>
      </c>
      <c r="G30" s="35"/>
      <c r="H30" s="35"/>
      <c r="I30" s="108">
        <v>0.21</v>
      </c>
      <c r="J30" s="107">
        <f>ROUND(ROUND((SUM(BE88:BE224)),2)*I30,2)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7">
        <f>ROUND(SUM(BF88:BF224),2)</f>
        <v>0</v>
      </c>
      <c r="G31" s="35"/>
      <c r="H31" s="35"/>
      <c r="I31" s="108">
        <v>0.15</v>
      </c>
      <c r="J31" s="107">
        <f>ROUND(ROUND((SUM(BF88:BF224)),2)*I31,2)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7">
        <f>ROUND(SUM(BG88:BG224),2)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7">
        <f>ROUND(SUM(BH88:BH224),2)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7">
        <f>ROUND(SUM(BI88:BI224),2)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85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58" t="str">
        <f>E7</f>
        <v>2016-007 - SCH001_-_Rekonstrukce_střešního_pláště_obecního_domu_Kramolna</v>
      </c>
      <c r="F45" s="234"/>
      <c r="G45" s="234"/>
      <c r="H45" s="234"/>
      <c r="I45" s="95"/>
      <c r="J45" s="35"/>
      <c r="K45" s="38"/>
    </row>
    <row r="46" spans="2:11" s="1" customFormat="1" ht="14.25" customHeight="1">
      <c r="B46" s="34"/>
      <c r="C46" s="30" t="s">
        <v>83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59" t="str">
        <f>E9</f>
        <v>01 - 01 - Zastřešení - 01 - 01 - Zastřešení</v>
      </c>
      <c r="F47" s="234"/>
      <c r="G47" s="234"/>
      <c r="H47" s="234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13.06.2016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6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86</v>
      </c>
      <c r="D54" s="109"/>
      <c r="E54" s="109"/>
      <c r="F54" s="109"/>
      <c r="G54" s="109"/>
      <c r="H54" s="109"/>
      <c r="I54" s="120"/>
      <c r="J54" s="121" t="s">
        <v>87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88</v>
      </c>
      <c r="D56" s="35"/>
      <c r="E56" s="35"/>
      <c r="F56" s="35"/>
      <c r="G56" s="35"/>
      <c r="H56" s="35"/>
      <c r="I56" s="95"/>
      <c r="J56" s="105">
        <f>J88</f>
        <v>0</v>
      </c>
      <c r="K56" s="38"/>
      <c r="AU56" s="17" t="s">
        <v>89</v>
      </c>
    </row>
    <row r="57" spans="2:11" s="7" customFormat="1" ht="24.75" customHeight="1">
      <c r="B57" s="124"/>
      <c r="C57" s="125"/>
      <c r="D57" s="126" t="s">
        <v>90</v>
      </c>
      <c r="E57" s="127"/>
      <c r="F57" s="127"/>
      <c r="G57" s="127"/>
      <c r="H57" s="127"/>
      <c r="I57" s="128"/>
      <c r="J57" s="129">
        <f>J89</f>
        <v>0</v>
      </c>
      <c r="K57" s="130"/>
    </row>
    <row r="58" spans="2:11" s="8" customFormat="1" ht="19.5" customHeight="1">
      <c r="B58" s="131"/>
      <c r="C58" s="132"/>
      <c r="D58" s="133" t="s">
        <v>91</v>
      </c>
      <c r="E58" s="134"/>
      <c r="F58" s="134"/>
      <c r="G58" s="134"/>
      <c r="H58" s="134"/>
      <c r="I58" s="135"/>
      <c r="J58" s="136">
        <f>J90</f>
        <v>0</v>
      </c>
      <c r="K58" s="137"/>
    </row>
    <row r="59" spans="2:11" s="8" customFormat="1" ht="19.5" customHeight="1">
      <c r="B59" s="131"/>
      <c r="C59" s="132"/>
      <c r="D59" s="133" t="s">
        <v>92</v>
      </c>
      <c r="E59" s="134"/>
      <c r="F59" s="134"/>
      <c r="G59" s="134"/>
      <c r="H59" s="134"/>
      <c r="I59" s="135"/>
      <c r="J59" s="136">
        <f>J102</f>
        <v>0</v>
      </c>
      <c r="K59" s="137"/>
    </row>
    <row r="60" spans="2:11" s="8" customFormat="1" ht="19.5" customHeight="1">
      <c r="B60" s="131"/>
      <c r="C60" s="132"/>
      <c r="D60" s="133" t="s">
        <v>93</v>
      </c>
      <c r="E60" s="134"/>
      <c r="F60" s="134"/>
      <c r="G60" s="134"/>
      <c r="H60" s="134"/>
      <c r="I60" s="135"/>
      <c r="J60" s="136">
        <f>J115</f>
        <v>0</v>
      </c>
      <c r="K60" s="137"/>
    </row>
    <row r="61" spans="2:11" s="7" customFormat="1" ht="24.75" customHeight="1">
      <c r="B61" s="124"/>
      <c r="C61" s="125"/>
      <c r="D61" s="126" t="s">
        <v>94</v>
      </c>
      <c r="E61" s="127"/>
      <c r="F61" s="127"/>
      <c r="G61" s="127"/>
      <c r="H61" s="127"/>
      <c r="I61" s="128"/>
      <c r="J61" s="129">
        <f>J118</f>
        <v>0</v>
      </c>
      <c r="K61" s="130"/>
    </row>
    <row r="62" spans="2:11" s="8" customFormat="1" ht="19.5" customHeight="1">
      <c r="B62" s="131"/>
      <c r="C62" s="132"/>
      <c r="D62" s="133" t="s">
        <v>95</v>
      </c>
      <c r="E62" s="134"/>
      <c r="F62" s="134"/>
      <c r="G62" s="134"/>
      <c r="H62" s="134"/>
      <c r="I62" s="135"/>
      <c r="J62" s="136">
        <f>J119</f>
        <v>0</v>
      </c>
      <c r="K62" s="137"/>
    </row>
    <row r="63" spans="2:11" s="8" customFormat="1" ht="19.5" customHeight="1">
      <c r="B63" s="131"/>
      <c r="C63" s="132"/>
      <c r="D63" s="133" t="s">
        <v>96</v>
      </c>
      <c r="E63" s="134"/>
      <c r="F63" s="134"/>
      <c r="G63" s="134"/>
      <c r="H63" s="134"/>
      <c r="I63" s="135"/>
      <c r="J63" s="136">
        <f>J131</f>
        <v>0</v>
      </c>
      <c r="K63" s="137"/>
    </row>
    <row r="64" spans="2:11" s="8" customFormat="1" ht="19.5" customHeight="1">
      <c r="B64" s="131"/>
      <c r="C64" s="132"/>
      <c r="D64" s="133" t="s">
        <v>97</v>
      </c>
      <c r="E64" s="134"/>
      <c r="F64" s="134"/>
      <c r="G64" s="134"/>
      <c r="H64" s="134"/>
      <c r="I64" s="135"/>
      <c r="J64" s="136">
        <f>J135</f>
        <v>0</v>
      </c>
      <c r="K64" s="137"/>
    </row>
    <row r="65" spans="2:11" s="8" customFormat="1" ht="19.5" customHeight="1">
      <c r="B65" s="131"/>
      <c r="C65" s="132"/>
      <c r="D65" s="133" t="s">
        <v>98</v>
      </c>
      <c r="E65" s="134"/>
      <c r="F65" s="134"/>
      <c r="G65" s="134"/>
      <c r="H65" s="134"/>
      <c r="I65" s="135"/>
      <c r="J65" s="136">
        <f>J163</f>
        <v>0</v>
      </c>
      <c r="K65" s="137"/>
    </row>
    <row r="66" spans="2:11" s="8" customFormat="1" ht="19.5" customHeight="1">
      <c r="B66" s="131"/>
      <c r="C66" s="132"/>
      <c r="D66" s="133" t="s">
        <v>99</v>
      </c>
      <c r="E66" s="134"/>
      <c r="F66" s="134"/>
      <c r="G66" s="134"/>
      <c r="H66" s="134"/>
      <c r="I66" s="135"/>
      <c r="J66" s="136">
        <f>J201</f>
        <v>0</v>
      </c>
      <c r="K66" s="137"/>
    </row>
    <row r="67" spans="2:11" s="8" customFormat="1" ht="19.5" customHeight="1">
      <c r="B67" s="131"/>
      <c r="C67" s="132"/>
      <c r="D67" s="133" t="s">
        <v>100</v>
      </c>
      <c r="E67" s="134"/>
      <c r="F67" s="134"/>
      <c r="G67" s="134"/>
      <c r="H67" s="134"/>
      <c r="I67" s="135"/>
      <c r="J67" s="136">
        <f>J205</f>
        <v>0</v>
      </c>
      <c r="K67" s="137"/>
    </row>
    <row r="68" spans="2:11" s="8" customFormat="1" ht="19.5" customHeight="1">
      <c r="B68" s="131"/>
      <c r="C68" s="132"/>
      <c r="D68" s="133" t="s">
        <v>101</v>
      </c>
      <c r="E68" s="134"/>
      <c r="F68" s="134"/>
      <c r="G68" s="134"/>
      <c r="H68" s="134"/>
      <c r="I68" s="135"/>
      <c r="J68" s="136">
        <f>J216</f>
        <v>0</v>
      </c>
      <c r="K68" s="137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95"/>
      <c r="J69" s="35"/>
      <c r="K69" s="38"/>
    </row>
    <row r="70" spans="2:11" s="1" customFormat="1" ht="6.75" customHeight="1">
      <c r="B70" s="49"/>
      <c r="C70" s="50"/>
      <c r="D70" s="50"/>
      <c r="E70" s="50"/>
      <c r="F70" s="50"/>
      <c r="G70" s="50"/>
      <c r="H70" s="50"/>
      <c r="I70" s="116"/>
      <c r="J70" s="50"/>
      <c r="K70" s="51"/>
    </row>
    <row r="74" spans="2:12" s="1" customFormat="1" ht="6.75" customHeight="1">
      <c r="B74" s="52"/>
      <c r="C74" s="53"/>
      <c r="D74" s="53"/>
      <c r="E74" s="53"/>
      <c r="F74" s="53"/>
      <c r="G74" s="53"/>
      <c r="H74" s="53"/>
      <c r="I74" s="117"/>
      <c r="J74" s="53"/>
      <c r="K74" s="53"/>
      <c r="L74" s="34"/>
    </row>
    <row r="75" spans="2:12" s="1" customFormat="1" ht="36.75" customHeight="1">
      <c r="B75" s="34"/>
      <c r="C75" s="54" t="s">
        <v>102</v>
      </c>
      <c r="I75" s="138"/>
      <c r="L75" s="34"/>
    </row>
    <row r="76" spans="2:12" s="1" customFormat="1" ht="6.75" customHeight="1">
      <c r="B76" s="34"/>
      <c r="I76" s="138"/>
      <c r="L76" s="34"/>
    </row>
    <row r="77" spans="2:12" s="1" customFormat="1" ht="14.25" customHeight="1">
      <c r="B77" s="34"/>
      <c r="C77" s="56" t="s">
        <v>16</v>
      </c>
      <c r="I77" s="138"/>
      <c r="L77" s="34"/>
    </row>
    <row r="78" spans="2:12" s="1" customFormat="1" ht="22.5" customHeight="1">
      <c r="B78" s="34"/>
      <c r="E78" s="261" t="str">
        <f>E7</f>
        <v>2016-007 - SCH001_-_Rekonstrukce_střešního_pláště_obecního_domu_Kramolna</v>
      </c>
      <c r="F78" s="224"/>
      <c r="G78" s="224"/>
      <c r="H78" s="224"/>
      <c r="I78" s="138"/>
      <c r="L78" s="34"/>
    </row>
    <row r="79" spans="2:12" s="1" customFormat="1" ht="14.25" customHeight="1">
      <c r="B79" s="34"/>
      <c r="C79" s="56" t="s">
        <v>83</v>
      </c>
      <c r="I79" s="138"/>
      <c r="L79" s="34"/>
    </row>
    <row r="80" spans="2:12" s="1" customFormat="1" ht="23.25" customHeight="1">
      <c r="B80" s="34"/>
      <c r="E80" s="242" t="str">
        <f>E9</f>
        <v>01 - 01 - Zastřešení - 01 - 01 - Zastřešení</v>
      </c>
      <c r="F80" s="224"/>
      <c r="G80" s="224"/>
      <c r="H80" s="224"/>
      <c r="I80" s="138"/>
      <c r="L80" s="34"/>
    </row>
    <row r="81" spans="2:12" s="1" customFormat="1" ht="6.75" customHeight="1">
      <c r="B81" s="34"/>
      <c r="I81" s="138"/>
      <c r="L81" s="34"/>
    </row>
    <row r="82" spans="2:12" s="1" customFormat="1" ht="18" customHeight="1">
      <c r="B82" s="34"/>
      <c r="C82" s="56" t="s">
        <v>23</v>
      </c>
      <c r="F82" s="139" t="str">
        <f>F12</f>
        <v> </v>
      </c>
      <c r="I82" s="140" t="s">
        <v>25</v>
      </c>
      <c r="J82" s="60" t="str">
        <f>IF(J12="","",J12)</f>
        <v>13.06.2016</v>
      </c>
      <c r="L82" s="34"/>
    </row>
    <row r="83" spans="2:12" s="1" customFormat="1" ht="6.75" customHeight="1">
      <c r="B83" s="34"/>
      <c r="I83" s="138"/>
      <c r="L83" s="34"/>
    </row>
    <row r="84" spans="2:12" s="1" customFormat="1" ht="15">
      <c r="B84" s="34"/>
      <c r="C84" s="56" t="s">
        <v>29</v>
      </c>
      <c r="F84" s="139" t="str">
        <f>E15</f>
        <v> </v>
      </c>
      <c r="I84" s="140" t="s">
        <v>34</v>
      </c>
      <c r="J84" s="139" t="str">
        <f>E21</f>
        <v> </v>
      </c>
      <c r="L84" s="34"/>
    </row>
    <row r="85" spans="2:12" s="1" customFormat="1" ht="14.25" customHeight="1">
      <c r="B85" s="34"/>
      <c r="C85" s="56" t="s">
        <v>32</v>
      </c>
      <c r="F85" s="139">
        <f>IF(E18="","",E18)</f>
      </c>
      <c r="I85" s="138"/>
      <c r="L85" s="34"/>
    </row>
    <row r="86" spans="2:12" s="1" customFormat="1" ht="9.75" customHeight="1">
      <c r="B86" s="34"/>
      <c r="I86" s="138"/>
      <c r="L86" s="34"/>
    </row>
    <row r="87" spans="2:20" s="9" customFormat="1" ht="29.25" customHeight="1">
      <c r="B87" s="141"/>
      <c r="C87" s="142" t="s">
        <v>103</v>
      </c>
      <c r="D87" s="143" t="s">
        <v>56</v>
      </c>
      <c r="E87" s="143" t="s">
        <v>52</v>
      </c>
      <c r="F87" s="143" t="s">
        <v>104</v>
      </c>
      <c r="G87" s="143" t="s">
        <v>105</v>
      </c>
      <c r="H87" s="143" t="s">
        <v>106</v>
      </c>
      <c r="I87" s="144" t="s">
        <v>107</v>
      </c>
      <c r="J87" s="143" t="s">
        <v>87</v>
      </c>
      <c r="K87" s="145" t="s">
        <v>108</v>
      </c>
      <c r="L87" s="141"/>
      <c r="M87" s="67" t="s">
        <v>109</v>
      </c>
      <c r="N87" s="68" t="s">
        <v>41</v>
      </c>
      <c r="O87" s="68" t="s">
        <v>110</v>
      </c>
      <c r="P87" s="68" t="s">
        <v>111</v>
      </c>
      <c r="Q87" s="68" t="s">
        <v>112</v>
      </c>
      <c r="R87" s="68" t="s">
        <v>113</v>
      </c>
      <c r="S87" s="68" t="s">
        <v>114</v>
      </c>
      <c r="T87" s="69" t="s">
        <v>115</v>
      </c>
    </row>
    <row r="88" spans="2:63" s="1" customFormat="1" ht="29.25" customHeight="1">
      <c r="B88" s="34"/>
      <c r="C88" s="71" t="s">
        <v>88</v>
      </c>
      <c r="I88" s="138"/>
      <c r="J88" s="146">
        <f>BK88</f>
        <v>0</v>
      </c>
      <c r="L88" s="34"/>
      <c r="M88" s="70"/>
      <c r="N88" s="61"/>
      <c r="O88" s="61"/>
      <c r="P88" s="147">
        <f>P89+P118</f>
        <v>0</v>
      </c>
      <c r="Q88" s="61"/>
      <c r="R88" s="147">
        <f>R89+R118</f>
        <v>0.045253999999999996</v>
      </c>
      <c r="S88" s="61"/>
      <c r="T88" s="148">
        <f>T89+T118</f>
        <v>0</v>
      </c>
      <c r="AT88" s="17" t="s">
        <v>70</v>
      </c>
      <c r="AU88" s="17" t="s">
        <v>89</v>
      </c>
      <c r="BK88" s="149">
        <f>BK89+BK118</f>
        <v>0</v>
      </c>
    </row>
    <row r="89" spans="2:63" s="10" customFormat="1" ht="36.75" customHeight="1">
      <c r="B89" s="150"/>
      <c r="D89" s="151" t="s">
        <v>70</v>
      </c>
      <c r="E89" s="152" t="s">
        <v>116</v>
      </c>
      <c r="F89" s="152" t="s">
        <v>117</v>
      </c>
      <c r="I89" s="153"/>
      <c r="J89" s="154">
        <f>BK89</f>
        <v>0</v>
      </c>
      <c r="L89" s="150"/>
      <c r="M89" s="155"/>
      <c r="N89" s="156"/>
      <c r="O89" s="156"/>
      <c r="P89" s="157">
        <f>P90+P102+P115</f>
        <v>0</v>
      </c>
      <c r="Q89" s="156"/>
      <c r="R89" s="157">
        <f>R90+R102+R115</f>
        <v>0</v>
      </c>
      <c r="S89" s="156"/>
      <c r="T89" s="158">
        <f>T90+T102+T115</f>
        <v>0</v>
      </c>
      <c r="AR89" s="151" t="s">
        <v>22</v>
      </c>
      <c r="AT89" s="159" t="s">
        <v>70</v>
      </c>
      <c r="AU89" s="159" t="s">
        <v>71</v>
      </c>
      <c r="AY89" s="151" t="s">
        <v>118</v>
      </c>
      <c r="BK89" s="160">
        <f>BK90+BK102+BK115</f>
        <v>0</v>
      </c>
    </row>
    <row r="90" spans="2:63" s="10" customFormat="1" ht="19.5" customHeight="1">
      <c r="B90" s="150"/>
      <c r="D90" s="161" t="s">
        <v>70</v>
      </c>
      <c r="E90" s="162" t="s">
        <v>119</v>
      </c>
      <c r="F90" s="162" t="s">
        <v>120</v>
      </c>
      <c r="I90" s="153"/>
      <c r="J90" s="163">
        <f>BK90</f>
        <v>0</v>
      </c>
      <c r="L90" s="150"/>
      <c r="M90" s="155"/>
      <c r="N90" s="156"/>
      <c r="O90" s="156"/>
      <c r="P90" s="157">
        <f>SUM(P91:P101)</f>
        <v>0</v>
      </c>
      <c r="Q90" s="156"/>
      <c r="R90" s="157">
        <f>SUM(R91:R101)</f>
        <v>0</v>
      </c>
      <c r="S90" s="156"/>
      <c r="T90" s="158">
        <f>SUM(T91:T101)</f>
        <v>0</v>
      </c>
      <c r="AR90" s="151" t="s">
        <v>22</v>
      </c>
      <c r="AT90" s="159" t="s">
        <v>70</v>
      </c>
      <c r="AU90" s="159" t="s">
        <v>22</v>
      </c>
      <c r="AY90" s="151" t="s">
        <v>118</v>
      </c>
      <c r="BK90" s="160">
        <f>SUM(BK91:BK101)</f>
        <v>0</v>
      </c>
    </row>
    <row r="91" spans="2:65" s="1" customFormat="1" ht="31.5" customHeight="1">
      <c r="B91" s="164"/>
      <c r="C91" s="165" t="s">
        <v>22</v>
      </c>
      <c r="D91" s="165" t="s">
        <v>121</v>
      </c>
      <c r="E91" s="166" t="s">
        <v>122</v>
      </c>
      <c r="F91" s="167" t="s">
        <v>123</v>
      </c>
      <c r="G91" s="168" t="s">
        <v>124</v>
      </c>
      <c r="H91" s="169">
        <v>595</v>
      </c>
      <c r="I91" s="170"/>
      <c r="J91" s="171">
        <f>ROUND(I91*H91,2)</f>
        <v>0</v>
      </c>
      <c r="K91" s="167" t="s">
        <v>20</v>
      </c>
      <c r="L91" s="34"/>
      <c r="M91" s="172" t="s">
        <v>20</v>
      </c>
      <c r="N91" s="173" t="s">
        <v>42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125</v>
      </c>
      <c r="AT91" s="17" t="s">
        <v>121</v>
      </c>
      <c r="AU91" s="17" t="s">
        <v>78</v>
      </c>
      <c r="AY91" s="17" t="s">
        <v>118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125</v>
      </c>
      <c r="BM91" s="17" t="s">
        <v>22</v>
      </c>
    </row>
    <row r="92" spans="2:47" s="1" customFormat="1" ht="22.5" customHeight="1">
      <c r="B92" s="34"/>
      <c r="D92" s="177" t="s">
        <v>126</v>
      </c>
      <c r="F92" s="178" t="s">
        <v>123</v>
      </c>
      <c r="I92" s="138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126</v>
      </c>
      <c r="AU92" s="17" t="s">
        <v>78</v>
      </c>
    </row>
    <row r="93" spans="2:51" s="11" customFormat="1" ht="22.5" customHeight="1">
      <c r="B93" s="179"/>
      <c r="D93" s="177" t="s">
        <v>127</v>
      </c>
      <c r="E93" s="180" t="s">
        <v>20</v>
      </c>
      <c r="F93" s="181" t="s">
        <v>128</v>
      </c>
      <c r="H93" s="182">
        <v>595</v>
      </c>
      <c r="I93" s="183"/>
      <c r="L93" s="179"/>
      <c r="M93" s="184"/>
      <c r="N93" s="185"/>
      <c r="O93" s="185"/>
      <c r="P93" s="185"/>
      <c r="Q93" s="185"/>
      <c r="R93" s="185"/>
      <c r="S93" s="185"/>
      <c r="T93" s="186"/>
      <c r="AT93" s="180" t="s">
        <v>127</v>
      </c>
      <c r="AU93" s="180" t="s">
        <v>78</v>
      </c>
      <c r="AV93" s="11" t="s">
        <v>78</v>
      </c>
      <c r="AW93" s="11" t="s">
        <v>35</v>
      </c>
      <c r="AX93" s="11" t="s">
        <v>71</v>
      </c>
      <c r="AY93" s="180" t="s">
        <v>118</v>
      </c>
    </row>
    <row r="94" spans="2:51" s="12" customFormat="1" ht="22.5" customHeight="1">
      <c r="B94" s="187"/>
      <c r="D94" s="188" t="s">
        <v>127</v>
      </c>
      <c r="E94" s="189" t="s">
        <v>20</v>
      </c>
      <c r="F94" s="190" t="s">
        <v>129</v>
      </c>
      <c r="H94" s="191">
        <v>595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96" t="s">
        <v>127</v>
      </c>
      <c r="AU94" s="196" t="s">
        <v>78</v>
      </c>
      <c r="AV94" s="12" t="s">
        <v>125</v>
      </c>
      <c r="AW94" s="12" t="s">
        <v>35</v>
      </c>
      <c r="AX94" s="12" t="s">
        <v>22</v>
      </c>
      <c r="AY94" s="196" t="s">
        <v>118</v>
      </c>
    </row>
    <row r="95" spans="2:65" s="1" customFormat="1" ht="31.5" customHeight="1">
      <c r="B95" s="164"/>
      <c r="C95" s="165" t="s">
        <v>78</v>
      </c>
      <c r="D95" s="165" t="s">
        <v>121</v>
      </c>
      <c r="E95" s="166" t="s">
        <v>130</v>
      </c>
      <c r="F95" s="167" t="s">
        <v>131</v>
      </c>
      <c r="G95" s="168" t="s">
        <v>124</v>
      </c>
      <c r="H95" s="169">
        <v>44625</v>
      </c>
      <c r="I95" s="170"/>
      <c r="J95" s="171">
        <f>ROUND(I95*H95,2)</f>
        <v>0</v>
      </c>
      <c r="K95" s="167" t="s">
        <v>20</v>
      </c>
      <c r="L95" s="34"/>
      <c r="M95" s="172" t="s">
        <v>20</v>
      </c>
      <c r="N95" s="173" t="s">
        <v>42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125</v>
      </c>
      <c r="AT95" s="17" t="s">
        <v>121</v>
      </c>
      <c r="AU95" s="17" t="s">
        <v>78</v>
      </c>
      <c r="AY95" s="17" t="s">
        <v>118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125</v>
      </c>
      <c r="BM95" s="17" t="s">
        <v>78</v>
      </c>
    </row>
    <row r="96" spans="2:47" s="1" customFormat="1" ht="30" customHeight="1">
      <c r="B96" s="34"/>
      <c r="D96" s="177" t="s">
        <v>126</v>
      </c>
      <c r="F96" s="178" t="s">
        <v>131</v>
      </c>
      <c r="I96" s="138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126</v>
      </c>
      <c r="AU96" s="17" t="s">
        <v>78</v>
      </c>
    </row>
    <row r="97" spans="2:51" s="11" customFormat="1" ht="22.5" customHeight="1">
      <c r="B97" s="179"/>
      <c r="D97" s="177" t="s">
        <v>127</v>
      </c>
      <c r="E97" s="180" t="s">
        <v>20</v>
      </c>
      <c r="F97" s="181" t="s">
        <v>132</v>
      </c>
      <c r="H97" s="182">
        <v>44625</v>
      </c>
      <c r="I97" s="183"/>
      <c r="L97" s="179"/>
      <c r="M97" s="184"/>
      <c r="N97" s="185"/>
      <c r="O97" s="185"/>
      <c r="P97" s="185"/>
      <c r="Q97" s="185"/>
      <c r="R97" s="185"/>
      <c r="S97" s="185"/>
      <c r="T97" s="186"/>
      <c r="AT97" s="180" t="s">
        <v>127</v>
      </c>
      <c r="AU97" s="180" t="s">
        <v>78</v>
      </c>
      <c r="AV97" s="11" t="s">
        <v>78</v>
      </c>
      <c r="AW97" s="11" t="s">
        <v>35</v>
      </c>
      <c r="AX97" s="11" t="s">
        <v>71</v>
      </c>
      <c r="AY97" s="180" t="s">
        <v>118</v>
      </c>
    </row>
    <row r="98" spans="2:51" s="13" customFormat="1" ht="22.5" customHeight="1">
      <c r="B98" s="197"/>
      <c r="D98" s="177" t="s">
        <v>127</v>
      </c>
      <c r="E98" s="198" t="s">
        <v>20</v>
      </c>
      <c r="F98" s="199" t="s">
        <v>133</v>
      </c>
      <c r="H98" s="200" t="s">
        <v>20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200" t="s">
        <v>127</v>
      </c>
      <c r="AU98" s="200" t="s">
        <v>78</v>
      </c>
      <c r="AV98" s="13" t="s">
        <v>22</v>
      </c>
      <c r="AW98" s="13" t="s">
        <v>35</v>
      </c>
      <c r="AX98" s="13" t="s">
        <v>71</v>
      </c>
      <c r="AY98" s="200" t="s">
        <v>118</v>
      </c>
    </row>
    <row r="99" spans="2:51" s="12" customFormat="1" ht="22.5" customHeight="1">
      <c r="B99" s="187"/>
      <c r="D99" s="188" t="s">
        <v>127</v>
      </c>
      <c r="E99" s="189" t="s">
        <v>20</v>
      </c>
      <c r="F99" s="190" t="s">
        <v>129</v>
      </c>
      <c r="H99" s="191">
        <v>44625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96" t="s">
        <v>127</v>
      </c>
      <c r="AU99" s="196" t="s">
        <v>78</v>
      </c>
      <c r="AV99" s="12" t="s">
        <v>125</v>
      </c>
      <c r="AW99" s="12" t="s">
        <v>35</v>
      </c>
      <c r="AX99" s="12" t="s">
        <v>22</v>
      </c>
      <c r="AY99" s="196" t="s">
        <v>118</v>
      </c>
    </row>
    <row r="100" spans="2:65" s="1" customFormat="1" ht="31.5" customHeight="1">
      <c r="B100" s="164"/>
      <c r="C100" s="165" t="s">
        <v>134</v>
      </c>
      <c r="D100" s="165" t="s">
        <v>121</v>
      </c>
      <c r="E100" s="166" t="s">
        <v>135</v>
      </c>
      <c r="F100" s="167" t="s">
        <v>136</v>
      </c>
      <c r="G100" s="168" t="s">
        <v>124</v>
      </c>
      <c r="H100" s="169">
        <v>595</v>
      </c>
      <c r="I100" s="170"/>
      <c r="J100" s="171">
        <f>ROUND(I100*H100,2)</f>
        <v>0</v>
      </c>
      <c r="K100" s="167" t="s">
        <v>20</v>
      </c>
      <c r="L100" s="34"/>
      <c r="M100" s="172" t="s">
        <v>20</v>
      </c>
      <c r="N100" s="173" t="s">
        <v>42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125</v>
      </c>
      <c r="AT100" s="17" t="s">
        <v>121</v>
      </c>
      <c r="AU100" s="17" t="s">
        <v>78</v>
      </c>
      <c r="AY100" s="17" t="s">
        <v>118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22</v>
      </c>
      <c r="BK100" s="176">
        <f>ROUND(I100*H100,2)</f>
        <v>0</v>
      </c>
      <c r="BL100" s="17" t="s">
        <v>125</v>
      </c>
      <c r="BM100" s="17" t="s">
        <v>134</v>
      </c>
    </row>
    <row r="101" spans="2:47" s="1" customFormat="1" ht="30" customHeight="1">
      <c r="B101" s="34"/>
      <c r="D101" s="177" t="s">
        <v>126</v>
      </c>
      <c r="F101" s="178" t="s">
        <v>136</v>
      </c>
      <c r="I101" s="138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126</v>
      </c>
      <c r="AU101" s="17" t="s">
        <v>78</v>
      </c>
    </row>
    <row r="102" spans="2:63" s="10" customFormat="1" ht="29.25" customHeight="1">
      <c r="B102" s="150"/>
      <c r="D102" s="161" t="s">
        <v>70</v>
      </c>
      <c r="E102" s="162" t="s">
        <v>137</v>
      </c>
      <c r="F102" s="162" t="s">
        <v>138</v>
      </c>
      <c r="I102" s="153"/>
      <c r="J102" s="163">
        <f>BK102</f>
        <v>0</v>
      </c>
      <c r="L102" s="150"/>
      <c r="M102" s="155"/>
      <c r="N102" s="156"/>
      <c r="O102" s="156"/>
      <c r="P102" s="157">
        <f>SUM(P103:P114)</f>
        <v>0</v>
      </c>
      <c r="Q102" s="156"/>
      <c r="R102" s="157">
        <f>SUM(R103:R114)</f>
        <v>0</v>
      </c>
      <c r="S102" s="156"/>
      <c r="T102" s="158">
        <f>SUM(T103:T114)</f>
        <v>0</v>
      </c>
      <c r="AR102" s="151" t="s">
        <v>22</v>
      </c>
      <c r="AT102" s="159" t="s">
        <v>70</v>
      </c>
      <c r="AU102" s="159" t="s">
        <v>22</v>
      </c>
      <c r="AY102" s="151" t="s">
        <v>118</v>
      </c>
      <c r="BK102" s="160">
        <f>SUM(BK103:BK114)</f>
        <v>0</v>
      </c>
    </row>
    <row r="103" spans="2:65" s="1" customFormat="1" ht="22.5" customHeight="1">
      <c r="B103" s="164"/>
      <c r="C103" s="165" t="s">
        <v>125</v>
      </c>
      <c r="D103" s="165" t="s">
        <v>121</v>
      </c>
      <c r="E103" s="166" t="s">
        <v>139</v>
      </c>
      <c r="F103" s="167" t="s">
        <v>140</v>
      </c>
      <c r="G103" s="168" t="s">
        <v>141</v>
      </c>
      <c r="H103" s="169">
        <v>8.788</v>
      </c>
      <c r="I103" s="170"/>
      <c r="J103" s="171">
        <f>ROUND(I103*H103,2)</f>
        <v>0</v>
      </c>
      <c r="K103" s="167" t="s">
        <v>20</v>
      </c>
      <c r="L103" s="34"/>
      <c r="M103" s="172" t="s">
        <v>20</v>
      </c>
      <c r="N103" s="173" t="s">
        <v>42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125</v>
      </c>
      <c r="AT103" s="17" t="s">
        <v>121</v>
      </c>
      <c r="AU103" s="17" t="s">
        <v>78</v>
      </c>
      <c r="AY103" s="17" t="s">
        <v>118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22</v>
      </c>
      <c r="BK103" s="176">
        <f>ROUND(I103*H103,2)</f>
        <v>0</v>
      </c>
      <c r="BL103" s="17" t="s">
        <v>125</v>
      </c>
      <c r="BM103" s="17" t="s">
        <v>125</v>
      </c>
    </row>
    <row r="104" spans="2:47" s="1" customFormat="1" ht="22.5" customHeight="1">
      <c r="B104" s="34"/>
      <c r="D104" s="188" t="s">
        <v>126</v>
      </c>
      <c r="F104" s="205" t="s">
        <v>140</v>
      </c>
      <c r="I104" s="138"/>
      <c r="L104" s="34"/>
      <c r="M104" s="63"/>
      <c r="N104" s="35"/>
      <c r="O104" s="35"/>
      <c r="P104" s="35"/>
      <c r="Q104" s="35"/>
      <c r="R104" s="35"/>
      <c r="S104" s="35"/>
      <c r="T104" s="64"/>
      <c r="AT104" s="17" t="s">
        <v>126</v>
      </c>
      <c r="AU104" s="17" t="s">
        <v>78</v>
      </c>
    </row>
    <row r="105" spans="2:65" s="1" customFormat="1" ht="22.5" customHeight="1">
      <c r="B105" s="164"/>
      <c r="C105" s="165" t="s">
        <v>142</v>
      </c>
      <c r="D105" s="165" t="s">
        <v>121</v>
      </c>
      <c r="E105" s="166" t="s">
        <v>143</v>
      </c>
      <c r="F105" s="167" t="s">
        <v>144</v>
      </c>
      <c r="G105" s="168" t="s">
        <v>141</v>
      </c>
      <c r="H105" s="169">
        <v>219.7</v>
      </c>
      <c r="I105" s="170"/>
      <c r="J105" s="171">
        <f>ROUND(I105*H105,2)</f>
        <v>0</v>
      </c>
      <c r="K105" s="167" t="s">
        <v>20</v>
      </c>
      <c r="L105" s="34"/>
      <c r="M105" s="172" t="s">
        <v>20</v>
      </c>
      <c r="N105" s="173" t="s">
        <v>42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125</v>
      </c>
      <c r="AT105" s="17" t="s">
        <v>121</v>
      </c>
      <c r="AU105" s="17" t="s">
        <v>78</v>
      </c>
      <c r="AY105" s="17" t="s">
        <v>118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22</v>
      </c>
      <c r="BK105" s="176">
        <f>ROUND(I105*H105,2)</f>
        <v>0</v>
      </c>
      <c r="BL105" s="17" t="s">
        <v>125</v>
      </c>
      <c r="BM105" s="17" t="s">
        <v>142</v>
      </c>
    </row>
    <row r="106" spans="2:47" s="1" customFormat="1" ht="22.5" customHeight="1">
      <c r="B106" s="34"/>
      <c r="D106" s="177" t="s">
        <v>126</v>
      </c>
      <c r="F106" s="178" t="s">
        <v>144</v>
      </c>
      <c r="I106" s="138"/>
      <c r="L106" s="34"/>
      <c r="M106" s="63"/>
      <c r="N106" s="35"/>
      <c r="O106" s="35"/>
      <c r="P106" s="35"/>
      <c r="Q106" s="35"/>
      <c r="R106" s="35"/>
      <c r="S106" s="35"/>
      <c r="T106" s="64"/>
      <c r="AT106" s="17" t="s">
        <v>126</v>
      </c>
      <c r="AU106" s="17" t="s">
        <v>78</v>
      </c>
    </row>
    <row r="107" spans="2:51" s="11" customFormat="1" ht="22.5" customHeight="1">
      <c r="B107" s="179"/>
      <c r="D107" s="177" t="s">
        <v>127</v>
      </c>
      <c r="E107" s="180" t="s">
        <v>20</v>
      </c>
      <c r="F107" s="181" t="s">
        <v>145</v>
      </c>
      <c r="H107" s="182">
        <v>219.7</v>
      </c>
      <c r="I107" s="183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0" t="s">
        <v>127</v>
      </c>
      <c r="AU107" s="180" t="s">
        <v>78</v>
      </c>
      <c r="AV107" s="11" t="s">
        <v>78</v>
      </c>
      <c r="AW107" s="11" t="s">
        <v>35</v>
      </c>
      <c r="AX107" s="11" t="s">
        <v>71</v>
      </c>
      <c r="AY107" s="180" t="s">
        <v>118</v>
      </c>
    </row>
    <row r="108" spans="2:51" s="12" customFormat="1" ht="22.5" customHeight="1">
      <c r="B108" s="187"/>
      <c r="D108" s="188" t="s">
        <v>127</v>
      </c>
      <c r="E108" s="189" t="s">
        <v>20</v>
      </c>
      <c r="F108" s="190" t="s">
        <v>129</v>
      </c>
      <c r="H108" s="191">
        <v>219.7</v>
      </c>
      <c r="I108" s="192"/>
      <c r="L108" s="187"/>
      <c r="M108" s="193"/>
      <c r="N108" s="194"/>
      <c r="O108" s="194"/>
      <c r="P108" s="194"/>
      <c r="Q108" s="194"/>
      <c r="R108" s="194"/>
      <c r="S108" s="194"/>
      <c r="T108" s="195"/>
      <c r="AT108" s="196" t="s">
        <v>127</v>
      </c>
      <c r="AU108" s="196" t="s">
        <v>78</v>
      </c>
      <c r="AV108" s="12" t="s">
        <v>125</v>
      </c>
      <c r="AW108" s="12" t="s">
        <v>35</v>
      </c>
      <c r="AX108" s="12" t="s">
        <v>22</v>
      </c>
      <c r="AY108" s="196" t="s">
        <v>118</v>
      </c>
    </row>
    <row r="109" spans="2:65" s="1" customFormat="1" ht="22.5" customHeight="1">
      <c r="B109" s="164"/>
      <c r="C109" s="165" t="s">
        <v>146</v>
      </c>
      <c r="D109" s="165" t="s">
        <v>121</v>
      </c>
      <c r="E109" s="166" t="s">
        <v>147</v>
      </c>
      <c r="F109" s="167" t="s">
        <v>148</v>
      </c>
      <c r="G109" s="168" t="s">
        <v>141</v>
      </c>
      <c r="H109" s="169">
        <v>2.665</v>
      </c>
      <c r="I109" s="170"/>
      <c r="J109" s="171">
        <f>ROUND(I109*H109,2)</f>
        <v>0</v>
      </c>
      <c r="K109" s="167" t="s">
        <v>20</v>
      </c>
      <c r="L109" s="34"/>
      <c r="M109" s="172" t="s">
        <v>20</v>
      </c>
      <c r="N109" s="173" t="s">
        <v>42</v>
      </c>
      <c r="O109" s="35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7" t="s">
        <v>125</v>
      </c>
      <c r="AT109" s="17" t="s">
        <v>121</v>
      </c>
      <c r="AU109" s="17" t="s">
        <v>78</v>
      </c>
      <c r="AY109" s="17" t="s">
        <v>118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7" t="s">
        <v>22</v>
      </c>
      <c r="BK109" s="176">
        <f>ROUND(I109*H109,2)</f>
        <v>0</v>
      </c>
      <c r="BL109" s="17" t="s">
        <v>125</v>
      </c>
      <c r="BM109" s="17" t="s">
        <v>146</v>
      </c>
    </row>
    <row r="110" spans="2:47" s="1" customFormat="1" ht="22.5" customHeight="1">
      <c r="B110" s="34"/>
      <c r="D110" s="188" t="s">
        <v>126</v>
      </c>
      <c r="F110" s="205" t="s">
        <v>148</v>
      </c>
      <c r="I110" s="138"/>
      <c r="L110" s="34"/>
      <c r="M110" s="63"/>
      <c r="N110" s="35"/>
      <c r="O110" s="35"/>
      <c r="P110" s="35"/>
      <c r="Q110" s="35"/>
      <c r="R110" s="35"/>
      <c r="S110" s="35"/>
      <c r="T110" s="64"/>
      <c r="AT110" s="17" t="s">
        <v>126</v>
      </c>
      <c r="AU110" s="17" t="s">
        <v>78</v>
      </c>
    </row>
    <row r="111" spans="2:65" s="1" customFormat="1" ht="22.5" customHeight="1">
      <c r="B111" s="164"/>
      <c r="C111" s="165" t="s">
        <v>149</v>
      </c>
      <c r="D111" s="165" t="s">
        <v>121</v>
      </c>
      <c r="E111" s="166" t="s">
        <v>150</v>
      </c>
      <c r="F111" s="167" t="s">
        <v>151</v>
      </c>
      <c r="G111" s="168" t="s">
        <v>141</v>
      </c>
      <c r="H111" s="169">
        <v>1.63</v>
      </c>
      <c r="I111" s="170"/>
      <c r="J111" s="171">
        <f>ROUND(I111*H111,2)</f>
        <v>0</v>
      </c>
      <c r="K111" s="167" t="s">
        <v>20</v>
      </c>
      <c r="L111" s="34"/>
      <c r="M111" s="172" t="s">
        <v>20</v>
      </c>
      <c r="N111" s="173" t="s">
        <v>42</v>
      </c>
      <c r="O111" s="35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7" t="s">
        <v>125</v>
      </c>
      <c r="AT111" s="17" t="s">
        <v>121</v>
      </c>
      <c r="AU111" s="17" t="s">
        <v>78</v>
      </c>
      <c r="AY111" s="17" t="s">
        <v>118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22</v>
      </c>
      <c r="BK111" s="176">
        <f>ROUND(I111*H111,2)</f>
        <v>0</v>
      </c>
      <c r="BL111" s="17" t="s">
        <v>125</v>
      </c>
      <c r="BM111" s="17" t="s">
        <v>149</v>
      </c>
    </row>
    <row r="112" spans="2:47" s="1" customFormat="1" ht="22.5" customHeight="1">
      <c r="B112" s="34"/>
      <c r="D112" s="188" t="s">
        <v>126</v>
      </c>
      <c r="F112" s="205" t="s">
        <v>151</v>
      </c>
      <c r="I112" s="138"/>
      <c r="L112" s="34"/>
      <c r="M112" s="63"/>
      <c r="N112" s="35"/>
      <c r="O112" s="35"/>
      <c r="P112" s="35"/>
      <c r="Q112" s="35"/>
      <c r="R112" s="35"/>
      <c r="S112" s="35"/>
      <c r="T112" s="64"/>
      <c r="AT112" s="17" t="s">
        <v>126</v>
      </c>
      <c r="AU112" s="17" t="s">
        <v>78</v>
      </c>
    </row>
    <row r="113" spans="2:65" s="1" customFormat="1" ht="22.5" customHeight="1">
      <c r="B113" s="164"/>
      <c r="C113" s="165" t="s">
        <v>152</v>
      </c>
      <c r="D113" s="165" t="s">
        <v>121</v>
      </c>
      <c r="E113" s="166" t="s">
        <v>153</v>
      </c>
      <c r="F113" s="167" t="s">
        <v>154</v>
      </c>
      <c r="G113" s="168" t="s">
        <v>141</v>
      </c>
      <c r="H113" s="169">
        <v>4.164</v>
      </c>
      <c r="I113" s="170"/>
      <c r="J113" s="171">
        <f>ROUND(I113*H113,2)</f>
        <v>0</v>
      </c>
      <c r="K113" s="167" t="s">
        <v>20</v>
      </c>
      <c r="L113" s="34"/>
      <c r="M113" s="172" t="s">
        <v>20</v>
      </c>
      <c r="N113" s="173" t="s">
        <v>42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125</v>
      </c>
      <c r="AT113" s="17" t="s">
        <v>121</v>
      </c>
      <c r="AU113" s="17" t="s">
        <v>78</v>
      </c>
      <c r="AY113" s="17" t="s">
        <v>118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125</v>
      </c>
      <c r="BM113" s="17" t="s">
        <v>152</v>
      </c>
    </row>
    <row r="114" spans="2:47" s="1" customFormat="1" ht="22.5" customHeight="1">
      <c r="B114" s="34"/>
      <c r="D114" s="177" t="s">
        <v>126</v>
      </c>
      <c r="F114" s="178" t="s">
        <v>154</v>
      </c>
      <c r="I114" s="138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126</v>
      </c>
      <c r="AU114" s="17" t="s">
        <v>78</v>
      </c>
    </row>
    <row r="115" spans="2:63" s="10" customFormat="1" ht="29.25" customHeight="1">
      <c r="B115" s="150"/>
      <c r="D115" s="161" t="s">
        <v>70</v>
      </c>
      <c r="E115" s="162" t="s">
        <v>155</v>
      </c>
      <c r="F115" s="162" t="s">
        <v>156</v>
      </c>
      <c r="I115" s="153"/>
      <c r="J115" s="163">
        <f>BK115</f>
        <v>0</v>
      </c>
      <c r="L115" s="150"/>
      <c r="M115" s="155"/>
      <c r="N115" s="156"/>
      <c r="O115" s="156"/>
      <c r="P115" s="157">
        <f>SUM(P116:P117)</f>
        <v>0</v>
      </c>
      <c r="Q115" s="156"/>
      <c r="R115" s="157">
        <f>SUM(R116:R117)</f>
        <v>0</v>
      </c>
      <c r="S115" s="156"/>
      <c r="T115" s="158">
        <f>SUM(T116:T117)</f>
        <v>0</v>
      </c>
      <c r="AR115" s="151" t="s">
        <v>22</v>
      </c>
      <c r="AT115" s="159" t="s">
        <v>70</v>
      </c>
      <c r="AU115" s="159" t="s">
        <v>22</v>
      </c>
      <c r="AY115" s="151" t="s">
        <v>118</v>
      </c>
      <c r="BK115" s="160">
        <f>SUM(BK116:BK117)</f>
        <v>0</v>
      </c>
    </row>
    <row r="116" spans="2:65" s="1" customFormat="1" ht="22.5" customHeight="1">
      <c r="B116" s="164"/>
      <c r="C116" s="165" t="s">
        <v>119</v>
      </c>
      <c r="D116" s="165" t="s">
        <v>121</v>
      </c>
      <c r="E116" s="166" t="s">
        <v>157</v>
      </c>
      <c r="F116" s="167" t="s">
        <v>158</v>
      </c>
      <c r="G116" s="168" t="s">
        <v>141</v>
      </c>
      <c r="H116" s="169">
        <v>0.069</v>
      </c>
      <c r="I116" s="170"/>
      <c r="J116" s="171">
        <f>ROUND(I116*H116,2)</f>
        <v>0</v>
      </c>
      <c r="K116" s="167" t="s">
        <v>20</v>
      </c>
      <c r="L116" s="34"/>
      <c r="M116" s="172" t="s">
        <v>20</v>
      </c>
      <c r="N116" s="173" t="s">
        <v>42</v>
      </c>
      <c r="O116" s="35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AR116" s="17" t="s">
        <v>125</v>
      </c>
      <c r="AT116" s="17" t="s">
        <v>121</v>
      </c>
      <c r="AU116" s="17" t="s">
        <v>78</v>
      </c>
      <c r="AY116" s="17" t="s">
        <v>118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7" t="s">
        <v>22</v>
      </c>
      <c r="BK116" s="176">
        <f>ROUND(I116*H116,2)</f>
        <v>0</v>
      </c>
      <c r="BL116" s="17" t="s">
        <v>125</v>
      </c>
      <c r="BM116" s="17" t="s">
        <v>119</v>
      </c>
    </row>
    <row r="117" spans="2:47" s="1" customFormat="1" ht="22.5" customHeight="1">
      <c r="B117" s="34"/>
      <c r="D117" s="177" t="s">
        <v>126</v>
      </c>
      <c r="F117" s="178" t="s">
        <v>158</v>
      </c>
      <c r="I117" s="138"/>
      <c r="L117" s="34"/>
      <c r="M117" s="63"/>
      <c r="N117" s="35"/>
      <c r="O117" s="35"/>
      <c r="P117" s="35"/>
      <c r="Q117" s="35"/>
      <c r="R117" s="35"/>
      <c r="S117" s="35"/>
      <c r="T117" s="64"/>
      <c r="AT117" s="17" t="s">
        <v>126</v>
      </c>
      <c r="AU117" s="17" t="s">
        <v>78</v>
      </c>
    </row>
    <row r="118" spans="2:63" s="10" customFormat="1" ht="36.75" customHeight="1">
      <c r="B118" s="150"/>
      <c r="D118" s="151" t="s">
        <v>70</v>
      </c>
      <c r="E118" s="152" t="s">
        <v>159</v>
      </c>
      <c r="F118" s="152" t="s">
        <v>160</v>
      </c>
      <c r="I118" s="153"/>
      <c r="J118" s="154">
        <f>BK118</f>
        <v>0</v>
      </c>
      <c r="L118" s="150"/>
      <c r="M118" s="155"/>
      <c r="N118" s="156"/>
      <c r="O118" s="156"/>
      <c r="P118" s="157">
        <f>P119+P131+P135+P163+P201+P205+P216</f>
        <v>0</v>
      </c>
      <c r="Q118" s="156"/>
      <c r="R118" s="157">
        <f>R119+R131+R135+R163+R201+R205+R216</f>
        <v>0.045253999999999996</v>
      </c>
      <c r="S118" s="156"/>
      <c r="T118" s="158">
        <f>T119+T131+T135+T163+T201+T205+T216</f>
        <v>0</v>
      </c>
      <c r="AR118" s="151" t="s">
        <v>78</v>
      </c>
      <c r="AT118" s="159" t="s">
        <v>70</v>
      </c>
      <c r="AU118" s="159" t="s">
        <v>71</v>
      </c>
      <c r="AY118" s="151" t="s">
        <v>118</v>
      </c>
      <c r="BK118" s="160">
        <f>BK119+BK131+BK135+BK163+BK201+BK205+BK216</f>
        <v>0</v>
      </c>
    </row>
    <row r="119" spans="2:63" s="10" customFormat="1" ht="19.5" customHeight="1">
      <c r="B119" s="150"/>
      <c r="D119" s="161" t="s">
        <v>70</v>
      </c>
      <c r="E119" s="162" t="s">
        <v>161</v>
      </c>
      <c r="F119" s="162" t="s">
        <v>162</v>
      </c>
      <c r="I119" s="153"/>
      <c r="J119" s="163">
        <f>BK119</f>
        <v>0</v>
      </c>
      <c r="L119" s="150"/>
      <c r="M119" s="155"/>
      <c r="N119" s="156"/>
      <c r="O119" s="156"/>
      <c r="P119" s="157">
        <f>SUM(P120:P130)</f>
        <v>0</v>
      </c>
      <c r="Q119" s="156"/>
      <c r="R119" s="157">
        <f>SUM(R120:R130)</f>
        <v>0</v>
      </c>
      <c r="S119" s="156"/>
      <c r="T119" s="158">
        <f>SUM(T120:T130)</f>
        <v>0</v>
      </c>
      <c r="AR119" s="151" t="s">
        <v>78</v>
      </c>
      <c r="AT119" s="159" t="s">
        <v>70</v>
      </c>
      <c r="AU119" s="159" t="s">
        <v>22</v>
      </c>
      <c r="AY119" s="151" t="s">
        <v>118</v>
      </c>
      <c r="BK119" s="160">
        <f>SUM(BK120:BK130)</f>
        <v>0</v>
      </c>
    </row>
    <row r="120" spans="2:65" s="1" customFormat="1" ht="22.5" customHeight="1">
      <c r="B120" s="164"/>
      <c r="C120" s="165" t="s">
        <v>27</v>
      </c>
      <c r="D120" s="165" t="s">
        <v>121</v>
      </c>
      <c r="E120" s="166" t="s">
        <v>163</v>
      </c>
      <c r="F120" s="167" t="s">
        <v>164</v>
      </c>
      <c r="G120" s="168" t="s">
        <v>124</v>
      </c>
      <c r="H120" s="169">
        <v>271.6</v>
      </c>
      <c r="I120" s="170"/>
      <c r="J120" s="171">
        <f>ROUND(I120*H120,2)</f>
        <v>0</v>
      </c>
      <c r="K120" s="167" t="s">
        <v>20</v>
      </c>
      <c r="L120" s="34"/>
      <c r="M120" s="172" t="s">
        <v>20</v>
      </c>
      <c r="N120" s="173" t="s">
        <v>42</v>
      </c>
      <c r="O120" s="35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7" t="s">
        <v>165</v>
      </c>
      <c r="AT120" s="17" t="s">
        <v>121</v>
      </c>
      <c r="AU120" s="17" t="s">
        <v>78</v>
      </c>
      <c r="AY120" s="17" t="s">
        <v>118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22</v>
      </c>
      <c r="BK120" s="176">
        <f>ROUND(I120*H120,2)</f>
        <v>0</v>
      </c>
      <c r="BL120" s="17" t="s">
        <v>165</v>
      </c>
      <c r="BM120" s="17" t="s">
        <v>27</v>
      </c>
    </row>
    <row r="121" spans="2:47" s="1" customFormat="1" ht="22.5" customHeight="1">
      <c r="B121" s="34"/>
      <c r="D121" s="177" t="s">
        <v>126</v>
      </c>
      <c r="F121" s="178" t="s">
        <v>164</v>
      </c>
      <c r="I121" s="13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126</v>
      </c>
      <c r="AU121" s="17" t="s">
        <v>78</v>
      </c>
    </row>
    <row r="122" spans="2:47" s="1" customFormat="1" ht="30" customHeight="1">
      <c r="B122" s="34"/>
      <c r="D122" s="188" t="s">
        <v>166</v>
      </c>
      <c r="F122" s="206" t="s">
        <v>167</v>
      </c>
      <c r="I122" s="138"/>
      <c r="L122" s="34"/>
      <c r="M122" s="63"/>
      <c r="N122" s="35"/>
      <c r="O122" s="35"/>
      <c r="P122" s="35"/>
      <c r="Q122" s="35"/>
      <c r="R122" s="35"/>
      <c r="S122" s="35"/>
      <c r="T122" s="64"/>
      <c r="AT122" s="17" t="s">
        <v>166</v>
      </c>
      <c r="AU122" s="17" t="s">
        <v>78</v>
      </c>
    </row>
    <row r="123" spans="2:65" s="1" customFormat="1" ht="22.5" customHeight="1">
      <c r="B123" s="164"/>
      <c r="C123" s="165" t="s">
        <v>168</v>
      </c>
      <c r="D123" s="165" t="s">
        <v>121</v>
      </c>
      <c r="E123" s="166" t="s">
        <v>169</v>
      </c>
      <c r="F123" s="167" t="s">
        <v>170</v>
      </c>
      <c r="G123" s="168" t="s">
        <v>124</v>
      </c>
      <c r="H123" s="169">
        <v>271.6</v>
      </c>
      <c r="I123" s="170"/>
      <c r="J123" s="171">
        <f>ROUND(I123*H123,2)</f>
        <v>0</v>
      </c>
      <c r="K123" s="167" t="s">
        <v>20</v>
      </c>
      <c r="L123" s="34"/>
      <c r="M123" s="172" t="s">
        <v>20</v>
      </c>
      <c r="N123" s="173" t="s">
        <v>42</v>
      </c>
      <c r="O123" s="35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AR123" s="17" t="s">
        <v>165</v>
      </c>
      <c r="AT123" s="17" t="s">
        <v>121</v>
      </c>
      <c r="AU123" s="17" t="s">
        <v>78</v>
      </c>
      <c r="AY123" s="17" t="s">
        <v>118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22</v>
      </c>
      <c r="BK123" s="176">
        <f>ROUND(I123*H123,2)</f>
        <v>0</v>
      </c>
      <c r="BL123" s="17" t="s">
        <v>165</v>
      </c>
      <c r="BM123" s="17" t="s">
        <v>168</v>
      </c>
    </row>
    <row r="124" spans="2:47" s="1" customFormat="1" ht="22.5" customHeight="1">
      <c r="B124" s="34"/>
      <c r="D124" s="188" t="s">
        <v>126</v>
      </c>
      <c r="F124" s="205" t="s">
        <v>170</v>
      </c>
      <c r="I124" s="138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126</v>
      </c>
      <c r="AU124" s="17" t="s">
        <v>78</v>
      </c>
    </row>
    <row r="125" spans="2:65" s="1" customFormat="1" ht="22.5" customHeight="1">
      <c r="B125" s="164"/>
      <c r="C125" s="207" t="s">
        <v>171</v>
      </c>
      <c r="D125" s="207" t="s">
        <v>172</v>
      </c>
      <c r="E125" s="208" t="s">
        <v>173</v>
      </c>
      <c r="F125" s="209" t="s">
        <v>174</v>
      </c>
      <c r="G125" s="210" t="s">
        <v>124</v>
      </c>
      <c r="H125" s="211">
        <v>274.588</v>
      </c>
      <c r="I125" s="212"/>
      <c r="J125" s="213">
        <f>ROUND(I125*H125,2)</f>
        <v>0</v>
      </c>
      <c r="K125" s="209" t="s">
        <v>20</v>
      </c>
      <c r="L125" s="214"/>
      <c r="M125" s="215" t="s">
        <v>20</v>
      </c>
      <c r="N125" s="216" t="s">
        <v>42</v>
      </c>
      <c r="O125" s="35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7" t="s">
        <v>175</v>
      </c>
      <c r="AT125" s="17" t="s">
        <v>172</v>
      </c>
      <c r="AU125" s="17" t="s">
        <v>78</v>
      </c>
      <c r="AY125" s="17" t="s">
        <v>118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22</v>
      </c>
      <c r="BK125" s="176">
        <f>ROUND(I125*H125,2)</f>
        <v>0</v>
      </c>
      <c r="BL125" s="17" t="s">
        <v>165</v>
      </c>
      <c r="BM125" s="17" t="s">
        <v>171</v>
      </c>
    </row>
    <row r="126" spans="2:47" s="1" customFormat="1" ht="22.5" customHeight="1">
      <c r="B126" s="34"/>
      <c r="D126" s="177" t="s">
        <v>126</v>
      </c>
      <c r="F126" s="178" t="s">
        <v>174</v>
      </c>
      <c r="I126" s="138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126</v>
      </c>
      <c r="AU126" s="17" t="s">
        <v>78</v>
      </c>
    </row>
    <row r="127" spans="2:51" s="11" customFormat="1" ht="22.5" customHeight="1">
      <c r="B127" s="179"/>
      <c r="D127" s="177" t="s">
        <v>127</v>
      </c>
      <c r="E127" s="180" t="s">
        <v>20</v>
      </c>
      <c r="F127" s="181" t="s">
        <v>176</v>
      </c>
      <c r="H127" s="182">
        <v>274.588</v>
      </c>
      <c r="I127" s="183"/>
      <c r="L127" s="179"/>
      <c r="M127" s="184"/>
      <c r="N127" s="185"/>
      <c r="O127" s="185"/>
      <c r="P127" s="185"/>
      <c r="Q127" s="185"/>
      <c r="R127" s="185"/>
      <c r="S127" s="185"/>
      <c r="T127" s="186"/>
      <c r="AT127" s="180" t="s">
        <v>127</v>
      </c>
      <c r="AU127" s="180" t="s">
        <v>78</v>
      </c>
      <c r="AV127" s="11" t="s">
        <v>78</v>
      </c>
      <c r="AW127" s="11" t="s">
        <v>35</v>
      </c>
      <c r="AX127" s="11" t="s">
        <v>71</v>
      </c>
      <c r="AY127" s="180" t="s">
        <v>118</v>
      </c>
    </row>
    <row r="128" spans="2:51" s="12" customFormat="1" ht="22.5" customHeight="1">
      <c r="B128" s="187"/>
      <c r="D128" s="188" t="s">
        <v>127</v>
      </c>
      <c r="E128" s="189" t="s">
        <v>20</v>
      </c>
      <c r="F128" s="190" t="s">
        <v>129</v>
      </c>
      <c r="H128" s="191">
        <v>274.588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96" t="s">
        <v>127</v>
      </c>
      <c r="AU128" s="196" t="s">
        <v>78</v>
      </c>
      <c r="AV128" s="12" t="s">
        <v>125</v>
      </c>
      <c r="AW128" s="12" t="s">
        <v>35</v>
      </c>
      <c r="AX128" s="12" t="s">
        <v>22</v>
      </c>
      <c r="AY128" s="196" t="s">
        <v>118</v>
      </c>
    </row>
    <row r="129" spans="2:65" s="1" customFormat="1" ht="22.5" customHeight="1">
      <c r="B129" s="164"/>
      <c r="C129" s="165" t="s">
        <v>177</v>
      </c>
      <c r="D129" s="165" t="s">
        <v>121</v>
      </c>
      <c r="E129" s="166" t="s">
        <v>178</v>
      </c>
      <c r="F129" s="167" t="s">
        <v>179</v>
      </c>
      <c r="G129" s="168" t="s">
        <v>141</v>
      </c>
      <c r="H129" s="169">
        <v>0.069</v>
      </c>
      <c r="I129" s="170"/>
      <c r="J129" s="171">
        <f>ROUND(I129*H129,2)</f>
        <v>0</v>
      </c>
      <c r="K129" s="167" t="s">
        <v>20</v>
      </c>
      <c r="L129" s="34"/>
      <c r="M129" s="172" t="s">
        <v>20</v>
      </c>
      <c r="N129" s="173" t="s">
        <v>42</v>
      </c>
      <c r="O129" s="35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AR129" s="17" t="s">
        <v>165</v>
      </c>
      <c r="AT129" s="17" t="s">
        <v>121</v>
      </c>
      <c r="AU129" s="17" t="s">
        <v>78</v>
      </c>
      <c r="AY129" s="17" t="s">
        <v>118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22</v>
      </c>
      <c r="BK129" s="176">
        <f>ROUND(I129*H129,2)</f>
        <v>0</v>
      </c>
      <c r="BL129" s="17" t="s">
        <v>165</v>
      </c>
      <c r="BM129" s="17" t="s">
        <v>177</v>
      </c>
    </row>
    <row r="130" spans="2:47" s="1" customFormat="1" ht="22.5" customHeight="1">
      <c r="B130" s="34"/>
      <c r="D130" s="177" t="s">
        <v>126</v>
      </c>
      <c r="F130" s="178" t="s">
        <v>179</v>
      </c>
      <c r="I130" s="138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126</v>
      </c>
      <c r="AU130" s="17" t="s">
        <v>78</v>
      </c>
    </row>
    <row r="131" spans="2:63" s="10" customFormat="1" ht="29.25" customHeight="1">
      <c r="B131" s="150"/>
      <c r="D131" s="161" t="s">
        <v>70</v>
      </c>
      <c r="E131" s="162" t="s">
        <v>180</v>
      </c>
      <c r="F131" s="162" t="s">
        <v>181</v>
      </c>
      <c r="I131" s="153"/>
      <c r="J131" s="163">
        <f>BK131</f>
        <v>0</v>
      </c>
      <c r="L131" s="150"/>
      <c r="M131" s="155"/>
      <c r="N131" s="156"/>
      <c r="O131" s="156"/>
      <c r="P131" s="157">
        <f>SUM(P132:P134)</f>
        <v>0</v>
      </c>
      <c r="Q131" s="156"/>
      <c r="R131" s="157">
        <f>SUM(R132:R134)</f>
        <v>0</v>
      </c>
      <c r="S131" s="156"/>
      <c r="T131" s="158">
        <f>SUM(T132:T134)</f>
        <v>0</v>
      </c>
      <c r="AR131" s="151" t="s">
        <v>78</v>
      </c>
      <c r="AT131" s="159" t="s">
        <v>70</v>
      </c>
      <c r="AU131" s="159" t="s">
        <v>22</v>
      </c>
      <c r="AY131" s="151" t="s">
        <v>118</v>
      </c>
      <c r="BK131" s="160">
        <f>SUM(BK132:BK134)</f>
        <v>0</v>
      </c>
    </row>
    <row r="132" spans="2:65" s="1" customFormat="1" ht="22.5" customHeight="1">
      <c r="B132" s="164"/>
      <c r="C132" s="165" t="s">
        <v>182</v>
      </c>
      <c r="D132" s="165" t="s">
        <v>121</v>
      </c>
      <c r="E132" s="166" t="s">
        <v>183</v>
      </c>
      <c r="F132" s="167" t="s">
        <v>184</v>
      </c>
      <c r="G132" s="168" t="s">
        <v>185</v>
      </c>
      <c r="H132" s="169">
        <v>1</v>
      </c>
      <c r="I132" s="170"/>
      <c r="J132" s="171">
        <f>ROUND(I132*H132,2)</f>
        <v>0</v>
      </c>
      <c r="K132" s="167" t="s">
        <v>20</v>
      </c>
      <c r="L132" s="34"/>
      <c r="M132" s="172" t="s">
        <v>20</v>
      </c>
      <c r="N132" s="173" t="s">
        <v>42</v>
      </c>
      <c r="O132" s="35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AR132" s="17" t="s">
        <v>165</v>
      </c>
      <c r="AT132" s="17" t="s">
        <v>121</v>
      </c>
      <c r="AU132" s="17" t="s">
        <v>78</v>
      </c>
      <c r="AY132" s="17" t="s">
        <v>118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22</v>
      </c>
      <c r="BK132" s="176">
        <f>ROUND(I132*H132,2)</f>
        <v>0</v>
      </c>
      <c r="BL132" s="17" t="s">
        <v>165</v>
      </c>
      <c r="BM132" s="17" t="s">
        <v>182</v>
      </c>
    </row>
    <row r="133" spans="2:47" s="1" customFormat="1" ht="22.5" customHeight="1">
      <c r="B133" s="34"/>
      <c r="D133" s="177" t="s">
        <v>126</v>
      </c>
      <c r="F133" s="178" t="s">
        <v>184</v>
      </c>
      <c r="I133" s="138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126</v>
      </c>
      <c r="AU133" s="17" t="s">
        <v>78</v>
      </c>
    </row>
    <row r="134" spans="2:47" s="1" customFormat="1" ht="30" customHeight="1">
      <c r="B134" s="34"/>
      <c r="D134" s="177" t="s">
        <v>166</v>
      </c>
      <c r="F134" s="217" t="s">
        <v>186</v>
      </c>
      <c r="I134" s="138"/>
      <c r="L134" s="34"/>
      <c r="M134" s="63"/>
      <c r="N134" s="35"/>
      <c r="O134" s="35"/>
      <c r="P134" s="35"/>
      <c r="Q134" s="35"/>
      <c r="R134" s="35"/>
      <c r="S134" s="35"/>
      <c r="T134" s="64"/>
      <c r="AT134" s="17" t="s">
        <v>166</v>
      </c>
      <c r="AU134" s="17" t="s">
        <v>78</v>
      </c>
    </row>
    <row r="135" spans="2:63" s="10" customFormat="1" ht="29.25" customHeight="1">
      <c r="B135" s="150"/>
      <c r="D135" s="161" t="s">
        <v>70</v>
      </c>
      <c r="E135" s="162" t="s">
        <v>187</v>
      </c>
      <c r="F135" s="162" t="s">
        <v>188</v>
      </c>
      <c r="I135" s="153"/>
      <c r="J135" s="163">
        <f>BK135</f>
        <v>0</v>
      </c>
      <c r="L135" s="150"/>
      <c r="M135" s="155"/>
      <c r="N135" s="156"/>
      <c r="O135" s="156"/>
      <c r="P135" s="157">
        <f>SUM(P136:P162)</f>
        <v>0</v>
      </c>
      <c r="Q135" s="156"/>
      <c r="R135" s="157">
        <f>SUM(R136:R162)</f>
        <v>0</v>
      </c>
      <c r="S135" s="156"/>
      <c r="T135" s="158">
        <f>SUM(T136:T162)</f>
        <v>0</v>
      </c>
      <c r="AR135" s="151" t="s">
        <v>78</v>
      </c>
      <c r="AT135" s="159" t="s">
        <v>70</v>
      </c>
      <c r="AU135" s="159" t="s">
        <v>22</v>
      </c>
      <c r="AY135" s="151" t="s">
        <v>118</v>
      </c>
      <c r="BK135" s="160">
        <f>SUM(BK136:BK162)</f>
        <v>0</v>
      </c>
    </row>
    <row r="136" spans="2:65" s="1" customFormat="1" ht="22.5" customHeight="1">
      <c r="B136" s="164"/>
      <c r="C136" s="165" t="s">
        <v>8</v>
      </c>
      <c r="D136" s="165" t="s">
        <v>121</v>
      </c>
      <c r="E136" s="166" t="s">
        <v>189</v>
      </c>
      <c r="F136" s="167" t="s">
        <v>190</v>
      </c>
      <c r="G136" s="168" t="s">
        <v>191</v>
      </c>
      <c r="H136" s="169">
        <v>34</v>
      </c>
      <c r="I136" s="170"/>
      <c r="J136" s="171">
        <f>ROUND(I136*H136,2)</f>
        <v>0</v>
      </c>
      <c r="K136" s="167" t="s">
        <v>20</v>
      </c>
      <c r="L136" s="34"/>
      <c r="M136" s="172" t="s">
        <v>20</v>
      </c>
      <c r="N136" s="173" t="s">
        <v>42</v>
      </c>
      <c r="O136" s="3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7" t="s">
        <v>165</v>
      </c>
      <c r="AT136" s="17" t="s">
        <v>121</v>
      </c>
      <c r="AU136" s="17" t="s">
        <v>78</v>
      </c>
      <c r="AY136" s="17" t="s">
        <v>118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22</v>
      </c>
      <c r="BK136" s="176">
        <f>ROUND(I136*H136,2)</f>
        <v>0</v>
      </c>
      <c r="BL136" s="17" t="s">
        <v>165</v>
      </c>
      <c r="BM136" s="17" t="s">
        <v>8</v>
      </c>
    </row>
    <row r="137" spans="2:47" s="1" customFormat="1" ht="22.5" customHeight="1">
      <c r="B137" s="34"/>
      <c r="D137" s="188" t="s">
        <v>126</v>
      </c>
      <c r="F137" s="205" t="s">
        <v>190</v>
      </c>
      <c r="I137" s="138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126</v>
      </c>
      <c r="AU137" s="17" t="s">
        <v>78</v>
      </c>
    </row>
    <row r="138" spans="2:65" s="1" customFormat="1" ht="31.5" customHeight="1">
      <c r="B138" s="164"/>
      <c r="C138" s="165" t="s">
        <v>165</v>
      </c>
      <c r="D138" s="165" t="s">
        <v>121</v>
      </c>
      <c r="E138" s="166" t="s">
        <v>192</v>
      </c>
      <c r="F138" s="167" t="s">
        <v>193</v>
      </c>
      <c r="G138" s="168" t="s">
        <v>191</v>
      </c>
      <c r="H138" s="169">
        <v>34</v>
      </c>
      <c r="I138" s="170"/>
      <c r="J138" s="171">
        <f>ROUND(I138*H138,2)</f>
        <v>0</v>
      </c>
      <c r="K138" s="167" t="s">
        <v>20</v>
      </c>
      <c r="L138" s="34"/>
      <c r="M138" s="172" t="s">
        <v>20</v>
      </c>
      <c r="N138" s="173" t="s">
        <v>42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165</v>
      </c>
      <c r="AT138" s="17" t="s">
        <v>121</v>
      </c>
      <c r="AU138" s="17" t="s">
        <v>78</v>
      </c>
      <c r="AY138" s="17" t="s">
        <v>118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22</v>
      </c>
      <c r="BK138" s="176">
        <f>ROUND(I138*H138,2)</f>
        <v>0</v>
      </c>
      <c r="BL138" s="17" t="s">
        <v>165</v>
      </c>
      <c r="BM138" s="17" t="s">
        <v>165</v>
      </c>
    </row>
    <row r="139" spans="2:47" s="1" customFormat="1" ht="22.5" customHeight="1">
      <c r="B139" s="34"/>
      <c r="D139" s="188" t="s">
        <v>126</v>
      </c>
      <c r="F139" s="205" t="s">
        <v>193</v>
      </c>
      <c r="I139" s="138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126</v>
      </c>
      <c r="AU139" s="17" t="s">
        <v>78</v>
      </c>
    </row>
    <row r="140" spans="2:65" s="1" customFormat="1" ht="22.5" customHeight="1">
      <c r="B140" s="164"/>
      <c r="C140" s="207" t="s">
        <v>194</v>
      </c>
      <c r="D140" s="207" t="s">
        <v>172</v>
      </c>
      <c r="E140" s="208" t="s">
        <v>195</v>
      </c>
      <c r="F140" s="209" t="s">
        <v>196</v>
      </c>
      <c r="G140" s="210" t="s">
        <v>197</v>
      </c>
      <c r="H140" s="211">
        <v>0.748</v>
      </c>
      <c r="I140" s="212"/>
      <c r="J140" s="213">
        <f>ROUND(I140*H140,2)</f>
        <v>0</v>
      </c>
      <c r="K140" s="209" t="s">
        <v>20</v>
      </c>
      <c r="L140" s="214"/>
      <c r="M140" s="215" t="s">
        <v>20</v>
      </c>
      <c r="N140" s="216" t="s">
        <v>42</v>
      </c>
      <c r="O140" s="35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AR140" s="17" t="s">
        <v>175</v>
      </c>
      <c r="AT140" s="17" t="s">
        <v>172</v>
      </c>
      <c r="AU140" s="17" t="s">
        <v>78</v>
      </c>
      <c r="AY140" s="17" t="s">
        <v>118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22</v>
      </c>
      <c r="BK140" s="176">
        <f>ROUND(I140*H140,2)</f>
        <v>0</v>
      </c>
      <c r="BL140" s="17" t="s">
        <v>165</v>
      </c>
      <c r="BM140" s="17" t="s">
        <v>194</v>
      </c>
    </row>
    <row r="141" spans="2:47" s="1" customFormat="1" ht="22.5" customHeight="1">
      <c r="B141" s="34"/>
      <c r="D141" s="177" t="s">
        <v>126</v>
      </c>
      <c r="F141" s="178" t="s">
        <v>196</v>
      </c>
      <c r="I141" s="138"/>
      <c r="L141" s="34"/>
      <c r="M141" s="63"/>
      <c r="N141" s="35"/>
      <c r="O141" s="35"/>
      <c r="P141" s="35"/>
      <c r="Q141" s="35"/>
      <c r="R141" s="35"/>
      <c r="S141" s="35"/>
      <c r="T141" s="64"/>
      <c r="AT141" s="17" t="s">
        <v>126</v>
      </c>
      <c r="AU141" s="17" t="s">
        <v>78</v>
      </c>
    </row>
    <row r="142" spans="2:51" s="11" customFormat="1" ht="22.5" customHeight="1">
      <c r="B142" s="179"/>
      <c r="D142" s="177" t="s">
        <v>127</v>
      </c>
      <c r="E142" s="180" t="s">
        <v>20</v>
      </c>
      <c r="F142" s="181" t="s">
        <v>198</v>
      </c>
      <c r="H142" s="182">
        <v>0.748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127</v>
      </c>
      <c r="AU142" s="180" t="s">
        <v>78</v>
      </c>
      <c r="AV142" s="11" t="s">
        <v>78</v>
      </c>
      <c r="AW142" s="11" t="s">
        <v>35</v>
      </c>
      <c r="AX142" s="11" t="s">
        <v>71</v>
      </c>
      <c r="AY142" s="180" t="s">
        <v>118</v>
      </c>
    </row>
    <row r="143" spans="2:51" s="12" customFormat="1" ht="22.5" customHeight="1">
      <c r="B143" s="187"/>
      <c r="D143" s="188" t="s">
        <v>127</v>
      </c>
      <c r="E143" s="189" t="s">
        <v>20</v>
      </c>
      <c r="F143" s="190" t="s">
        <v>129</v>
      </c>
      <c r="H143" s="191">
        <v>0.748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96" t="s">
        <v>127</v>
      </c>
      <c r="AU143" s="196" t="s">
        <v>78</v>
      </c>
      <c r="AV143" s="12" t="s">
        <v>125</v>
      </c>
      <c r="AW143" s="12" t="s">
        <v>35</v>
      </c>
      <c r="AX143" s="12" t="s">
        <v>22</v>
      </c>
      <c r="AY143" s="196" t="s">
        <v>118</v>
      </c>
    </row>
    <row r="144" spans="2:65" s="1" customFormat="1" ht="22.5" customHeight="1">
      <c r="B144" s="164"/>
      <c r="C144" s="165" t="s">
        <v>199</v>
      </c>
      <c r="D144" s="165" t="s">
        <v>121</v>
      </c>
      <c r="E144" s="166" t="s">
        <v>200</v>
      </c>
      <c r="F144" s="167" t="s">
        <v>201</v>
      </c>
      <c r="G144" s="168" t="s">
        <v>124</v>
      </c>
      <c r="H144" s="169">
        <v>55</v>
      </c>
      <c r="I144" s="170"/>
      <c r="J144" s="171">
        <f>ROUND(I144*H144,2)</f>
        <v>0</v>
      </c>
      <c r="K144" s="167" t="s">
        <v>20</v>
      </c>
      <c r="L144" s="34"/>
      <c r="M144" s="172" t="s">
        <v>20</v>
      </c>
      <c r="N144" s="173" t="s">
        <v>42</v>
      </c>
      <c r="O144" s="35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AR144" s="17" t="s">
        <v>165</v>
      </c>
      <c r="AT144" s="17" t="s">
        <v>121</v>
      </c>
      <c r="AU144" s="17" t="s">
        <v>78</v>
      </c>
      <c r="AY144" s="17" t="s">
        <v>118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7" t="s">
        <v>22</v>
      </c>
      <c r="BK144" s="176">
        <f>ROUND(I144*H144,2)</f>
        <v>0</v>
      </c>
      <c r="BL144" s="17" t="s">
        <v>165</v>
      </c>
      <c r="BM144" s="17" t="s">
        <v>199</v>
      </c>
    </row>
    <row r="145" spans="2:47" s="1" customFormat="1" ht="22.5" customHeight="1">
      <c r="B145" s="34"/>
      <c r="D145" s="188" t="s">
        <v>126</v>
      </c>
      <c r="F145" s="205" t="s">
        <v>201</v>
      </c>
      <c r="I145" s="138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126</v>
      </c>
      <c r="AU145" s="17" t="s">
        <v>78</v>
      </c>
    </row>
    <row r="146" spans="2:65" s="1" customFormat="1" ht="22.5" customHeight="1">
      <c r="B146" s="164"/>
      <c r="C146" s="207" t="s">
        <v>202</v>
      </c>
      <c r="D146" s="207" t="s">
        <v>172</v>
      </c>
      <c r="E146" s="208" t="s">
        <v>203</v>
      </c>
      <c r="F146" s="209" t="s">
        <v>204</v>
      </c>
      <c r="G146" s="210" t="s">
        <v>197</v>
      </c>
      <c r="H146" s="211">
        <v>1.925</v>
      </c>
      <c r="I146" s="212"/>
      <c r="J146" s="213">
        <f>ROUND(I146*H146,2)</f>
        <v>0</v>
      </c>
      <c r="K146" s="209" t="s">
        <v>20</v>
      </c>
      <c r="L146" s="214"/>
      <c r="M146" s="215" t="s">
        <v>20</v>
      </c>
      <c r="N146" s="216" t="s">
        <v>42</v>
      </c>
      <c r="O146" s="35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AR146" s="17" t="s">
        <v>175</v>
      </c>
      <c r="AT146" s="17" t="s">
        <v>172</v>
      </c>
      <c r="AU146" s="17" t="s">
        <v>78</v>
      </c>
      <c r="AY146" s="17" t="s">
        <v>118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7" t="s">
        <v>22</v>
      </c>
      <c r="BK146" s="176">
        <f>ROUND(I146*H146,2)</f>
        <v>0</v>
      </c>
      <c r="BL146" s="17" t="s">
        <v>165</v>
      </c>
      <c r="BM146" s="17" t="s">
        <v>202</v>
      </c>
    </row>
    <row r="147" spans="2:47" s="1" customFormat="1" ht="22.5" customHeight="1">
      <c r="B147" s="34"/>
      <c r="D147" s="177" t="s">
        <v>126</v>
      </c>
      <c r="F147" s="178" t="s">
        <v>204</v>
      </c>
      <c r="I147" s="138"/>
      <c r="L147" s="34"/>
      <c r="M147" s="63"/>
      <c r="N147" s="35"/>
      <c r="O147" s="35"/>
      <c r="P147" s="35"/>
      <c r="Q147" s="35"/>
      <c r="R147" s="35"/>
      <c r="S147" s="35"/>
      <c r="T147" s="64"/>
      <c r="AT147" s="17" t="s">
        <v>126</v>
      </c>
      <c r="AU147" s="17" t="s">
        <v>78</v>
      </c>
    </row>
    <row r="148" spans="2:51" s="11" customFormat="1" ht="22.5" customHeight="1">
      <c r="B148" s="179"/>
      <c r="D148" s="177" t="s">
        <v>127</v>
      </c>
      <c r="E148" s="180" t="s">
        <v>20</v>
      </c>
      <c r="F148" s="181" t="s">
        <v>205</v>
      </c>
      <c r="H148" s="182">
        <v>1.925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127</v>
      </c>
      <c r="AU148" s="180" t="s">
        <v>78</v>
      </c>
      <c r="AV148" s="11" t="s">
        <v>78</v>
      </c>
      <c r="AW148" s="11" t="s">
        <v>35</v>
      </c>
      <c r="AX148" s="11" t="s">
        <v>71</v>
      </c>
      <c r="AY148" s="180" t="s">
        <v>118</v>
      </c>
    </row>
    <row r="149" spans="2:51" s="12" customFormat="1" ht="22.5" customHeight="1">
      <c r="B149" s="187"/>
      <c r="D149" s="188" t="s">
        <v>127</v>
      </c>
      <c r="E149" s="189" t="s">
        <v>20</v>
      </c>
      <c r="F149" s="190" t="s">
        <v>129</v>
      </c>
      <c r="H149" s="191">
        <v>1.925</v>
      </c>
      <c r="I149" s="192"/>
      <c r="L149" s="187"/>
      <c r="M149" s="193"/>
      <c r="N149" s="194"/>
      <c r="O149" s="194"/>
      <c r="P149" s="194"/>
      <c r="Q149" s="194"/>
      <c r="R149" s="194"/>
      <c r="S149" s="194"/>
      <c r="T149" s="195"/>
      <c r="AT149" s="196" t="s">
        <v>127</v>
      </c>
      <c r="AU149" s="196" t="s">
        <v>78</v>
      </c>
      <c r="AV149" s="12" t="s">
        <v>125</v>
      </c>
      <c r="AW149" s="12" t="s">
        <v>35</v>
      </c>
      <c r="AX149" s="12" t="s">
        <v>22</v>
      </c>
      <c r="AY149" s="196" t="s">
        <v>118</v>
      </c>
    </row>
    <row r="150" spans="2:65" s="1" customFormat="1" ht="22.5" customHeight="1">
      <c r="B150" s="164"/>
      <c r="C150" s="165" t="s">
        <v>206</v>
      </c>
      <c r="D150" s="165" t="s">
        <v>121</v>
      </c>
      <c r="E150" s="166" t="s">
        <v>207</v>
      </c>
      <c r="F150" s="167" t="s">
        <v>208</v>
      </c>
      <c r="G150" s="168" t="s">
        <v>124</v>
      </c>
      <c r="H150" s="169">
        <v>55</v>
      </c>
      <c r="I150" s="170"/>
      <c r="J150" s="171">
        <f>ROUND(I150*H150,2)</f>
        <v>0</v>
      </c>
      <c r="K150" s="167" t="s">
        <v>20</v>
      </c>
      <c r="L150" s="34"/>
      <c r="M150" s="172" t="s">
        <v>20</v>
      </c>
      <c r="N150" s="173" t="s">
        <v>42</v>
      </c>
      <c r="O150" s="3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7" t="s">
        <v>165</v>
      </c>
      <c r="AT150" s="17" t="s">
        <v>121</v>
      </c>
      <c r="AU150" s="17" t="s">
        <v>78</v>
      </c>
      <c r="AY150" s="17" t="s">
        <v>118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22</v>
      </c>
      <c r="BK150" s="176">
        <f>ROUND(I150*H150,2)</f>
        <v>0</v>
      </c>
      <c r="BL150" s="17" t="s">
        <v>165</v>
      </c>
      <c r="BM150" s="17" t="s">
        <v>206</v>
      </c>
    </row>
    <row r="151" spans="2:47" s="1" customFormat="1" ht="22.5" customHeight="1">
      <c r="B151" s="34"/>
      <c r="D151" s="177" t="s">
        <v>126</v>
      </c>
      <c r="F151" s="178" t="s">
        <v>208</v>
      </c>
      <c r="I151" s="138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126</v>
      </c>
      <c r="AU151" s="17" t="s">
        <v>78</v>
      </c>
    </row>
    <row r="152" spans="2:47" s="1" customFormat="1" ht="30" customHeight="1">
      <c r="B152" s="34"/>
      <c r="D152" s="188" t="s">
        <v>166</v>
      </c>
      <c r="F152" s="206" t="s">
        <v>209</v>
      </c>
      <c r="I152" s="138"/>
      <c r="L152" s="34"/>
      <c r="M152" s="63"/>
      <c r="N152" s="35"/>
      <c r="O152" s="35"/>
      <c r="P152" s="35"/>
      <c r="Q152" s="35"/>
      <c r="R152" s="35"/>
      <c r="S152" s="35"/>
      <c r="T152" s="64"/>
      <c r="AT152" s="17" t="s">
        <v>166</v>
      </c>
      <c r="AU152" s="17" t="s">
        <v>78</v>
      </c>
    </row>
    <row r="153" spans="2:65" s="1" customFormat="1" ht="22.5" customHeight="1">
      <c r="B153" s="164"/>
      <c r="C153" s="165" t="s">
        <v>7</v>
      </c>
      <c r="D153" s="165" t="s">
        <v>121</v>
      </c>
      <c r="E153" s="166" t="s">
        <v>210</v>
      </c>
      <c r="F153" s="167" t="s">
        <v>211</v>
      </c>
      <c r="G153" s="168" t="s">
        <v>124</v>
      </c>
      <c r="H153" s="169">
        <v>271.6</v>
      </c>
      <c r="I153" s="170"/>
      <c r="J153" s="171">
        <f>ROUND(I153*H153,2)</f>
        <v>0</v>
      </c>
      <c r="K153" s="167" t="s">
        <v>20</v>
      </c>
      <c r="L153" s="34"/>
      <c r="M153" s="172" t="s">
        <v>20</v>
      </c>
      <c r="N153" s="173" t="s">
        <v>42</v>
      </c>
      <c r="O153" s="3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7" t="s">
        <v>165</v>
      </c>
      <c r="AT153" s="17" t="s">
        <v>121</v>
      </c>
      <c r="AU153" s="17" t="s">
        <v>78</v>
      </c>
      <c r="AY153" s="17" t="s">
        <v>118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22</v>
      </c>
      <c r="BK153" s="176">
        <f>ROUND(I153*H153,2)</f>
        <v>0</v>
      </c>
      <c r="BL153" s="17" t="s">
        <v>165</v>
      </c>
      <c r="BM153" s="17" t="s">
        <v>7</v>
      </c>
    </row>
    <row r="154" spans="2:47" s="1" customFormat="1" ht="22.5" customHeight="1">
      <c r="B154" s="34"/>
      <c r="D154" s="177" t="s">
        <v>126</v>
      </c>
      <c r="F154" s="178" t="s">
        <v>211</v>
      </c>
      <c r="I154" s="13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126</v>
      </c>
      <c r="AU154" s="17" t="s">
        <v>78</v>
      </c>
    </row>
    <row r="155" spans="2:47" s="1" customFormat="1" ht="30" customHeight="1">
      <c r="B155" s="34"/>
      <c r="D155" s="188" t="s">
        <v>166</v>
      </c>
      <c r="F155" s="206" t="s">
        <v>212</v>
      </c>
      <c r="I155" s="138"/>
      <c r="L155" s="34"/>
      <c r="M155" s="63"/>
      <c r="N155" s="35"/>
      <c r="O155" s="35"/>
      <c r="P155" s="35"/>
      <c r="Q155" s="35"/>
      <c r="R155" s="35"/>
      <c r="S155" s="35"/>
      <c r="T155" s="64"/>
      <c r="AT155" s="17" t="s">
        <v>166</v>
      </c>
      <c r="AU155" s="17" t="s">
        <v>78</v>
      </c>
    </row>
    <row r="156" spans="2:65" s="1" customFormat="1" ht="22.5" customHeight="1">
      <c r="B156" s="164"/>
      <c r="C156" s="165" t="s">
        <v>213</v>
      </c>
      <c r="D156" s="165" t="s">
        <v>121</v>
      </c>
      <c r="E156" s="166" t="s">
        <v>214</v>
      </c>
      <c r="F156" s="167" t="s">
        <v>215</v>
      </c>
      <c r="G156" s="168" t="s">
        <v>197</v>
      </c>
      <c r="H156" s="169">
        <v>0.525</v>
      </c>
      <c r="I156" s="170"/>
      <c r="J156" s="171">
        <f>ROUND(I156*H156,2)</f>
        <v>0</v>
      </c>
      <c r="K156" s="167" t="s">
        <v>20</v>
      </c>
      <c r="L156" s="34"/>
      <c r="M156" s="172" t="s">
        <v>20</v>
      </c>
      <c r="N156" s="173" t="s">
        <v>42</v>
      </c>
      <c r="O156" s="35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" t="s">
        <v>165</v>
      </c>
      <c r="AT156" s="17" t="s">
        <v>121</v>
      </c>
      <c r="AU156" s="17" t="s">
        <v>78</v>
      </c>
      <c r="AY156" s="17" t="s">
        <v>118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22</v>
      </c>
      <c r="BK156" s="176">
        <f>ROUND(I156*H156,2)</f>
        <v>0</v>
      </c>
      <c r="BL156" s="17" t="s">
        <v>165</v>
      </c>
      <c r="BM156" s="17" t="s">
        <v>213</v>
      </c>
    </row>
    <row r="157" spans="2:47" s="1" customFormat="1" ht="22.5" customHeight="1">
      <c r="B157" s="34"/>
      <c r="D157" s="188" t="s">
        <v>126</v>
      </c>
      <c r="F157" s="205" t="s">
        <v>215</v>
      </c>
      <c r="I157" s="138"/>
      <c r="L157" s="34"/>
      <c r="M157" s="63"/>
      <c r="N157" s="35"/>
      <c r="O157" s="35"/>
      <c r="P157" s="35"/>
      <c r="Q157" s="35"/>
      <c r="R157" s="35"/>
      <c r="S157" s="35"/>
      <c r="T157" s="64"/>
      <c r="AT157" s="17" t="s">
        <v>126</v>
      </c>
      <c r="AU157" s="17" t="s">
        <v>78</v>
      </c>
    </row>
    <row r="158" spans="2:65" s="1" customFormat="1" ht="22.5" customHeight="1">
      <c r="B158" s="164"/>
      <c r="C158" s="165" t="s">
        <v>216</v>
      </c>
      <c r="D158" s="165" t="s">
        <v>121</v>
      </c>
      <c r="E158" s="166" t="s">
        <v>217</v>
      </c>
      <c r="F158" s="167" t="s">
        <v>218</v>
      </c>
      <c r="G158" s="168" t="s">
        <v>124</v>
      </c>
      <c r="H158" s="169">
        <v>0.27</v>
      </c>
      <c r="I158" s="170"/>
      <c r="J158" s="171">
        <f>ROUND(I158*H158,2)</f>
        <v>0</v>
      </c>
      <c r="K158" s="167" t="s">
        <v>20</v>
      </c>
      <c r="L158" s="34"/>
      <c r="M158" s="172" t="s">
        <v>20</v>
      </c>
      <c r="N158" s="173" t="s">
        <v>42</v>
      </c>
      <c r="O158" s="35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7" t="s">
        <v>165</v>
      </c>
      <c r="AT158" s="17" t="s">
        <v>121</v>
      </c>
      <c r="AU158" s="17" t="s">
        <v>78</v>
      </c>
      <c r="AY158" s="17" t="s">
        <v>118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22</v>
      </c>
      <c r="BK158" s="176">
        <f>ROUND(I158*H158,2)</f>
        <v>0</v>
      </c>
      <c r="BL158" s="17" t="s">
        <v>165</v>
      </c>
      <c r="BM158" s="17" t="s">
        <v>216</v>
      </c>
    </row>
    <row r="159" spans="2:47" s="1" customFormat="1" ht="22.5" customHeight="1">
      <c r="B159" s="34"/>
      <c r="D159" s="177" t="s">
        <v>126</v>
      </c>
      <c r="F159" s="178" t="s">
        <v>218</v>
      </c>
      <c r="I159" s="138"/>
      <c r="L159" s="34"/>
      <c r="M159" s="63"/>
      <c r="N159" s="35"/>
      <c r="O159" s="35"/>
      <c r="P159" s="35"/>
      <c r="Q159" s="35"/>
      <c r="R159" s="35"/>
      <c r="S159" s="35"/>
      <c r="T159" s="64"/>
      <c r="AT159" s="17" t="s">
        <v>126</v>
      </c>
      <c r="AU159" s="17" t="s">
        <v>78</v>
      </c>
    </row>
    <row r="160" spans="2:47" s="1" customFormat="1" ht="30" customHeight="1">
      <c r="B160" s="34"/>
      <c r="D160" s="188" t="s">
        <v>166</v>
      </c>
      <c r="F160" s="206" t="s">
        <v>219</v>
      </c>
      <c r="I160" s="138"/>
      <c r="L160" s="34"/>
      <c r="M160" s="63"/>
      <c r="N160" s="35"/>
      <c r="O160" s="35"/>
      <c r="P160" s="35"/>
      <c r="Q160" s="35"/>
      <c r="R160" s="35"/>
      <c r="S160" s="35"/>
      <c r="T160" s="64"/>
      <c r="AT160" s="17" t="s">
        <v>166</v>
      </c>
      <c r="AU160" s="17" t="s">
        <v>78</v>
      </c>
    </row>
    <row r="161" spans="2:65" s="1" customFormat="1" ht="22.5" customHeight="1">
      <c r="B161" s="164"/>
      <c r="C161" s="165" t="s">
        <v>220</v>
      </c>
      <c r="D161" s="165" t="s">
        <v>121</v>
      </c>
      <c r="E161" s="166" t="s">
        <v>221</v>
      </c>
      <c r="F161" s="167" t="s">
        <v>222</v>
      </c>
      <c r="G161" s="168" t="s">
        <v>141</v>
      </c>
      <c r="H161" s="169">
        <v>1.483</v>
      </c>
      <c r="I161" s="170"/>
      <c r="J161" s="171">
        <f>ROUND(I161*H161,2)</f>
        <v>0</v>
      </c>
      <c r="K161" s="167" t="s">
        <v>20</v>
      </c>
      <c r="L161" s="34"/>
      <c r="M161" s="172" t="s">
        <v>20</v>
      </c>
      <c r="N161" s="173" t="s">
        <v>42</v>
      </c>
      <c r="O161" s="35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" t="s">
        <v>165</v>
      </c>
      <c r="AT161" s="17" t="s">
        <v>121</v>
      </c>
      <c r="AU161" s="17" t="s">
        <v>78</v>
      </c>
      <c r="AY161" s="17" t="s">
        <v>118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22</v>
      </c>
      <c r="BK161" s="176">
        <f>ROUND(I161*H161,2)</f>
        <v>0</v>
      </c>
      <c r="BL161" s="17" t="s">
        <v>165</v>
      </c>
      <c r="BM161" s="17" t="s">
        <v>220</v>
      </c>
    </row>
    <row r="162" spans="2:47" s="1" customFormat="1" ht="22.5" customHeight="1">
      <c r="B162" s="34"/>
      <c r="D162" s="177" t="s">
        <v>126</v>
      </c>
      <c r="F162" s="178" t="s">
        <v>222</v>
      </c>
      <c r="I162" s="138"/>
      <c r="L162" s="34"/>
      <c r="M162" s="63"/>
      <c r="N162" s="35"/>
      <c r="O162" s="35"/>
      <c r="P162" s="35"/>
      <c r="Q162" s="35"/>
      <c r="R162" s="35"/>
      <c r="S162" s="35"/>
      <c r="T162" s="64"/>
      <c r="AT162" s="17" t="s">
        <v>126</v>
      </c>
      <c r="AU162" s="17" t="s">
        <v>78</v>
      </c>
    </row>
    <row r="163" spans="2:63" s="10" customFormat="1" ht="29.25" customHeight="1">
      <c r="B163" s="150"/>
      <c r="D163" s="161" t="s">
        <v>70</v>
      </c>
      <c r="E163" s="162" t="s">
        <v>223</v>
      </c>
      <c r="F163" s="162" t="s">
        <v>224</v>
      </c>
      <c r="I163" s="153"/>
      <c r="J163" s="163">
        <f>BK163</f>
        <v>0</v>
      </c>
      <c r="L163" s="150"/>
      <c r="M163" s="155"/>
      <c r="N163" s="156"/>
      <c r="O163" s="156"/>
      <c r="P163" s="157">
        <f>SUM(P164:P200)</f>
        <v>0</v>
      </c>
      <c r="Q163" s="156"/>
      <c r="R163" s="157">
        <f>SUM(R164:R200)</f>
        <v>0.045253999999999996</v>
      </c>
      <c r="S163" s="156"/>
      <c r="T163" s="158">
        <f>SUM(T164:T200)</f>
        <v>0</v>
      </c>
      <c r="AR163" s="151" t="s">
        <v>78</v>
      </c>
      <c r="AT163" s="159" t="s">
        <v>70</v>
      </c>
      <c r="AU163" s="159" t="s">
        <v>22</v>
      </c>
      <c r="AY163" s="151" t="s">
        <v>118</v>
      </c>
      <c r="BK163" s="160">
        <f>SUM(BK164:BK200)</f>
        <v>0</v>
      </c>
    </row>
    <row r="164" spans="2:65" s="1" customFormat="1" ht="22.5" customHeight="1">
      <c r="B164" s="164"/>
      <c r="C164" s="165" t="s">
        <v>225</v>
      </c>
      <c r="D164" s="165" t="s">
        <v>121</v>
      </c>
      <c r="E164" s="166" t="s">
        <v>226</v>
      </c>
      <c r="F164" s="167" t="s">
        <v>227</v>
      </c>
      <c r="G164" s="168" t="s">
        <v>191</v>
      </c>
      <c r="H164" s="169">
        <v>48.3</v>
      </c>
      <c r="I164" s="170"/>
      <c r="J164" s="171">
        <f>ROUND(I164*H164,2)</f>
        <v>0</v>
      </c>
      <c r="K164" s="167" t="s">
        <v>20</v>
      </c>
      <c r="L164" s="34"/>
      <c r="M164" s="172" t="s">
        <v>20</v>
      </c>
      <c r="N164" s="173" t="s">
        <v>42</v>
      </c>
      <c r="O164" s="35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7" t="s">
        <v>165</v>
      </c>
      <c r="AT164" s="17" t="s">
        <v>121</v>
      </c>
      <c r="AU164" s="17" t="s">
        <v>78</v>
      </c>
      <c r="AY164" s="17" t="s">
        <v>118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22</v>
      </c>
      <c r="BK164" s="176">
        <f>ROUND(I164*H164,2)</f>
        <v>0</v>
      </c>
      <c r="BL164" s="17" t="s">
        <v>165</v>
      </c>
      <c r="BM164" s="17" t="s">
        <v>225</v>
      </c>
    </row>
    <row r="165" spans="2:47" s="1" customFormat="1" ht="22.5" customHeight="1">
      <c r="B165" s="34"/>
      <c r="D165" s="188" t="s">
        <v>126</v>
      </c>
      <c r="F165" s="205" t="s">
        <v>227</v>
      </c>
      <c r="I165" s="138"/>
      <c r="L165" s="34"/>
      <c r="M165" s="63"/>
      <c r="N165" s="35"/>
      <c r="O165" s="35"/>
      <c r="P165" s="35"/>
      <c r="Q165" s="35"/>
      <c r="R165" s="35"/>
      <c r="S165" s="35"/>
      <c r="T165" s="64"/>
      <c r="AT165" s="17" t="s">
        <v>126</v>
      </c>
      <c r="AU165" s="17" t="s">
        <v>78</v>
      </c>
    </row>
    <row r="166" spans="2:65" s="1" customFormat="1" ht="22.5" customHeight="1">
      <c r="B166" s="164"/>
      <c r="C166" s="165" t="s">
        <v>228</v>
      </c>
      <c r="D166" s="165" t="s">
        <v>121</v>
      </c>
      <c r="E166" s="166" t="s">
        <v>229</v>
      </c>
      <c r="F166" s="167" t="s">
        <v>230</v>
      </c>
      <c r="G166" s="168" t="s">
        <v>191</v>
      </c>
      <c r="H166" s="169">
        <v>22.7</v>
      </c>
      <c r="I166" s="170"/>
      <c r="J166" s="171">
        <f>ROUND(I166*H166,2)</f>
        <v>0</v>
      </c>
      <c r="K166" s="167" t="s">
        <v>20</v>
      </c>
      <c r="L166" s="34"/>
      <c r="M166" s="172" t="s">
        <v>20</v>
      </c>
      <c r="N166" s="173" t="s">
        <v>42</v>
      </c>
      <c r="O166" s="35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" t="s">
        <v>165</v>
      </c>
      <c r="AT166" s="17" t="s">
        <v>121</v>
      </c>
      <c r="AU166" s="17" t="s">
        <v>78</v>
      </c>
      <c r="AY166" s="17" t="s">
        <v>118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7" t="s">
        <v>22</v>
      </c>
      <c r="BK166" s="176">
        <f>ROUND(I166*H166,2)</f>
        <v>0</v>
      </c>
      <c r="BL166" s="17" t="s">
        <v>165</v>
      </c>
      <c r="BM166" s="17" t="s">
        <v>228</v>
      </c>
    </row>
    <row r="167" spans="2:47" s="1" customFormat="1" ht="22.5" customHeight="1">
      <c r="B167" s="34"/>
      <c r="D167" s="188" t="s">
        <v>126</v>
      </c>
      <c r="F167" s="205" t="s">
        <v>230</v>
      </c>
      <c r="I167" s="138"/>
      <c r="L167" s="34"/>
      <c r="M167" s="63"/>
      <c r="N167" s="35"/>
      <c r="O167" s="35"/>
      <c r="P167" s="35"/>
      <c r="Q167" s="35"/>
      <c r="R167" s="35"/>
      <c r="S167" s="35"/>
      <c r="T167" s="64"/>
      <c r="AT167" s="17" t="s">
        <v>126</v>
      </c>
      <c r="AU167" s="17" t="s">
        <v>78</v>
      </c>
    </row>
    <row r="168" spans="2:65" s="1" customFormat="1" ht="22.5" customHeight="1">
      <c r="B168" s="164"/>
      <c r="C168" s="165" t="s">
        <v>231</v>
      </c>
      <c r="D168" s="165" t="s">
        <v>121</v>
      </c>
      <c r="E168" s="166" t="s">
        <v>232</v>
      </c>
      <c r="F168" s="167" t="s">
        <v>233</v>
      </c>
      <c r="G168" s="168" t="s">
        <v>234</v>
      </c>
      <c r="H168" s="169">
        <v>1</v>
      </c>
      <c r="I168" s="170"/>
      <c r="J168" s="171">
        <f>ROUND(I168*H168,2)</f>
        <v>0</v>
      </c>
      <c r="K168" s="167" t="s">
        <v>20</v>
      </c>
      <c r="L168" s="34"/>
      <c r="M168" s="172" t="s">
        <v>20</v>
      </c>
      <c r="N168" s="173" t="s">
        <v>42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165</v>
      </c>
      <c r="AT168" s="17" t="s">
        <v>121</v>
      </c>
      <c r="AU168" s="17" t="s">
        <v>78</v>
      </c>
      <c r="AY168" s="17" t="s">
        <v>118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22</v>
      </c>
      <c r="BK168" s="176">
        <f>ROUND(I168*H168,2)</f>
        <v>0</v>
      </c>
      <c r="BL168" s="17" t="s">
        <v>165</v>
      </c>
      <c r="BM168" s="17" t="s">
        <v>231</v>
      </c>
    </row>
    <row r="169" spans="2:47" s="1" customFormat="1" ht="22.5" customHeight="1">
      <c r="B169" s="34"/>
      <c r="D169" s="188" t="s">
        <v>126</v>
      </c>
      <c r="F169" s="205" t="s">
        <v>233</v>
      </c>
      <c r="I169" s="138"/>
      <c r="L169" s="34"/>
      <c r="M169" s="63"/>
      <c r="N169" s="35"/>
      <c r="O169" s="35"/>
      <c r="P169" s="35"/>
      <c r="Q169" s="35"/>
      <c r="R169" s="35"/>
      <c r="S169" s="35"/>
      <c r="T169" s="64"/>
      <c r="AT169" s="17" t="s">
        <v>126</v>
      </c>
      <c r="AU169" s="17" t="s">
        <v>78</v>
      </c>
    </row>
    <row r="170" spans="2:65" s="1" customFormat="1" ht="22.5" customHeight="1">
      <c r="B170" s="164"/>
      <c r="C170" s="165" t="s">
        <v>235</v>
      </c>
      <c r="D170" s="165" t="s">
        <v>121</v>
      </c>
      <c r="E170" s="166" t="s">
        <v>236</v>
      </c>
      <c r="F170" s="167" t="s">
        <v>237</v>
      </c>
      <c r="G170" s="168" t="s">
        <v>191</v>
      </c>
      <c r="H170" s="169">
        <v>4</v>
      </c>
      <c r="I170" s="170"/>
      <c r="J170" s="171">
        <f>ROUND(I170*H170,2)</f>
        <v>0</v>
      </c>
      <c r="K170" s="167" t="s">
        <v>20</v>
      </c>
      <c r="L170" s="34"/>
      <c r="M170" s="172" t="s">
        <v>20</v>
      </c>
      <c r="N170" s="173" t="s">
        <v>42</v>
      </c>
      <c r="O170" s="35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7" t="s">
        <v>165</v>
      </c>
      <c r="AT170" s="17" t="s">
        <v>121</v>
      </c>
      <c r="AU170" s="17" t="s">
        <v>78</v>
      </c>
      <c r="AY170" s="17" t="s">
        <v>118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22</v>
      </c>
      <c r="BK170" s="176">
        <f>ROUND(I170*H170,2)</f>
        <v>0</v>
      </c>
      <c r="BL170" s="17" t="s">
        <v>165</v>
      </c>
      <c r="BM170" s="17" t="s">
        <v>235</v>
      </c>
    </row>
    <row r="171" spans="2:47" s="1" customFormat="1" ht="22.5" customHeight="1">
      <c r="B171" s="34"/>
      <c r="D171" s="188" t="s">
        <v>126</v>
      </c>
      <c r="F171" s="205" t="s">
        <v>237</v>
      </c>
      <c r="I171" s="138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126</v>
      </c>
      <c r="AU171" s="17" t="s">
        <v>78</v>
      </c>
    </row>
    <row r="172" spans="2:65" s="1" customFormat="1" ht="22.5" customHeight="1">
      <c r="B172" s="164"/>
      <c r="C172" s="165" t="s">
        <v>238</v>
      </c>
      <c r="D172" s="165" t="s">
        <v>121</v>
      </c>
      <c r="E172" s="166" t="s">
        <v>239</v>
      </c>
      <c r="F172" s="167" t="s">
        <v>240</v>
      </c>
      <c r="G172" s="168" t="s">
        <v>191</v>
      </c>
      <c r="H172" s="169">
        <v>48.3</v>
      </c>
      <c r="I172" s="170"/>
      <c r="J172" s="171">
        <f>ROUND(I172*H172,2)</f>
        <v>0</v>
      </c>
      <c r="K172" s="167" t="s">
        <v>20</v>
      </c>
      <c r="L172" s="34"/>
      <c r="M172" s="172" t="s">
        <v>20</v>
      </c>
      <c r="N172" s="173" t="s">
        <v>42</v>
      </c>
      <c r="O172" s="35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7" t="s">
        <v>165</v>
      </c>
      <c r="AT172" s="17" t="s">
        <v>121</v>
      </c>
      <c r="AU172" s="17" t="s">
        <v>78</v>
      </c>
      <c r="AY172" s="17" t="s">
        <v>118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22</v>
      </c>
      <c r="BK172" s="176">
        <f>ROUND(I172*H172,2)</f>
        <v>0</v>
      </c>
      <c r="BL172" s="17" t="s">
        <v>165</v>
      </c>
      <c r="BM172" s="17" t="s">
        <v>238</v>
      </c>
    </row>
    <row r="173" spans="2:47" s="1" customFormat="1" ht="22.5" customHeight="1">
      <c r="B173" s="34"/>
      <c r="D173" s="188" t="s">
        <v>126</v>
      </c>
      <c r="F173" s="205" t="s">
        <v>240</v>
      </c>
      <c r="I173" s="138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126</v>
      </c>
      <c r="AU173" s="17" t="s">
        <v>78</v>
      </c>
    </row>
    <row r="174" spans="2:65" s="1" customFormat="1" ht="22.5" customHeight="1">
      <c r="B174" s="164"/>
      <c r="C174" s="165" t="s">
        <v>241</v>
      </c>
      <c r="D174" s="165" t="s">
        <v>121</v>
      </c>
      <c r="E174" s="166" t="s">
        <v>242</v>
      </c>
      <c r="F174" s="167" t="s">
        <v>243</v>
      </c>
      <c r="G174" s="168" t="s">
        <v>191</v>
      </c>
      <c r="H174" s="169">
        <v>16</v>
      </c>
      <c r="I174" s="170"/>
      <c r="J174" s="171">
        <f>ROUND(I174*H174,2)</f>
        <v>0</v>
      </c>
      <c r="K174" s="167" t="s">
        <v>20</v>
      </c>
      <c r="L174" s="34"/>
      <c r="M174" s="172" t="s">
        <v>20</v>
      </c>
      <c r="N174" s="173" t="s">
        <v>42</v>
      </c>
      <c r="O174" s="35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AR174" s="17" t="s">
        <v>165</v>
      </c>
      <c r="AT174" s="17" t="s">
        <v>121</v>
      </c>
      <c r="AU174" s="17" t="s">
        <v>78</v>
      </c>
      <c r="AY174" s="17" t="s">
        <v>118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22</v>
      </c>
      <c r="BK174" s="176">
        <f>ROUND(I174*H174,2)</f>
        <v>0</v>
      </c>
      <c r="BL174" s="17" t="s">
        <v>165</v>
      </c>
      <c r="BM174" s="17" t="s">
        <v>241</v>
      </c>
    </row>
    <row r="175" spans="2:47" s="1" customFormat="1" ht="22.5" customHeight="1">
      <c r="B175" s="34"/>
      <c r="D175" s="188" t="s">
        <v>126</v>
      </c>
      <c r="F175" s="205" t="s">
        <v>243</v>
      </c>
      <c r="I175" s="138"/>
      <c r="L175" s="34"/>
      <c r="M175" s="63"/>
      <c r="N175" s="35"/>
      <c r="O175" s="35"/>
      <c r="P175" s="35"/>
      <c r="Q175" s="35"/>
      <c r="R175" s="35"/>
      <c r="S175" s="35"/>
      <c r="T175" s="64"/>
      <c r="AT175" s="17" t="s">
        <v>126</v>
      </c>
      <c r="AU175" s="17" t="s">
        <v>78</v>
      </c>
    </row>
    <row r="176" spans="2:65" s="1" customFormat="1" ht="22.5" customHeight="1">
      <c r="B176" s="164"/>
      <c r="C176" s="165" t="s">
        <v>244</v>
      </c>
      <c r="D176" s="165" t="s">
        <v>121</v>
      </c>
      <c r="E176" s="166" t="s">
        <v>245</v>
      </c>
      <c r="F176" s="167" t="s">
        <v>246</v>
      </c>
      <c r="G176" s="168" t="s">
        <v>191</v>
      </c>
      <c r="H176" s="169">
        <v>48.3</v>
      </c>
      <c r="I176" s="170"/>
      <c r="J176" s="171">
        <f>ROUND(I176*H176,2)</f>
        <v>0</v>
      </c>
      <c r="K176" s="167" t="s">
        <v>20</v>
      </c>
      <c r="L176" s="34"/>
      <c r="M176" s="172" t="s">
        <v>20</v>
      </c>
      <c r="N176" s="173" t="s">
        <v>42</v>
      </c>
      <c r="O176" s="35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7" t="s">
        <v>165</v>
      </c>
      <c r="AT176" s="17" t="s">
        <v>121</v>
      </c>
      <c r="AU176" s="17" t="s">
        <v>78</v>
      </c>
      <c r="AY176" s="17" t="s">
        <v>118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22</v>
      </c>
      <c r="BK176" s="176">
        <f>ROUND(I176*H176,2)</f>
        <v>0</v>
      </c>
      <c r="BL176" s="17" t="s">
        <v>165</v>
      </c>
      <c r="BM176" s="17" t="s">
        <v>244</v>
      </c>
    </row>
    <row r="177" spans="2:47" s="1" customFormat="1" ht="22.5" customHeight="1">
      <c r="B177" s="34"/>
      <c r="D177" s="188" t="s">
        <v>126</v>
      </c>
      <c r="F177" s="205" t="s">
        <v>246</v>
      </c>
      <c r="I177" s="138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126</v>
      </c>
      <c r="AU177" s="17" t="s">
        <v>78</v>
      </c>
    </row>
    <row r="178" spans="2:65" s="1" customFormat="1" ht="22.5" customHeight="1">
      <c r="B178" s="164"/>
      <c r="C178" s="165" t="s">
        <v>175</v>
      </c>
      <c r="D178" s="165" t="s">
        <v>121</v>
      </c>
      <c r="E178" s="166" t="s">
        <v>247</v>
      </c>
      <c r="F178" s="167" t="s">
        <v>248</v>
      </c>
      <c r="G178" s="168" t="s">
        <v>124</v>
      </c>
      <c r="H178" s="169">
        <v>325.92</v>
      </c>
      <c r="I178" s="170"/>
      <c r="J178" s="171">
        <f>ROUND(I178*H178,2)</f>
        <v>0</v>
      </c>
      <c r="K178" s="167" t="s">
        <v>20</v>
      </c>
      <c r="L178" s="34"/>
      <c r="M178" s="172" t="s">
        <v>20</v>
      </c>
      <c r="N178" s="173" t="s">
        <v>42</v>
      </c>
      <c r="O178" s="35"/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AR178" s="17" t="s">
        <v>165</v>
      </c>
      <c r="AT178" s="17" t="s">
        <v>121</v>
      </c>
      <c r="AU178" s="17" t="s">
        <v>78</v>
      </c>
      <c r="AY178" s="17" t="s">
        <v>118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7" t="s">
        <v>22</v>
      </c>
      <c r="BK178" s="176">
        <f>ROUND(I178*H178,2)</f>
        <v>0</v>
      </c>
      <c r="BL178" s="17" t="s">
        <v>165</v>
      </c>
      <c r="BM178" s="17" t="s">
        <v>175</v>
      </c>
    </row>
    <row r="179" spans="2:47" s="1" customFormat="1" ht="22.5" customHeight="1">
      <c r="B179" s="34"/>
      <c r="D179" s="188" t="s">
        <v>126</v>
      </c>
      <c r="F179" s="205" t="s">
        <v>248</v>
      </c>
      <c r="I179" s="138"/>
      <c r="L179" s="34"/>
      <c r="M179" s="63"/>
      <c r="N179" s="35"/>
      <c r="O179" s="35"/>
      <c r="P179" s="35"/>
      <c r="Q179" s="35"/>
      <c r="R179" s="35"/>
      <c r="S179" s="35"/>
      <c r="T179" s="64"/>
      <c r="AT179" s="17" t="s">
        <v>126</v>
      </c>
      <c r="AU179" s="17" t="s">
        <v>78</v>
      </c>
    </row>
    <row r="180" spans="2:65" s="1" customFormat="1" ht="22.5" customHeight="1">
      <c r="B180" s="164"/>
      <c r="C180" s="165" t="s">
        <v>249</v>
      </c>
      <c r="D180" s="165" t="s">
        <v>121</v>
      </c>
      <c r="E180" s="166" t="s">
        <v>250</v>
      </c>
      <c r="F180" s="167" t="s">
        <v>251</v>
      </c>
      <c r="G180" s="168" t="s">
        <v>191</v>
      </c>
      <c r="H180" s="169">
        <v>24.2</v>
      </c>
      <c r="I180" s="170"/>
      <c r="J180" s="171">
        <f>ROUND(I180*H180,2)</f>
        <v>0</v>
      </c>
      <c r="K180" s="167" t="s">
        <v>252</v>
      </c>
      <c r="L180" s="34"/>
      <c r="M180" s="172" t="s">
        <v>20</v>
      </c>
      <c r="N180" s="173" t="s">
        <v>42</v>
      </c>
      <c r="O180" s="35"/>
      <c r="P180" s="174">
        <f>O180*H180</f>
        <v>0</v>
      </c>
      <c r="Q180" s="174">
        <v>0.00187</v>
      </c>
      <c r="R180" s="174">
        <f>Q180*H180</f>
        <v>0.045253999999999996</v>
      </c>
      <c r="S180" s="174">
        <v>0</v>
      </c>
      <c r="T180" s="175">
        <f>S180*H180</f>
        <v>0</v>
      </c>
      <c r="AR180" s="17" t="s">
        <v>165</v>
      </c>
      <c r="AT180" s="17" t="s">
        <v>121</v>
      </c>
      <c r="AU180" s="17" t="s">
        <v>78</v>
      </c>
      <c r="AY180" s="17" t="s">
        <v>118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22</v>
      </c>
      <c r="BK180" s="176">
        <f>ROUND(I180*H180,2)</f>
        <v>0</v>
      </c>
      <c r="BL180" s="17" t="s">
        <v>165</v>
      </c>
      <c r="BM180" s="17" t="s">
        <v>253</v>
      </c>
    </row>
    <row r="181" spans="2:65" s="1" customFormat="1" ht="22.5" customHeight="1">
      <c r="B181" s="164"/>
      <c r="C181" s="165" t="s">
        <v>254</v>
      </c>
      <c r="D181" s="165" t="s">
        <v>121</v>
      </c>
      <c r="E181" s="166" t="s">
        <v>255</v>
      </c>
      <c r="F181" s="167" t="s">
        <v>256</v>
      </c>
      <c r="G181" s="168" t="s">
        <v>191</v>
      </c>
      <c r="H181" s="169">
        <v>22.7</v>
      </c>
      <c r="I181" s="170"/>
      <c r="J181" s="171">
        <f>ROUND(I181*H181,2)</f>
        <v>0</v>
      </c>
      <c r="K181" s="167" t="s">
        <v>20</v>
      </c>
      <c r="L181" s="34"/>
      <c r="M181" s="172" t="s">
        <v>20</v>
      </c>
      <c r="N181" s="173" t="s">
        <v>42</v>
      </c>
      <c r="O181" s="3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AR181" s="17" t="s">
        <v>165</v>
      </c>
      <c r="AT181" s="17" t="s">
        <v>121</v>
      </c>
      <c r="AU181" s="17" t="s">
        <v>78</v>
      </c>
      <c r="AY181" s="17" t="s">
        <v>118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7" t="s">
        <v>22</v>
      </c>
      <c r="BK181" s="176">
        <f>ROUND(I181*H181,2)</f>
        <v>0</v>
      </c>
      <c r="BL181" s="17" t="s">
        <v>165</v>
      </c>
      <c r="BM181" s="17" t="s">
        <v>254</v>
      </c>
    </row>
    <row r="182" spans="2:47" s="1" customFormat="1" ht="22.5" customHeight="1">
      <c r="B182" s="34"/>
      <c r="D182" s="188" t="s">
        <v>126</v>
      </c>
      <c r="F182" s="205" t="s">
        <v>256</v>
      </c>
      <c r="I182" s="138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126</v>
      </c>
      <c r="AU182" s="17" t="s">
        <v>78</v>
      </c>
    </row>
    <row r="183" spans="2:65" s="1" customFormat="1" ht="22.5" customHeight="1">
      <c r="B183" s="164"/>
      <c r="C183" s="165" t="s">
        <v>257</v>
      </c>
      <c r="D183" s="165" t="s">
        <v>121</v>
      </c>
      <c r="E183" s="166" t="s">
        <v>258</v>
      </c>
      <c r="F183" s="167" t="s">
        <v>259</v>
      </c>
      <c r="G183" s="168" t="s">
        <v>234</v>
      </c>
      <c r="H183" s="169">
        <v>1</v>
      </c>
      <c r="I183" s="170"/>
      <c r="J183" s="171">
        <f>ROUND(I183*H183,2)</f>
        <v>0</v>
      </c>
      <c r="K183" s="167" t="s">
        <v>20</v>
      </c>
      <c r="L183" s="34"/>
      <c r="M183" s="172" t="s">
        <v>20</v>
      </c>
      <c r="N183" s="173" t="s">
        <v>42</v>
      </c>
      <c r="O183" s="35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AR183" s="17" t="s">
        <v>165</v>
      </c>
      <c r="AT183" s="17" t="s">
        <v>121</v>
      </c>
      <c r="AU183" s="17" t="s">
        <v>78</v>
      </c>
      <c r="AY183" s="17" t="s">
        <v>118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22</v>
      </c>
      <c r="BK183" s="176">
        <f>ROUND(I183*H183,2)</f>
        <v>0</v>
      </c>
      <c r="BL183" s="17" t="s">
        <v>165</v>
      </c>
      <c r="BM183" s="17" t="s">
        <v>257</v>
      </c>
    </row>
    <row r="184" spans="2:47" s="1" customFormat="1" ht="22.5" customHeight="1">
      <c r="B184" s="34"/>
      <c r="D184" s="188" t="s">
        <v>126</v>
      </c>
      <c r="F184" s="205" t="s">
        <v>259</v>
      </c>
      <c r="I184" s="138"/>
      <c r="L184" s="34"/>
      <c r="M184" s="63"/>
      <c r="N184" s="35"/>
      <c r="O184" s="35"/>
      <c r="P184" s="35"/>
      <c r="Q184" s="35"/>
      <c r="R184" s="35"/>
      <c r="S184" s="35"/>
      <c r="T184" s="64"/>
      <c r="AT184" s="17" t="s">
        <v>126</v>
      </c>
      <c r="AU184" s="17" t="s">
        <v>78</v>
      </c>
    </row>
    <row r="185" spans="2:65" s="1" customFormat="1" ht="22.5" customHeight="1">
      <c r="B185" s="164"/>
      <c r="C185" s="165" t="s">
        <v>260</v>
      </c>
      <c r="D185" s="165" t="s">
        <v>121</v>
      </c>
      <c r="E185" s="166" t="s">
        <v>261</v>
      </c>
      <c r="F185" s="167" t="s">
        <v>262</v>
      </c>
      <c r="G185" s="168" t="s">
        <v>191</v>
      </c>
      <c r="H185" s="169">
        <v>22.7</v>
      </c>
      <c r="I185" s="170"/>
      <c r="J185" s="171">
        <f>ROUND(I185*H185,2)</f>
        <v>0</v>
      </c>
      <c r="K185" s="167" t="s">
        <v>20</v>
      </c>
      <c r="L185" s="34"/>
      <c r="M185" s="172" t="s">
        <v>20</v>
      </c>
      <c r="N185" s="173" t="s">
        <v>42</v>
      </c>
      <c r="O185" s="35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AR185" s="17" t="s">
        <v>165</v>
      </c>
      <c r="AT185" s="17" t="s">
        <v>121</v>
      </c>
      <c r="AU185" s="17" t="s">
        <v>78</v>
      </c>
      <c r="AY185" s="17" t="s">
        <v>118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7" t="s">
        <v>22</v>
      </c>
      <c r="BK185" s="176">
        <f>ROUND(I185*H185,2)</f>
        <v>0</v>
      </c>
      <c r="BL185" s="17" t="s">
        <v>165</v>
      </c>
      <c r="BM185" s="17" t="s">
        <v>260</v>
      </c>
    </row>
    <row r="186" spans="2:47" s="1" customFormat="1" ht="22.5" customHeight="1">
      <c r="B186" s="34"/>
      <c r="D186" s="188" t="s">
        <v>126</v>
      </c>
      <c r="F186" s="205" t="s">
        <v>262</v>
      </c>
      <c r="I186" s="138"/>
      <c r="L186" s="34"/>
      <c r="M186" s="63"/>
      <c r="N186" s="35"/>
      <c r="O186" s="35"/>
      <c r="P186" s="35"/>
      <c r="Q186" s="35"/>
      <c r="R186" s="35"/>
      <c r="S186" s="35"/>
      <c r="T186" s="64"/>
      <c r="AT186" s="17" t="s">
        <v>126</v>
      </c>
      <c r="AU186" s="17" t="s">
        <v>78</v>
      </c>
    </row>
    <row r="187" spans="2:65" s="1" customFormat="1" ht="22.5" customHeight="1">
      <c r="B187" s="164"/>
      <c r="C187" s="165" t="s">
        <v>263</v>
      </c>
      <c r="D187" s="165" t="s">
        <v>121</v>
      </c>
      <c r="E187" s="166" t="s">
        <v>264</v>
      </c>
      <c r="F187" s="167" t="s">
        <v>265</v>
      </c>
      <c r="G187" s="168" t="s">
        <v>191</v>
      </c>
      <c r="H187" s="169">
        <v>4</v>
      </c>
      <c r="I187" s="170"/>
      <c r="J187" s="171">
        <f>ROUND(I187*H187,2)</f>
        <v>0</v>
      </c>
      <c r="K187" s="167" t="s">
        <v>20</v>
      </c>
      <c r="L187" s="34"/>
      <c r="M187" s="172" t="s">
        <v>20</v>
      </c>
      <c r="N187" s="173" t="s">
        <v>42</v>
      </c>
      <c r="O187" s="35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AR187" s="17" t="s">
        <v>165</v>
      </c>
      <c r="AT187" s="17" t="s">
        <v>121</v>
      </c>
      <c r="AU187" s="17" t="s">
        <v>78</v>
      </c>
      <c r="AY187" s="17" t="s">
        <v>118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22</v>
      </c>
      <c r="BK187" s="176">
        <f>ROUND(I187*H187,2)</f>
        <v>0</v>
      </c>
      <c r="BL187" s="17" t="s">
        <v>165</v>
      </c>
      <c r="BM187" s="17" t="s">
        <v>263</v>
      </c>
    </row>
    <row r="188" spans="2:47" s="1" customFormat="1" ht="22.5" customHeight="1">
      <c r="B188" s="34"/>
      <c r="D188" s="188" t="s">
        <v>126</v>
      </c>
      <c r="F188" s="205" t="s">
        <v>265</v>
      </c>
      <c r="I188" s="138"/>
      <c r="L188" s="34"/>
      <c r="M188" s="63"/>
      <c r="N188" s="35"/>
      <c r="O188" s="35"/>
      <c r="P188" s="35"/>
      <c r="Q188" s="35"/>
      <c r="R188" s="35"/>
      <c r="S188" s="35"/>
      <c r="T188" s="64"/>
      <c r="AT188" s="17" t="s">
        <v>126</v>
      </c>
      <c r="AU188" s="17" t="s">
        <v>78</v>
      </c>
    </row>
    <row r="189" spans="2:65" s="1" customFormat="1" ht="22.5" customHeight="1">
      <c r="B189" s="164"/>
      <c r="C189" s="165" t="s">
        <v>266</v>
      </c>
      <c r="D189" s="165" t="s">
        <v>121</v>
      </c>
      <c r="E189" s="166" t="s">
        <v>267</v>
      </c>
      <c r="F189" s="167" t="s">
        <v>268</v>
      </c>
      <c r="G189" s="168" t="s">
        <v>191</v>
      </c>
      <c r="H189" s="169">
        <v>22.7</v>
      </c>
      <c r="I189" s="170"/>
      <c r="J189" s="171">
        <f>ROUND(I189*H189,2)</f>
        <v>0</v>
      </c>
      <c r="K189" s="167" t="s">
        <v>20</v>
      </c>
      <c r="L189" s="34"/>
      <c r="M189" s="172" t="s">
        <v>20</v>
      </c>
      <c r="N189" s="173" t="s">
        <v>42</v>
      </c>
      <c r="O189" s="3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AR189" s="17" t="s">
        <v>165</v>
      </c>
      <c r="AT189" s="17" t="s">
        <v>121</v>
      </c>
      <c r="AU189" s="17" t="s">
        <v>78</v>
      </c>
      <c r="AY189" s="17" t="s">
        <v>118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7" t="s">
        <v>22</v>
      </c>
      <c r="BK189" s="176">
        <f>ROUND(I189*H189,2)</f>
        <v>0</v>
      </c>
      <c r="BL189" s="17" t="s">
        <v>165</v>
      </c>
      <c r="BM189" s="17" t="s">
        <v>266</v>
      </c>
    </row>
    <row r="190" spans="2:47" s="1" customFormat="1" ht="22.5" customHeight="1">
      <c r="B190" s="34"/>
      <c r="D190" s="188" t="s">
        <v>126</v>
      </c>
      <c r="F190" s="205" t="s">
        <v>268</v>
      </c>
      <c r="I190" s="138"/>
      <c r="L190" s="34"/>
      <c r="M190" s="63"/>
      <c r="N190" s="35"/>
      <c r="O190" s="35"/>
      <c r="P190" s="35"/>
      <c r="Q190" s="35"/>
      <c r="R190" s="35"/>
      <c r="S190" s="35"/>
      <c r="T190" s="64"/>
      <c r="AT190" s="17" t="s">
        <v>126</v>
      </c>
      <c r="AU190" s="17" t="s">
        <v>78</v>
      </c>
    </row>
    <row r="191" spans="2:65" s="1" customFormat="1" ht="31.5" customHeight="1">
      <c r="B191" s="164"/>
      <c r="C191" s="165" t="s">
        <v>269</v>
      </c>
      <c r="D191" s="165" t="s">
        <v>121</v>
      </c>
      <c r="E191" s="166" t="s">
        <v>270</v>
      </c>
      <c r="F191" s="167" t="s">
        <v>271</v>
      </c>
      <c r="G191" s="168" t="s">
        <v>234</v>
      </c>
      <c r="H191" s="169">
        <v>1</v>
      </c>
      <c r="I191" s="170"/>
      <c r="J191" s="171">
        <f>ROUND(I191*H191,2)</f>
        <v>0</v>
      </c>
      <c r="K191" s="167" t="s">
        <v>20</v>
      </c>
      <c r="L191" s="34"/>
      <c r="M191" s="172" t="s">
        <v>20</v>
      </c>
      <c r="N191" s="173" t="s">
        <v>42</v>
      </c>
      <c r="O191" s="3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7" t="s">
        <v>165</v>
      </c>
      <c r="AT191" s="17" t="s">
        <v>121</v>
      </c>
      <c r="AU191" s="17" t="s">
        <v>78</v>
      </c>
      <c r="AY191" s="17" t="s">
        <v>118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22</v>
      </c>
      <c r="BK191" s="176">
        <f>ROUND(I191*H191,2)</f>
        <v>0</v>
      </c>
      <c r="BL191" s="17" t="s">
        <v>165</v>
      </c>
      <c r="BM191" s="17" t="s">
        <v>269</v>
      </c>
    </row>
    <row r="192" spans="2:47" s="1" customFormat="1" ht="22.5" customHeight="1">
      <c r="B192" s="34"/>
      <c r="D192" s="188" t="s">
        <v>126</v>
      </c>
      <c r="F192" s="205" t="s">
        <v>271</v>
      </c>
      <c r="I192" s="138"/>
      <c r="L192" s="34"/>
      <c r="M192" s="63"/>
      <c r="N192" s="35"/>
      <c r="O192" s="35"/>
      <c r="P192" s="35"/>
      <c r="Q192" s="35"/>
      <c r="R192" s="35"/>
      <c r="S192" s="35"/>
      <c r="T192" s="64"/>
      <c r="AT192" s="17" t="s">
        <v>126</v>
      </c>
      <c r="AU192" s="17" t="s">
        <v>78</v>
      </c>
    </row>
    <row r="193" spans="2:65" s="1" customFormat="1" ht="22.5" customHeight="1">
      <c r="B193" s="164"/>
      <c r="C193" s="165" t="s">
        <v>272</v>
      </c>
      <c r="D193" s="165" t="s">
        <v>121</v>
      </c>
      <c r="E193" s="166" t="s">
        <v>273</v>
      </c>
      <c r="F193" s="167" t="s">
        <v>274</v>
      </c>
      <c r="G193" s="168" t="s">
        <v>191</v>
      </c>
      <c r="H193" s="169">
        <v>48.3</v>
      </c>
      <c r="I193" s="170"/>
      <c r="J193" s="171">
        <f>ROUND(I193*H193,2)</f>
        <v>0</v>
      </c>
      <c r="K193" s="167" t="s">
        <v>20</v>
      </c>
      <c r="L193" s="34"/>
      <c r="M193" s="172" t="s">
        <v>20</v>
      </c>
      <c r="N193" s="173" t="s">
        <v>42</v>
      </c>
      <c r="O193" s="35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AR193" s="17" t="s">
        <v>165</v>
      </c>
      <c r="AT193" s="17" t="s">
        <v>121</v>
      </c>
      <c r="AU193" s="17" t="s">
        <v>78</v>
      </c>
      <c r="AY193" s="17" t="s">
        <v>118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7" t="s">
        <v>22</v>
      </c>
      <c r="BK193" s="176">
        <f>ROUND(I193*H193,2)</f>
        <v>0</v>
      </c>
      <c r="BL193" s="17" t="s">
        <v>165</v>
      </c>
      <c r="BM193" s="17" t="s">
        <v>272</v>
      </c>
    </row>
    <row r="194" spans="2:47" s="1" customFormat="1" ht="22.5" customHeight="1">
      <c r="B194" s="34"/>
      <c r="D194" s="188" t="s">
        <v>126</v>
      </c>
      <c r="F194" s="205" t="s">
        <v>274</v>
      </c>
      <c r="I194" s="13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126</v>
      </c>
      <c r="AU194" s="17" t="s">
        <v>78</v>
      </c>
    </row>
    <row r="195" spans="2:65" s="1" customFormat="1" ht="22.5" customHeight="1">
      <c r="B195" s="164"/>
      <c r="C195" s="165" t="s">
        <v>275</v>
      </c>
      <c r="D195" s="165" t="s">
        <v>121</v>
      </c>
      <c r="E195" s="166" t="s">
        <v>276</v>
      </c>
      <c r="F195" s="167" t="s">
        <v>277</v>
      </c>
      <c r="G195" s="168" t="s">
        <v>234</v>
      </c>
      <c r="H195" s="169">
        <v>2</v>
      </c>
      <c r="I195" s="170"/>
      <c r="J195" s="171">
        <f>ROUND(I195*H195,2)</f>
        <v>0</v>
      </c>
      <c r="K195" s="167" t="s">
        <v>20</v>
      </c>
      <c r="L195" s="34"/>
      <c r="M195" s="172" t="s">
        <v>20</v>
      </c>
      <c r="N195" s="173" t="s">
        <v>42</v>
      </c>
      <c r="O195" s="35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AR195" s="17" t="s">
        <v>165</v>
      </c>
      <c r="AT195" s="17" t="s">
        <v>121</v>
      </c>
      <c r="AU195" s="17" t="s">
        <v>78</v>
      </c>
      <c r="AY195" s="17" t="s">
        <v>118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22</v>
      </c>
      <c r="BK195" s="176">
        <f>ROUND(I195*H195,2)</f>
        <v>0</v>
      </c>
      <c r="BL195" s="17" t="s">
        <v>165</v>
      </c>
      <c r="BM195" s="17" t="s">
        <v>275</v>
      </c>
    </row>
    <row r="196" spans="2:47" s="1" customFormat="1" ht="22.5" customHeight="1">
      <c r="B196" s="34"/>
      <c r="D196" s="188" t="s">
        <v>126</v>
      </c>
      <c r="F196" s="205" t="s">
        <v>277</v>
      </c>
      <c r="I196" s="138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126</v>
      </c>
      <c r="AU196" s="17" t="s">
        <v>78</v>
      </c>
    </row>
    <row r="197" spans="2:65" s="1" customFormat="1" ht="22.5" customHeight="1">
      <c r="B197" s="164"/>
      <c r="C197" s="165" t="s">
        <v>278</v>
      </c>
      <c r="D197" s="165" t="s">
        <v>121</v>
      </c>
      <c r="E197" s="166" t="s">
        <v>279</v>
      </c>
      <c r="F197" s="167" t="s">
        <v>280</v>
      </c>
      <c r="G197" s="168" t="s">
        <v>191</v>
      </c>
      <c r="H197" s="169">
        <v>16</v>
      </c>
      <c r="I197" s="170"/>
      <c r="J197" s="171">
        <f>ROUND(I197*H197,2)</f>
        <v>0</v>
      </c>
      <c r="K197" s="167" t="s">
        <v>20</v>
      </c>
      <c r="L197" s="34"/>
      <c r="M197" s="172" t="s">
        <v>20</v>
      </c>
      <c r="N197" s="173" t="s">
        <v>42</v>
      </c>
      <c r="O197" s="35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AR197" s="17" t="s">
        <v>165</v>
      </c>
      <c r="AT197" s="17" t="s">
        <v>121</v>
      </c>
      <c r="AU197" s="17" t="s">
        <v>78</v>
      </c>
      <c r="AY197" s="17" t="s">
        <v>118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22</v>
      </c>
      <c r="BK197" s="176">
        <f>ROUND(I197*H197,2)</f>
        <v>0</v>
      </c>
      <c r="BL197" s="17" t="s">
        <v>165</v>
      </c>
      <c r="BM197" s="17" t="s">
        <v>278</v>
      </c>
    </row>
    <row r="198" spans="2:47" s="1" customFormat="1" ht="22.5" customHeight="1">
      <c r="B198" s="34"/>
      <c r="D198" s="188" t="s">
        <v>126</v>
      </c>
      <c r="F198" s="205" t="s">
        <v>280</v>
      </c>
      <c r="I198" s="138"/>
      <c r="L198" s="34"/>
      <c r="M198" s="63"/>
      <c r="N198" s="35"/>
      <c r="O198" s="35"/>
      <c r="P198" s="35"/>
      <c r="Q198" s="35"/>
      <c r="R198" s="35"/>
      <c r="S198" s="35"/>
      <c r="T198" s="64"/>
      <c r="AT198" s="17" t="s">
        <v>126</v>
      </c>
      <c r="AU198" s="17" t="s">
        <v>78</v>
      </c>
    </row>
    <row r="199" spans="2:65" s="1" customFormat="1" ht="22.5" customHeight="1">
      <c r="B199" s="164"/>
      <c r="C199" s="165" t="s">
        <v>281</v>
      </c>
      <c r="D199" s="165" t="s">
        <v>121</v>
      </c>
      <c r="E199" s="166" t="s">
        <v>282</v>
      </c>
      <c r="F199" s="167" t="s">
        <v>283</v>
      </c>
      <c r="G199" s="168" t="s">
        <v>141</v>
      </c>
      <c r="H199" s="169">
        <v>2.59</v>
      </c>
      <c r="I199" s="170"/>
      <c r="J199" s="171">
        <f>ROUND(I199*H199,2)</f>
        <v>0</v>
      </c>
      <c r="K199" s="167" t="s">
        <v>20</v>
      </c>
      <c r="L199" s="34"/>
      <c r="M199" s="172" t="s">
        <v>20</v>
      </c>
      <c r="N199" s="173" t="s">
        <v>42</v>
      </c>
      <c r="O199" s="35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AR199" s="17" t="s">
        <v>165</v>
      </c>
      <c r="AT199" s="17" t="s">
        <v>121</v>
      </c>
      <c r="AU199" s="17" t="s">
        <v>78</v>
      </c>
      <c r="AY199" s="17" t="s">
        <v>118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22</v>
      </c>
      <c r="BK199" s="176">
        <f>ROUND(I199*H199,2)</f>
        <v>0</v>
      </c>
      <c r="BL199" s="17" t="s">
        <v>165</v>
      </c>
      <c r="BM199" s="17" t="s">
        <v>281</v>
      </c>
    </row>
    <row r="200" spans="2:47" s="1" customFormat="1" ht="22.5" customHeight="1">
      <c r="B200" s="34"/>
      <c r="D200" s="177" t="s">
        <v>126</v>
      </c>
      <c r="F200" s="178" t="s">
        <v>283</v>
      </c>
      <c r="I200" s="138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126</v>
      </c>
      <c r="AU200" s="17" t="s">
        <v>78</v>
      </c>
    </row>
    <row r="201" spans="2:63" s="10" customFormat="1" ht="29.25" customHeight="1">
      <c r="B201" s="150"/>
      <c r="D201" s="161" t="s">
        <v>70</v>
      </c>
      <c r="E201" s="162" t="s">
        <v>284</v>
      </c>
      <c r="F201" s="162" t="s">
        <v>285</v>
      </c>
      <c r="I201" s="153"/>
      <c r="J201" s="163">
        <f>BK201</f>
        <v>0</v>
      </c>
      <c r="L201" s="150"/>
      <c r="M201" s="155"/>
      <c r="N201" s="156"/>
      <c r="O201" s="156"/>
      <c r="P201" s="157">
        <f>SUM(P202:P204)</f>
        <v>0</v>
      </c>
      <c r="Q201" s="156"/>
      <c r="R201" s="157">
        <f>SUM(R202:R204)</f>
        <v>0</v>
      </c>
      <c r="S201" s="156"/>
      <c r="T201" s="158">
        <f>SUM(T202:T204)</f>
        <v>0</v>
      </c>
      <c r="AR201" s="151" t="s">
        <v>78</v>
      </c>
      <c r="AT201" s="159" t="s">
        <v>70</v>
      </c>
      <c r="AU201" s="159" t="s">
        <v>22</v>
      </c>
      <c r="AY201" s="151" t="s">
        <v>118</v>
      </c>
      <c r="BK201" s="160">
        <f>SUM(BK202:BK204)</f>
        <v>0</v>
      </c>
    </row>
    <row r="202" spans="2:65" s="1" customFormat="1" ht="22.5" customHeight="1">
      <c r="B202" s="164"/>
      <c r="C202" s="165" t="s">
        <v>286</v>
      </c>
      <c r="D202" s="165" t="s">
        <v>121</v>
      </c>
      <c r="E202" s="166" t="s">
        <v>287</v>
      </c>
      <c r="F202" s="167" t="s">
        <v>288</v>
      </c>
      <c r="G202" s="168" t="s">
        <v>124</v>
      </c>
      <c r="H202" s="169">
        <v>271.6</v>
      </c>
      <c r="I202" s="170"/>
      <c r="J202" s="171">
        <f>ROUND(I202*H202,2)</f>
        <v>0</v>
      </c>
      <c r="K202" s="167" t="s">
        <v>20</v>
      </c>
      <c r="L202" s="34"/>
      <c r="M202" s="172" t="s">
        <v>20</v>
      </c>
      <c r="N202" s="173" t="s">
        <v>42</v>
      </c>
      <c r="O202" s="35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AR202" s="17" t="s">
        <v>165</v>
      </c>
      <c r="AT202" s="17" t="s">
        <v>121</v>
      </c>
      <c r="AU202" s="17" t="s">
        <v>78</v>
      </c>
      <c r="AY202" s="17" t="s">
        <v>118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7" t="s">
        <v>22</v>
      </c>
      <c r="BK202" s="176">
        <f>ROUND(I202*H202,2)</f>
        <v>0</v>
      </c>
      <c r="BL202" s="17" t="s">
        <v>165</v>
      </c>
      <c r="BM202" s="17" t="s">
        <v>286</v>
      </c>
    </row>
    <row r="203" spans="2:47" s="1" customFormat="1" ht="22.5" customHeight="1">
      <c r="B203" s="34"/>
      <c r="D203" s="177" t="s">
        <v>126</v>
      </c>
      <c r="F203" s="178" t="s">
        <v>288</v>
      </c>
      <c r="I203" s="138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126</v>
      </c>
      <c r="AU203" s="17" t="s">
        <v>78</v>
      </c>
    </row>
    <row r="204" spans="2:47" s="1" customFormat="1" ht="30" customHeight="1">
      <c r="B204" s="34"/>
      <c r="D204" s="177" t="s">
        <v>166</v>
      </c>
      <c r="F204" s="217" t="s">
        <v>289</v>
      </c>
      <c r="I204" s="138"/>
      <c r="L204" s="34"/>
      <c r="M204" s="63"/>
      <c r="N204" s="35"/>
      <c r="O204" s="35"/>
      <c r="P204" s="35"/>
      <c r="Q204" s="35"/>
      <c r="R204" s="35"/>
      <c r="S204" s="35"/>
      <c r="T204" s="64"/>
      <c r="AT204" s="17" t="s">
        <v>166</v>
      </c>
      <c r="AU204" s="17" t="s">
        <v>78</v>
      </c>
    </row>
    <row r="205" spans="2:63" s="10" customFormat="1" ht="29.25" customHeight="1">
      <c r="B205" s="150"/>
      <c r="D205" s="161" t="s">
        <v>70</v>
      </c>
      <c r="E205" s="162" t="s">
        <v>290</v>
      </c>
      <c r="F205" s="162" t="s">
        <v>291</v>
      </c>
      <c r="I205" s="153"/>
      <c r="J205" s="163">
        <f>BK205</f>
        <v>0</v>
      </c>
      <c r="L205" s="150"/>
      <c r="M205" s="155"/>
      <c r="N205" s="156"/>
      <c r="O205" s="156"/>
      <c r="P205" s="157">
        <f>SUM(P206:P215)</f>
        <v>0</v>
      </c>
      <c r="Q205" s="156"/>
      <c r="R205" s="157">
        <f>SUM(R206:R215)</f>
        <v>0</v>
      </c>
      <c r="S205" s="156"/>
      <c r="T205" s="158">
        <f>SUM(T206:T215)</f>
        <v>0</v>
      </c>
      <c r="AR205" s="151" t="s">
        <v>78</v>
      </c>
      <c r="AT205" s="159" t="s">
        <v>70</v>
      </c>
      <c r="AU205" s="159" t="s">
        <v>22</v>
      </c>
      <c r="AY205" s="151" t="s">
        <v>118</v>
      </c>
      <c r="BK205" s="160">
        <f>SUM(BK206:BK215)</f>
        <v>0</v>
      </c>
    </row>
    <row r="206" spans="2:65" s="1" customFormat="1" ht="22.5" customHeight="1">
      <c r="B206" s="164"/>
      <c r="C206" s="165" t="s">
        <v>292</v>
      </c>
      <c r="D206" s="165" t="s">
        <v>121</v>
      </c>
      <c r="E206" s="166" t="s">
        <v>293</v>
      </c>
      <c r="F206" s="167" t="s">
        <v>294</v>
      </c>
      <c r="G206" s="168" t="s">
        <v>124</v>
      </c>
      <c r="H206" s="169">
        <v>0.27</v>
      </c>
      <c r="I206" s="170"/>
      <c r="J206" s="171">
        <f>ROUND(I206*H206,2)</f>
        <v>0</v>
      </c>
      <c r="K206" s="167" t="s">
        <v>20</v>
      </c>
      <c r="L206" s="34"/>
      <c r="M206" s="172" t="s">
        <v>20</v>
      </c>
      <c r="N206" s="173" t="s">
        <v>42</v>
      </c>
      <c r="O206" s="35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7" t="s">
        <v>165</v>
      </c>
      <c r="AT206" s="17" t="s">
        <v>121</v>
      </c>
      <c r="AU206" s="17" t="s">
        <v>78</v>
      </c>
      <c r="AY206" s="17" t="s">
        <v>118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22</v>
      </c>
      <c r="BK206" s="176">
        <f>ROUND(I206*H206,2)</f>
        <v>0</v>
      </c>
      <c r="BL206" s="17" t="s">
        <v>165</v>
      </c>
      <c r="BM206" s="17" t="s">
        <v>292</v>
      </c>
    </row>
    <row r="207" spans="2:47" s="1" customFormat="1" ht="22.5" customHeight="1">
      <c r="B207" s="34"/>
      <c r="D207" s="177" t="s">
        <v>126</v>
      </c>
      <c r="F207" s="178" t="s">
        <v>294</v>
      </c>
      <c r="I207" s="138"/>
      <c r="L207" s="34"/>
      <c r="M207" s="63"/>
      <c r="N207" s="35"/>
      <c r="O207" s="35"/>
      <c r="P207" s="35"/>
      <c r="Q207" s="35"/>
      <c r="R207" s="35"/>
      <c r="S207" s="35"/>
      <c r="T207" s="64"/>
      <c r="AT207" s="17" t="s">
        <v>126</v>
      </c>
      <c r="AU207" s="17" t="s">
        <v>78</v>
      </c>
    </row>
    <row r="208" spans="2:51" s="11" customFormat="1" ht="22.5" customHeight="1">
      <c r="B208" s="179"/>
      <c r="D208" s="177" t="s">
        <v>127</v>
      </c>
      <c r="E208" s="180" t="s">
        <v>20</v>
      </c>
      <c r="F208" s="181" t="s">
        <v>295</v>
      </c>
      <c r="H208" s="182">
        <v>0.27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127</v>
      </c>
      <c r="AU208" s="180" t="s">
        <v>78</v>
      </c>
      <c r="AV208" s="11" t="s">
        <v>78</v>
      </c>
      <c r="AW208" s="11" t="s">
        <v>35</v>
      </c>
      <c r="AX208" s="11" t="s">
        <v>71</v>
      </c>
      <c r="AY208" s="180" t="s">
        <v>118</v>
      </c>
    </row>
    <row r="209" spans="2:51" s="11" customFormat="1" ht="22.5" customHeight="1">
      <c r="B209" s="179"/>
      <c r="D209" s="177" t="s">
        <v>127</v>
      </c>
      <c r="E209" s="180" t="s">
        <v>20</v>
      </c>
      <c r="F209" s="181" t="s">
        <v>71</v>
      </c>
      <c r="H209" s="182">
        <v>0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127</v>
      </c>
      <c r="AU209" s="180" t="s">
        <v>78</v>
      </c>
      <c r="AV209" s="11" t="s">
        <v>78</v>
      </c>
      <c r="AW209" s="11" t="s">
        <v>35</v>
      </c>
      <c r="AX209" s="11" t="s">
        <v>71</v>
      </c>
      <c r="AY209" s="180" t="s">
        <v>118</v>
      </c>
    </row>
    <row r="210" spans="2:51" s="12" customFormat="1" ht="22.5" customHeight="1">
      <c r="B210" s="187"/>
      <c r="D210" s="188" t="s">
        <v>127</v>
      </c>
      <c r="E210" s="189" t="s">
        <v>20</v>
      </c>
      <c r="F210" s="190" t="s">
        <v>129</v>
      </c>
      <c r="H210" s="191">
        <v>0.27</v>
      </c>
      <c r="I210" s="192"/>
      <c r="L210" s="187"/>
      <c r="M210" s="193"/>
      <c r="N210" s="194"/>
      <c r="O210" s="194"/>
      <c r="P210" s="194"/>
      <c r="Q210" s="194"/>
      <c r="R210" s="194"/>
      <c r="S210" s="194"/>
      <c r="T210" s="195"/>
      <c r="AT210" s="196" t="s">
        <v>127</v>
      </c>
      <c r="AU210" s="196" t="s">
        <v>78</v>
      </c>
      <c r="AV210" s="12" t="s">
        <v>125</v>
      </c>
      <c r="AW210" s="12" t="s">
        <v>35</v>
      </c>
      <c r="AX210" s="12" t="s">
        <v>22</v>
      </c>
      <c r="AY210" s="196" t="s">
        <v>118</v>
      </c>
    </row>
    <row r="211" spans="2:65" s="1" customFormat="1" ht="22.5" customHeight="1">
      <c r="B211" s="164"/>
      <c r="C211" s="207" t="s">
        <v>296</v>
      </c>
      <c r="D211" s="207" t="s">
        <v>172</v>
      </c>
      <c r="E211" s="208" t="s">
        <v>297</v>
      </c>
      <c r="F211" s="209" t="s">
        <v>298</v>
      </c>
      <c r="G211" s="210" t="s">
        <v>234</v>
      </c>
      <c r="H211" s="211">
        <v>1</v>
      </c>
      <c r="I211" s="212"/>
      <c r="J211" s="213">
        <f>ROUND(I211*H211,2)</f>
        <v>0</v>
      </c>
      <c r="K211" s="209" t="s">
        <v>20</v>
      </c>
      <c r="L211" s="214"/>
      <c r="M211" s="215" t="s">
        <v>20</v>
      </c>
      <c r="N211" s="216" t="s">
        <v>42</v>
      </c>
      <c r="O211" s="35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AR211" s="17" t="s">
        <v>175</v>
      </c>
      <c r="AT211" s="17" t="s">
        <v>172</v>
      </c>
      <c r="AU211" s="17" t="s">
        <v>78</v>
      </c>
      <c r="AY211" s="17" t="s">
        <v>118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7" t="s">
        <v>22</v>
      </c>
      <c r="BK211" s="176">
        <f>ROUND(I211*H211,2)</f>
        <v>0</v>
      </c>
      <c r="BL211" s="17" t="s">
        <v>165</v>
      </c>
      <c r="BM211" s="17" t="s">
        <v>296</v>
      </c>
    </row>
    <row r="212" spans="2:47" s="1" customFormat="1" ht="22.5" customHeight="1">
      <c r="B212" s="34"/>
      <c r="D212" s="177" t="s">
        <v>126</v>
      </c>
      <c r="F212" s="178" t="s">
        <v>298</v>
      </c>
      <c r="I212" s="138"/>
      <c r="L212" s="34"/>
      <c r="M212" s="63"/>
      <c r="N212" s="35"/>
      <c r="O212" s="35"/>
      <c r="P212" s="35"/>
      <c r="Q212" s="35"/>
      <c r="R212" s="35"/>
      <c r="S212" s="35"/>
      <c r="T212" s="64"/>
      <c r="AT212" s="17" t="s">
        <v>126</v>
      </c>
      <c r="AU212" s="17" t="s">
        <v>78</v>
      </c>
    </row>
    <row r="213" spans="2:47" s="1" customFormat="1" ht="30" customHeight="1">
      <c r="B213" s="34"/>
      <c r="D213" s="188" t="s">
        <v>166</v>
      </c>
      <c r="F213" s="206" t="s">
        <v>299</v>
      </c>
      <c r="I213" s="138"/>
      <c r="L213" s="34"/>
      <c r="M213" s="63"/>
      <c r="N213" s="35"/>
      <c r="O213" s="35"/>
      <c r="P213" s="35"/>
      <c r="Q213" s="35"/>
      <c r="R213" s="35"/>
      <c r="S213" s="35"/>
      <c r="T213" s="64"/>
      <c r="AT213" s="17" t="s">
        <v>166</v>
      </c>
      <c r="AU213" s="17" t="s">
        <v>78</v>
      </c>
    </row>
    <row r="214" spans="2:65" s="1" customFormat="1" ht="22.5" customHeight="1">
      <c r="B214" s="164"/>
      <c r="C214" s="165" t="s">
        <v>300</v>
      </c>
      <c r="D214" s="165" t="s">
        <v>121</v>
      </c>
      <c r="E214" s="166" t="s">
        <v>301</v>
      </c>
      <c r="F214" s="167" t="s">
        <v>302</v>
      </c>
      <c r="G214" s="168" t="s">
        <v>141</v>
      </c>
      <c r="H214" s="169">
        <v>0.012</v>
      </c>
      <c r="I214" s="170"/>
      <c r="J214" s="171">
        <f>ROUND(I214*H214,2)</f>
        <v>0</v>
      </c>
      <c r="K214" s="167" t="s">
        <v>20</v>
      </c>
      <c r="L214" s="34"/>
      <c r="M214" s="172" t="s">
        <v>20</v>
      </c>
      <c r="N214" s="173" t="s">
        <v>42</v>
      </c>
      <c r="O214" s="35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AR214" s="17" t="s">
        <v>165</v>
      </c>
      <c r="AT214" s="17" t="s">
        <v>121</v>
      </c>
      <c r="AU214" s="17" t="s">
        <v>78</v>
      </c>
      <c r="AY214" s="17" t="s">
        <v>118</v>
      </c>
      <c r="BE214" s="176">
        <f>IF(N214="základní",J214,0)</f>
        <v>0</v>
      </c>
      <c r="BF214" s="176">
        <f>IF(N214="snížená",J214,0)</f>
        <v>0</v>
      </c>
      <c r="BG214" s="176">
        <f>IF(N214="zákl. přenesená",J214,0)</f>
        <v>0</v>
      </c>
      <c r="BH214" s="176">
        <f>IF(N214="sníž. přenesená",J214,0)</f>
        <v>0</v>
      </c>
      <c r="BI214" s="176">
        <f>IF(N214="nulová",J214,0)</f>
        <v>0</v>
      </c>
      <c r="BJ214" s="17" t="s">
        <v>22</v>
      </c>
      <c r="BK214" s="176">
        <f>ROUND(I214*H214,2)</f>
        <v>0</v>
      </c>
      <c r="BL214" s="17" t="s">
        <v>165</v>
      </c>
      <c r="BM214" s="17" t="s">
        <v>300</v>
      </c>
    </row>
    <row r="215" spans="2:47" s="1" customFormat="1" ht="22.5" customHeight="1">
      <c r="B215" s="34"/>
      <c r="D215" s="177" t="s">
        <v>126</v>
      </c>
      <c r="F215" s="178" t="s">
        <v>302</v>
      </c>
      <c r="I215" s="138"/>
      <c r="L215" s="34"/>
      <c r="M215" s="63"/>
      <c r="N215" s="35"/>
      <c r="O215" s="35"/>
      <c r="P215" s="35"/>
      <c r="Q215" s="35"/>
      <c r="R215" s="35"/>
      <c r="S215" s="35"/>
      <c r="T215" s="64"/>
      <c r="AT215" s="17" t="s">
        <v>126</v>
      </c>
      <c r="AU215" s="17" t="s">
        <v>78</v>
      </c>
    </row>
    <row r="216" spans="2:63" s="10" customFormat="1" ht="29.25" customHeight="1">
      <c r="B216" s="150"/>
      <c r="D216" s="161" t="s">
        <v>70</v>
      </c>
      <c r="E216" s="162" t="s">
        <v>303</v>
      </c>
      <c r="F216" s="162" t="s">
        <v>304</v>
      </c>
      <c r="I216" s="153"/>
      <c r="J216" s="163">
        <f>BK216</f>
        <v>0</v>
      </c>
      <c r="L216" s="150"/>
      <c r="M216" s="155"/>
      <c r="N216" s="156"/>
      <c r="O216" s="156"/>
      <c r="P216" s="157">
        <f>SUM(P217:P224)</f>
        <v>0</v>
      </c>
      <c r="Q216" s="156"/>
      <c r="R216" s="157">
        <f>SUM(R217:R224)</f>
        <v>0</v>
      </c>
      <c r="S216" s="156"/>
      <c r="T216" s="158">
        <f>SUM(T217:T224)</f>
        <v>0</v>
      </c>
      <c r="AR216" s="151" t="s">
        <v>78</v>
      </c>
      <c r="AT216" s="159" t="s">
        <v>70</v>
      </c>
      <c r="AU216" s="159" t="s">
        <v>22</v>
      </c>
      <c r="AY216" s="151" t="s">
        <v>118</v>
      </c>
      <c r="BK216" s="160">
        <f>SUM(BK217:BK224)</f>
        <v>0</v>
      </c>
    </row>
    <row r="217" spans="2:65" s="1" customFormat="1" ht="22.5" customHeight="1">
      <c r="B217" s="164"/>
      <c r="C217" s="165" t="s">
        <v>305</v>
      </c>
      <c r="D217" s="165" t="s">
        <v>121</v>
      </c>
      <c r="E217" s="166" t="s">
        <v>306</v>
      </c>
      <c r="F217" s="167" t="s">
        <v>307</v>
      </c>
      <c r="G217" s="168" t="s">
        <v>124</v>
      </c>
      <c r="H217" s="169">
        <v>1</v>
      </c>
      <c r="I217" s="170"/>
      <c r="J217" s="171">
        <f>ROUND(I217*H217,2)</f>
        <v>0</v>
      </c>
      <c r="K217" s="167" t="s">
        <v>20</v>
      </c>
      <c r="L217" s="34"/>
      <c r="M217" s="172" t="s">
        <v>20</v>
      </c>
      <c r="N217" s="173" t="s">
        <v>42</v>
      </c>
      <c r="O217" s="35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AR217" s="17" t="s">
        <v>165</v>
      </c>
      <c r="AT217" s="17" t="s">
        <v>121</v>
      </c>
      <c r="AU217" s="17" t="s">
        <v>78</v>
      </c>
      <c r="AY217" s="17" t="s">
        <v>118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7" t="s">
        <v>22</v>
      </c>
      <c r="BK217" s="176">
        <f>ROUND(I217*H217,2)</f>
        <v>0</v>
      </c>
      <c r="BL217" s="17" t="s">
        <v>165</v>
      </c>
      <c r="BM217" s="17" t="s">
        <v>305</v>
      </c>
    </row>
    <row r="218" spans="2:47" s="1" customFormat="1" ht="22.5" customHeight="1">
      <c r="B218" s="34"/>
      <c r="D218" s="188" t="s">
        <v>126</v>
      </c>
      <c r="F218" s="205" t="s">
        <v>307</v>
      </c>
      <c r="I218" s="138"/>
      <c r="L218" s="34"/>
      <c r="M218" s="63"/>
      <c r="N218" s="35"/>
      <c r="O218" s="35"/>
      <c r="P218" s="35"/>
      <c r="Q218" s="35"/>
      <c r="R218" s="35"/>
      <c r="S218" s="35"/>
      <c r="T218" s="64"/>
      <c r="AT218" s="17" t="s">
        <v>126</v>
      </c>
      <c r="AU218" s="17" t="s">
        <v>78</v>
      </c>
    </row>
    <row r="219" spans="2:65" s="1" customFormat="1" ht="22.5" customHeight="1">
      <c r="B219" s="164"/>
      <c r="C219" s="165" t="s">
        <v>308</v>
      </c>
      <c r="D219" s="165" t="s">
        <v>121</v>
      </c>
      <c r="E219" s="166" t="s">
        <v>309</v>
      </c>
      <c r="F219" s="167" t="s">
        <v>310</v>
      </c>
      <c r="G219" s="168" t="s">
        <v>124</v>
      </c>
      <c r="H219" s="169">
        <v>1</v>
      </c>
      <c r="I219" s="170"/>
      <c r="J219" s="171">
        <f>ROUND(I219*H219,2)</f>
        <v>0</v>
      </c>
      <c r="K219" s="167" t="s">
        <v>20</v>
      </c>
      <c r="L219" s="34"/>
      <c r="M219" s="172" t="s">
        <v>20</v>
      </c>
      <c r="N219" s="173" t="s">
        <v>42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165</v>
      </c>
      <c r="AT219" s="17" t="s">
        <v>121</v>
      </c>
      <c r="AU219" s="17" t="s">
        <v>78</v>
      </c>
      <c r="AY219" s="17" t="s">
        <v>118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22</v>
      </c>
      <c r="BK219" s="176">
        <f>ROUND(I219*H219,2)</f>
        <v>0</v>
      </c>
      <c r="BL219" s="17" t="s">
        <v>165</v>
      </c>
      <c r="BM219" s="17" t="s">
        <v>308</v>
      </c>
    </row>
    <row r="220" spans="2:47" s="1" customFormat="1" ht="22.5" customHeight="1">
      <c r="B220" s="34"/>
      <c r="D220" s="177" t="s">
        <v>126</v>
      </c>
      <c r="F220" s="178" t="s">
        <v>310</v>
      </c>
      <c r="I220" s="138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126</v>
      </c>
      <c r="AU220" s="17" t="s">
        <v>78</v>
      </c>
    </row>
    <row r="221" spans="2:47" s="1" customFormat="1" ht="30" customHeight="1">
      <c r="B221" s="34"/>
      <c r="D221" s="188" t="s">
        <v>166</v>
      </c>
      <c r="F221" s="206" t="s">
        <v>311</v>
      </c>
      <c r="I221" s="138"/>
      <c r="L221" s="34"/>
      <c r="M221" s="63"/>
      <c r="N221" s="35"/>
      <c r="O221" s="35"/>
      <c r="P221" s="35"/>
      <c r="Q221" s="35"/>
      <c r="R221" s="35"/>
      <c r="S221" s="35"/>
      <c r="T221" s="64"/>
      <c r="AT221" s="17" t="s">
        <v>166</v>
      </c>
      <c r="AU221" s="17" t="s">
        <v>78</v>
      </c>
    </row>
    <row r="222" spans="2:65" s="1" customFormat="1" ht="22.5" customHeight="1">
      <c r="B222" s="164"/>
      <c r="C222" s="165" t="s">
        <v>312</v>
      </c>
      <c r="D222" s="165" t="s">
        <v>121</v>
      </c>
      <c r="E222" s="166" t="s">
        <v>313</v>
      </c>
      <c r="F222" s="167" t="s">
        <v>314</v>
      </c>
      <c r="G222" s="168" t="s">
        <v>124</v>
      </c>
      <c r="H222" s="169">
        <v>271.6</v>
      </c>
      <c r="I222" s="170"/>
      <c r="J222" s="171">
        <f>ROUND(I222*H222,2)</f>
        <v>0</v>
      </c>
      <c r="K222" s="167" t="s">
        <v>20</v>
      </c>
      <c r="L222" s="34"/>
      <c r="M222" s="172" t="s">
        <v>20</v>
      </c>
      <c r="N222" s="173" t="s">
        <v>42</v>
      </c>
      <c r="O222" s="35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AR222" s="17" t="s">
        <v>165</v>
      </c>
      <c r="AT222" s="17" t="s">
        <v>121</v>
      </c>
      <c r="AU222" s="17" t="s">
        <v>78</v>
      </c>
      <c r="AY222" s="17" t="s">
        <v>118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7" t="s">
        <v>22</v>
      </c>
      <c r="BK222" s="176">
        <f>ROUND(I222*H222,2)</f>
        <v>0</v>
      </c>
      <c r="BL222" s="17" t="s">
        <v>165</v>
      </c>
      <c r="BM222" s="17" t="s">
        <v>312</v>
      </c>
    </row>
    <row r="223" spans="2:47" s="1" customFormat="1" ht="22.5" customHeight="1">
      <c r="B223" s="34"/>
      <c r="D223" s="177" t="s">
        <v>126</v>
      </c>
      <c r="F223" s="178" t="s">
        <v>314</v>
      </c>
      <c r="I223" s="138"/>
      <c r="L223" s="34"/>
      <c r="M223" s="63"/>
      <c r="N223" s="35"/>
      <c r="O223" s="35"/>
      <c r="P223" s="35"/>
      <c r="Q223" s="35"/>
      <c r="R223" s="35"/>
      <c r="S223" s="35"/>
      <c r="T223" s="64"/>
      <c r="AT223" s="17" t="s">
        <v>126</v>
      </c>
      <c r="AU223" s="17" t="s">
        <v>78</v>
      </c>
    </row>
    <row r="224" spans="2:47" s="1" customFormat="1" ht="30" customHeight="1">
      <c r="B224" s="34"/>
      <c r="D224" s="177" t="s">
        <v>166</v>
      </c>
      <c r="F224" s="217" t="s">
        <v>315</v>
      </c>
      <c r="I224" s="138"/>
      <c r="L224" s="34"/>
      <c r="M224" s="218"/>
      <c r="N224" s="219"/>
      <c r="O224" s="219"/>
      <c r="P224" s="219"/>
      <c r="Q224" s="219"/>
      <c r="R224" s="219"/>
      <c r="S224" s="219"/>
      <c r="T224" s="220"/>
      <c r="AT224" s="17" t="s">
        <v>166</v>
      </c>
      <c r="AU224" s="17" t="s">
        <v>78</v>
      </c>
    </row>
    <row r="225" spans="2:12" s="1" customFormat="1" ht="6.75" customHeight="1">
      <c r="B225" s="49"/>
      <c r="C225" s="50"/>
      <c r="D225" s="50"/>
      <c r="E225" s="50"/>
      <c r="F225" s="50"/>
      <c r="G225" s="50"/>
      <c r="H225" s="50"/>
      <c r="I225" s="116"/>
      <c r="J225" s="50"/>
      <c r="K225" s="50"/>
      <c r="L225" s="34"/>
    </row>
    <row r="226" ht="13.5">
      <c r="AT226" s="221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5"/>
      <c r="C1" s="265"/>
      <c r="D1" s="264" t="s">
        <v>1</v>
      </c>
      <c r="E1" s="265"/>
      <c r="F1" s="266" t="s">
        <v>332</v>
      </c>
      <c r="G1" s="271" t="s">
        <v>333</v>
      </c>
      <c r="H1" s="271"/>
      <c r="I1" s="272"/>
      <c r="J1" s="266" t="s">
        <v>334</v>
      </c>
      <c r="K1" s="264" t="s">
        <v>81</v>
      </c>
      <c r="L1" s="266" t="s">
        <v>335</v>
      </c>
      <c r="M1" s="266"/>
      <c r="N1" s="266"/>
      <c r="O1" s="266"/>
      <c r="P1" s="266"/>
      <c r="Q1" s="266"/>
      <c r="R1" s="266"/>
      <c r="S1" s="266"/>
      <c r="T1" s="266"/>
      <c r="U1" s="262"/>
      <c r="V1" s="26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78</v>
      </c>
    </row>
    <row r="4" spans="2:46" ht="36.75" customHeight="1">
      <c r="B4" s="21"/>
      <c r="C4" s="22"/>
      <c r="D4" s="23" t="s">
        <v>82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58" t="str">
        <f>'Rekapitulace stavby'!K6</f>
        <v>2016-007 - SCH001_-_Rekonstrukce_střešního_pláště_obecního_domu_Kramolna</v>
      </c>
      <c r="F7" s="227"/>
      <c r="G7" s="227"/>
      <c r="H7" s="227"/>
      <c r="I7" s="94"/>
      <c r="J7" s="22"/>
      <c r="K7" s="24"/>
    </row>
    <row r="8" spans="2:11" s="1" customFormat="1" ht="15">
      <c r="B8" s="34"/>
      <c r="C8" s="35"/>
      <c r="D8" s="30" t="s">
        <v>83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59" t="s">
        <v>316</v>
      </c>
      <c r="F9" s="234"/>
      <c r="G9" s="234"/>
      <c r="H9" s="234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13.06.2016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6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0" t="s">
        <v>20</v>
      </c>
      <c r="F24" s="260"/>
      <c r="G24" s="260"/>
      <c r="H24" s="260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37</v>
      </c>
      <c r="E27" s="35"/>
      <c r="F27" s="35"/>
      <c r="G27" s="35"/>
      <c r="H27" s="35"/>
      <c r="I27" s="95"/>
      <c r="J27" s="105">
        <f>ROUND(J79,2)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6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7">
        <f>ROUND(SUM(BE79:BE86),2)</f>
        <v>0</v>
      </c>
      <c r="G30" s="35"/>
      <c r="H30" s="35"/>
      <c r="I30" s="108">
        <v>0.21</v>
      </c>
      <c r="J30" s="107">
        <f>ROUND(ROUND((SUM(BE79:BE86)),2)*I30,2)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7">
        <f>ROUND(SUM(BF79:BF86),2)</f>
        <v>0</v>
      </c>
      <c r="G31" s="35"/>
      <c r="H31" s="35"/>
      <c r="I31" s="108">
        <v>0.15</v>
      </c>
      <c r="J31" s="107">
        <f>ROUND(ROUND((SUM(BF79:BF86)),2)*I31,2)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7">
        <f>ROUND(SUM(BG79:BG86),2)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7">
        <f>ROUND(SUM(BH79:BH86),2)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7">
        <f>ROUND(SUM(BI79:BI86),2)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85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58" t="str">
        <f>E7</f>
        <v>2016-007 - SCH001_-_Rekonstrukce_střešního_pláště_obecního_domu_Kramolna</v>
      </c>
      <c r="F45" s="234"/>
      <c r="G45" s="234"/>
      <c r="H45" s="234"/>
      <c r="I45" s="95"/>
      <c r="J45" s="35"/>
      <c r="K45" s="38"/>
    </row>
    <row r="46" spans="2:11" s="1" customFormat="1" ht="14.25" customHeight="1">
      <c r="B46" s="34"/>
      <c r="C46" s="30" t="s">
        <v>83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59" t="str">
        <f>E9</f>
        <v>02 - 02 - VRN - 02 - 02 - VRN</v>
      </c>
      <c r="F47" s="234"/>
      <c r="G47" s="234"/>
      <c r="H47" s="234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13.06.2016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6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86</v>
      </c>
      <c r="D54" s="109"/>
      <c r="E54" s="109"/>
      <c r="F54" s="109"/>
      <c r="G54" s="109"/>
      <c r="H54" s="109"/>
      <c r="I54" s="120"/>
      <c r="J54" s="121" t="s">
        <v>87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88</v>
      </c>
      <c r="D56" s="35"/>
      <c r="E56" s="35"/>
      <c r="F56" s="35"/>
      <c r="G56" s="35"/>
      <c r="H56" s="35"/>
      <c r="I56" s="95"/>
      <c r="J56" s="105">
        <f>J79</f>
        <v>0</v>
      </c>
      <c r="K56" s="38"/>
      <c r="AU56" s="17" t="s">
        <v>89</v>
      </c>
    </row>
    <row r="57" spans="2:11" s="7" customFormat="1" ht="24.75" customHeight="1">
      <c r="B57" s="124"/>
      <c r="C57" s="125"/>
      <c r="D57" s="126" t="s">
        <v>317</v>
      </c>
      <c r="E57" s="127"/>
      <c r="F57" s="127"/>
      <c r="G57" s="127"/>
      <c r="H57" s="127"/>
      <c r="I57" s="128"/>
      <c r="J57" s="129">
        <f>J80</f>
        <v>0</v>
      </c>
      <c r="K57" s="130"/>
    </row>
    <row r="58" spans="2:11" s="8" customFormat="1" ht="19.5" customHeight="1">
      <c r="B58" s="131"/>
      <c r="C58" s="132"/>
      <c r="D58" s="133" t="s">
        <v>318</v>
      </c>
      <c r="E58" s="134"/>
      <c r="F58" s="134"/>
      <c r="G58" s="134"/>
      <c r="H58" s="134"/>
      <c r="I58" s="135"/>
      <c r="J58" s="136">
        <f>J81</f>
        <v>0</v>
      </c>
      <c r="K58" s="137"/>
    </row>
    <row r="59" spans="2:11" s="8" customFormat="1" ht="19.5" customHeight="1">
      <c r="B59" s="131"/>
      <c r="C59" s="132"/>
      <c r="D59" s="133" t="s">
        <v>319</v>
      </c>
      <c r="E59" s="134"/>
      <c r="F59" s="134"/>
      <c r="G59" s="134"/>
      <c r="H59" s="134"/>
      <c r="I59" s="135"/>
      <c r="J59" s="136">
        <f>J84</f>
        <v>0</v>
      </c>
      <c r="K59" s="137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5"/>
      <c r="J60" s="35"/>
      <c r="K60" s="38"/>
    </row>
    <row r="61" spans="2:11" s="1" customFormat="1" ht="6.75" customHeight="1">
      <c r="B61" s="49"/>
      <c r="C61" s="50"/>
      <c r="D61" s="50"/>
      <c r="E61" s="50"/>
      <c r="F61" s="50"/>
      <c r="G61" s="50"/>
      <c r="H61" s="50"/>
      <c r="I61" s="116"/>
      <c r="J61" s="50"/>
      <c r="K61" s="51"/>
    </row>
    <row r="65" spans="2:12" s="1" customFormat="1" ht="6.75" customHeight="1">
      <c r="B65" s="52"/>
      <c r="C65" s="53"/>
      <c r="D65" s="53"/>
      <c r="E65" s="53"/>
      <c r="F65" s="53"/>
      <c r="G65" s="53"/>
      <c r="H65" s="53"/>
      <c r="I65" s="117"/>
      <c r="J65" s="53"/>
      <c r="K65" s="53"/>
      <c r="L65" s="34"/>
    </row>
    <row r="66" spans="2:12" s="1" customFormat="1" ht="36.75" customHeight="1">
      <c r="B66" s="34"/>
      <c r="C66" s="54" t="s">
        <v>102</v>
      </c>
      <c r="I66" s="138"/>
      <c r="L66" s="34"/>
    </row>
    <row r="67" spans="2:12" s="1" customFormat="1" ht="6.75" customHeight="1">
      <c r="B67" s="34"/>
      <c r="I67" s="138"/>
      <c r="L67" s="34"/>
    </row>
    <row r="68" spans="2:12" s="1" customFormat="1" ht="14.25" customHeight="1">
      <c r="B68" s="34"/>
      <c r="C68" s="56" t="s">
        <v>16</v>
      </c>
      <c r="I68" s="138"/>
      <c r="L68" s="34"/>
    </row>
    <row r="69" spans="2:12" s="1" customFormat="1" ht="22.5" customHeight="1">
      <c r="B69" s="34"/>
      <c r="E69" s="261" t="str">
        <f>E7</f>
        <v>2016-007 - SCH001_-_Rekonstrukce_střešního_pláště_obecního_domu_Kramolna</v>
      </c>
      <c r="F69" s="224"/>
      <c r="G69" s="224"/>
      <c r="H69" s="224"/>
      <c r="I69" s="138"/>
      <c r="L69" s="34"/>
    </row>
    <row r="70" spans="2:12" s="1" customFormat="1" ht="14.25" customHeight="1">
      <c r="B70" s="34"/>
      <c r="C70" s="56" t="s">
        <v>83</v>
      </c>
      <c r="I70" s="138"/>
      <c r="L70" s="34"/>
    </row>
    <row r="71" spans="2:12" s="1" customFormat="1" ht="23.25" customHeight="1">
      <c r="B71" s="34"/>
      <c r="E71" s="242" t="str">
        <f>E9</f>
        <v>02 - 02 - VRN - 02 - 02 - VRN</v>
      </c>
      <c r="F71" s="224"/>
      <c r="G71" s="224"/>
      <c r="H71" s="224"/>
      <c r="I71" s="138"/>
      <c r="L71" s="34"/>
    </row>
    <row r="72" spans="2:12" s="1" customFormat="1" ht="6.75" customHeight="1">
      <c r="B72" s="34"/>
      <c r="I72" s="138"/>
      <c r="L72" s="34"/>
    </row>
    <row r="73" spans="2:12" s="1" customFormat="1" ht="18" customHeight="1">
      <c r="B73" s="34"/>
      <c r="C73" s="56" t="s">
        <v>23</v>
      </c>
      <c r="F73" s="139" t="str">
        <f>F12</f>
        <v> </v>
      </c>
      <c r="I73" s="140" t="s">
        <v>25</v>
      </c>
      <c r="J73" s="60" t="str">
        <f>IF(J12="","",J12)</f>
        <v>13.06.2016</v>
      </c>
      <c r="L73" s="34"/>
    </row>
    <row r="74" spans="2:12" s="1" customFormat="1" ht="6.75" customHeight="1">
      <c r="B74" s="34"/>
      <c r="I74" s="138"/>
      <c r="L74" s="34"/>
    </row>
    <row r="75" spans="2:12" s="1" customFormat="1" ht="15">
      <c r="B75" s="34"/>
      <c r="C75" s="56" t="s">
        <v>29</v>
      </c>
      <c r="F75" s="139" t="str">
        <f>E15</f>
        <v> </v>
      </c>
      <c r="I75" s="140" t="s">
        <v>34</v>
      </c>
      <c r="J75" s="139" t="str">
        <f>E21</f>
        <v> </v>
      </c>
      <c r="L75" s="34"/>
    </row>
    <row r="76" spans="2:12" s="1" customFormat="1" ht="14.25" customHeight="1">
      <c r="B76" s="34"/>
      <c r="C76" s="56" t="s">
        <v>32</v>
      </c>
      <c r="F76" s="139">
        <f>IF(E18="","",E18)</f>
      </c>
      <c r="I76" s="138"/>
      <c r="L76" s="34"/>
    </row>
    <row r="77" spans="2:12" s="1" customFormat="1" ht="9.75" customHeight="1">
      <c r="B77" s="34"/>
      <c r="I77" s="138"/>
      <c r="L77" s="34"/>
    </row>
    <row r="78" spans="2:20" s="9" customFormat="1" ht="29.25" customHeight="1">
      <c r="B78" s="141"/>
      <c r="C78" s="142" t="s">
        <v>103</v>
      </c>
      <c r="D78" s="143" t="s">
        <v>56</v>
      </c>
      <c r="E78" s="143" t="s">
        <v>52</v>
      </c>
      <c r="F78" s="143" t="s">
        <v>104</v>
      </c>
      <c r="G78" s="143" t="s">
        <v>105</v>
      </c>
      <c r="H78" s="143" t="s">
        <v>106</v>
      </c>
      <c r="I78" s="144" t="s">
        <v>107</v>
      </c>
      <c r="J78" s="143" t="s">
        <v>87</v>
      </c>
      <c r="K78" s="145" t="s">
        <v>108</v>
      </c>
      <c r="L78" s="141"/>
      <c r="M78" s="67" t="s">
        <v>109</v>
      </c>
      <c r="N78" s="68" t="s">
        <v>41</v>
      </c>
      <c r="O78" s="68" t="s">
        <v>110</v>
      </c>
      <c r="P78" s="68" t="s">
        <v>111</v>
      </c>
      <c r="Q78" s="68" t="s">
        <v>112</v>
      </c>
      <c r="R78" s="68" t="s">
        <v>113</v>
      </c>
      <c r="S78" s="68" t="s">
        <v>114</v>
      </c>
      <c r="T78" s="69" t="s">
        <v>115</v>
      </c>
    </row>
    <row r="79" spans="2:63" s="1" customFormat="1" ht="29.25" customHeight="1">
      <c r="B79" s="34"/>
      <c r="C79" s="71" t="s">
        <v>88</v>
      </c>
      <c r="I79" s="138"/>
      <c r="J79" s="146">
        <f>BK79</f>
        <v>0</v>
      </c>
      <c r="L79" s="34"/>
      <c r="M79" s="70"/>
      <c r="N79" s="61"/>
      <c r="O79" s="61"/>
      <c r="P79" s="147">
        <f>P80</f>
        <v>0</v>
      </c>
      <c r="Q79" s="61"/>
      <c r="R79" s="147">
        <f>R80</f>
        <v>0</v>
      </c>
      <c r="S79" s="61"/>
      <c r="T79" s="148">
        <f>T80</f>
        <v>0</v>
      </c>
      <c r="AT79" s="17" t="s">
        <v>70</v>
      </c>
      <c r="AU79" s="17" t="s">
        <v>89</v>
      </c>
      <c r="BK79" s="149">
        <f>BK80</f>
        <v>0</v>
      </c>
    </row>
    <row r="80" spans="2:63" s="10" customFormat="1" ht="36.75" customHeight="1">
      <c r="B80" s="150"/>
      <c r="D80" s="151" t="s">
        <v>70</v>
      </c>
      <c r="E80" s="152" t="s">
        <v>320</v>
      </c>
      <c r="F80" s="152" t="s">
        <v>321</v>
      </c>
      <c r="I80" s="153"/>
      <c r="J80" s="154">
        <f>BK80</f>
        <v>0</v>
      </c>
      <c r="L80" s="150"/>
      <c r="M80" s="155"/>
      <c r="N80" s="156"/>
      <c r="O80" s="156"/>
      <c r="P80" s="157">
        <f>P81+P84</f>
        <v>0</v>
      </c>
      <c r="Q80" s="156"/>
      <c r="R80" s="157">
        <f>R81+R84</f>
        <v>0</v>
      </c>
      <c r="S80" s="156"/>
      <c r="T80" s="158">
        <f>T81+T84</f>
        <v>0</v>
      </c>
      <c r="AR80" s="151" t="s">
        <v>142</v>
      </c>
      <c r="AT80" s="159" t="s">
        <v>70</v>
      </c>
      <c r="AU80" s="159" t="s">
        <v>71</v>
      </c>
      <c r="AY80" s="151" t="s">
        <v>118</v>
      </c>
      <c r="BK80" s="160">
        <f>BK81+BK84</f>
        <v>0</v>
      </c>
    </row>
    <row r="81" spans="2:63" s="10" customFormat="1" ht="19.5" customHeight="1">
      <c r="B81" s="150"/>
      <c r="D81" s="161" t="s">
        <v>70</v>
      </c>
      <c r="E81" s="162" t="s">
        <v>322</v>
      </c>
      <c r="F81" s="162" t="s">
        <v>323</v>
      </c>
      <c r="I81" s="153"/>
      <c r="J81" s="163">
        <f>BK81</f>
        <v>0</v>
      </c>
      <c r="L81" s="150"/>
      <c r="M81" s="155"/>
      <c r="N81" s="156"/>
      <c r="O81" s="156"/>
      <c r="P81" s="157">
        <f>SUM(P82:P83)</f>
        <v>0</v>
      </c>
      <c r="Q81" s="156"/>
      <c r="R81" s="157">
        <f>SUM(R82:R83)</f>
        <v>0</v>
      </c>
      <c r="S81" s="156"/>
      <c r="T81" s="158">
        <f>SUM(T82:T83)</f>
        <v>0</v>
      </c>
      <c r="AR81" s="151" t="s">
        <v>142</v>
      </c>
      <c r="AT81" s="159" t="s">
        <v>70</v>
      </c>
      <c r="AU81" s="159" t="s">
        <v>22</v>
      </c>
      <c r="AY81" s="151" t="s">
        <v>118</v>
      </c>
      <c r="BK81" s="160">
        <f>SUM(BK82:BK83)</f>
        <v>0</v>
      </c>
    </row>
    <row r="82" spans="2:65" s="1" customFormat="1" ht="22.5" customHeight="1">
      <c r="B82" s="164"/>
      <c r="C82" s="165" t="s">
        <v>22</v>
      </c>
      <c r="D82" s="165" t="s">
        <v>121</v>
      </c>
      <c r="E82" s="166" t="s">
        <v>324</v>
      </c>
      <c r="F82" s="167" t="s">
        <v>323</v>
      </c>
      <c r="G82" s="168" t="s">
        <v>325</v>
      </c>
      <c r="H82" s="169">
        <v>1</v>
      </c>
      <c r="I82" s="170"/>
      <c r="J82" s="171">
        <f>ROUND(I82*H82,2)</f>
        <v>0</v>
      </c>
      <c r="K82" s="167" t="s">
        <v>20</v>
      </c>
      <c r="L82" s="34"/>
      <c r="M82" s="172" t="s">
        <v>20</v>
      </c>
      <c r="N82" s="173" t="s">
        <v>42</v>
      </c>
      <c r="O82" s="35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AR82" s="17" t="s">
        <v>125</v>
      </c>
      <c r="AT82" s="17" t="s">
        <v>121</v>
      </c>
      <c r="AU82" s="17" t="s">
        <v>78</v>
      </c>
      <c r="AY82" s="17" t="s">
        <v>118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17" t="s">
        <v>22</v>
      </c>
      <c r="BK82" s="176">
        <f>ROUND(I82*H82,2)</f>
        <v>0</v>
      </c>
      <c r="BL82" s="17" t="s">
        <v>125</v>
      </c>
      <c r="BM82" s="17" t="s">
        <v>22</v>
      </c>
    </row>
    <row r="83" spans="2:47" s="1" customFormat="1" ht="22.5" customHeight="1">
      <c r="B83" s="34"/>
      <c r="D83" s="177" t="s">
        <v>126</v>
      </c>
      <c r="F83" s="178" t="s">
        <v>323</v>
      </c>
      <c r="I83" s="138"/>
      <c r="L83" s="34"/>
      <c r="M83" s="63"/>
      <c r="N83" s="35"/>
      <c r="O83" s="35"/>
      <c r="P83" s="35"/>
      <c r="Q83" s="35"/>
      <c r="R83" s="35"/>
      <c r="S83" s="35"/>
      <c r="T83" s="64"/>
      <c r="AT83" s="17" t="s">
        <v>126</v>
      </c>
      <c r="AU83" s="17" t="s">
        <v>78</v>
      </c>
    </row>
    <row r="84" spans="2:63" s="10" customFormat="1" ht="29.25" customHeight="1">
      <c r="B84" s="150"/>
      <c r="D84" s="161" t="s">
        <v>70</v>
      </c>
      <c r="E84" s="162" t="s">
        <v>326</v>
      </c>
      <c r="F84" s="162" t="s">
        <v>327</v>
      </c>
      <c r="I84" s="153"/>
      <c r="J84" s="163">
        <f>BK84</f>
        <v>0</v>
      </c>
      <c r="L84" s="150"/>
      <c r="M84" s="155"/>
      <c r="N84" s="156"/>
      <c r="O84" s="156"/>
      <c r="P84" s="157">
        <f>SUM(P85:P86)</f>
        <v>0</v>
      </c>
      <c r="Q84" s="156"/>
      <c r="R84" s="157">
        <f>SUM(R85:R86)</f>
        <v>0</v>
      </c>
      <c r="S84" s="156"/>
      <c r="T84" s="158">
        <f>SUM(T85:T86)</f>
        <v>0</v>
      </c>
      <c r="AR84" s="151" t="s">
        <v>142</v>
      </c>
      <c r="AT84" s="159" t="s">
        <v>70</v>
      </c>
      <c r="AU84" s="159" t="s">
        <v>22</v>
      </c>
      <c r="AY84" s="151" t="s">
        <v>118</v>
      </c>
      <c r="BK84" s="160">
        <f>SUM(BK85:BK86)</f>
        <v>0</v>
      </c>
    </row>
    <row r="85" spans="2:65" s="1" customFormat="1" ht="22.5" customHeight="1">
      <c r="B85" s="164"/>
      <c r="C85" s="165" t="s">
        <v>78</v>
      </c>
      <c r="D85" s="165" t="s">
        <v>121</v>
      </c>
      <c r="E85" s="166" t="s">
        <v>328</v>
      </c>
      <c r="F85" s="167" t="s">
        <v>327</v>
      </c>
      <c r="G85" s="168" t="s">
        <v>325</v>
      </c>
      <c r="H85" s="169">
        <v>1</v>
      </c>
      <c r="I85" s="170"/>
      <c r="J85" s="171">
        <f>ROUND(I85*H85,2)</f>
        <v>0</v>
      </c>
      <c r="K85" s="167" t="s">
        <v>20</v>
      </c>
      <c r="L85" s="34"/>
      <c r="M85" s="172" t="s">
        <v>20</v>
      </c>
      <c r="N85" s="173" t="s">
        <v>42</v>
      </c>
      <c r="O85" s="35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AR85" s="17" t="s">
        <v>125</v>
      </c>
      <c r="AT85" s="17" t="s">
        <v>121</v>
      </c>
      <c r="AU85" s="17" t="s">
        <v>78</v>
      </c>
      <c r="AY85" s="17" t="s">
        <v>118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22</v>
      </c>
      <c r="BK85" s="176">
        <f>ROUND(I85*H85,2)</f>
        <v>0</v>
      </c>
      <c r="BL85" s="17" t="s">
        <v>125</v>
      </c>
      <c r="BM85" s="17" t="s">
        <v>78</v>
      </c>
    </row>
    <row r="86" spans="2:47" s="1" customFormat="1" ht="22.5" customHeight="1">
      <c r="B86" s="34"/>
      <c r="D86" s="177" t="s">
        <v>126</v>
      </c>
      <c r="F86" s="178" t="s">
        <v>327</v>
      </c>
      <c r="I86" s="138"/>
      <c r="L86" s="34"/>
      <c r="M86" s="218"/>
      <c r="N86" s="219"/>
      <c r="O86" s="219"/>
      <c r="P86" s="219"/>
      <c r="Q86" s="219"/>
      <c r="R86" s="219"/>
      <c r="S86" s="219"/>
      <c r="T86" s="220"/>
      <c r="AT86" s="17" t="s">
        <v>126</v>
      </c>
      <c r="AU86" s="17" t="s">
        <v>78</v>
      </c>
    </row>
    <row r="87" spans="2:12" s="1" customFormat="1" ht="6.75" customHeight="1">
      <c r="B87" s="49"/>
      <c r="C87" s="50"/>
      <c r="D87" s="50"/>
      <c r="E87" s="50"/>
      <c r="F87" s="50"/>
      <c r="G87" s="50"/>
      <c r="H87" s="50"/>
      <c r="I87" s="116"/>
      <c r="J87" s="50"/>
      <c r="K87" s="50"/>
      <c r="L87" s="34"/>
    </row>
    <row r="226" ht="13.5">
      <c r="AT226" s="221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3" customWidth="1"/>
    <col min="2" max="2" width="1.421875" style="273" customWidth="1"/>
    <col min="3" max="4" width="4.28125" style="273" customWidth="1"/>
    <col min="5" max="5" width="10.00390625" style="273" customWidth="1"/>
    <col min="6" max="6" width="7.8515625" style="273" customWidth="1"/>
    <col min="7" max="7" width="4.28125" style="273" customWidth="1"/>
    <col min="8" max="8" width="66.7109375" style="273" customWidth="1"/>
    <col min="9" max="10" width="17.140625" style="273" customWidth="1"/>
    <col min="11" max="11" width="1.421875" style="273" customWidth="1"/>
    <col min="12" max="16384" width="9.14062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280" customFormat="1" ht="45" customHeight="1">
      <c r="B3" s="277"/>
      <c r="C3" s="278" t="s">
        <v>336</v>
      </c>
      <c r="D3" s="278"/>
      <c r="E3" s="278"/>
      <c r="F3" s="278"/>
      <c r="G3" s="278"/>
      <c r="H3" s="278"/>
      <c r="I3" s="278"/>
      <c r="J3" s="278"/>
      <c r="K3" s="279"/>
    </row>
    <row r="4" spans="2:11" ht="25.5" customHeight="1">
      <c r="B4" s="281"/>
      <c r="C4" s="282" t="s">
        <v>337</v>
      </c>
      <c r="D4" s="282"/>
      <c r="E4" s="282"/>
      <c r="F4" s="282"/>
      <c r="G4" s="282"/>
      <c r="H4" s="282"/>
      <c r="I4" s="282"/>
      <c r="J4" s="282"/>
      <c r="K4" s="283"/>
    </row>
    <row r="5" spans="2:1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1"/>
      <c r="C6" s="285" t="s">
        <v>338</v>
      </c>
      <c r="D6" s="285"/>
      <c r="E6" s="285"/>
      <c r="F6" s="285"/>
      <c r="G6" s="285"/>
      <c r="H6" s="285"/>
      <c r="I6" s="285"/>
      <c r="J6" s="285"/>
      <c r="K6" s="283"/>
    </row>
    <row r="7" spans="2:11" ht="15" customHeight="1">
      <c r="B7" s="286"/>
      <c r="C7" s="285" t="s">
        <v>339</v>
      </c>
      <c r="D7" s="285"/>
      <c r="E7" s="285"/>
      <c r="F7" s="285"/>
      <c r="G7" s="285"/>
      <c r="H7" s="285"/>
      <c r="I7" s="285"/>
      <c r="J7" s="285"/>
      <c r="K7" s="283"/>
    </row>
    <row r="8" spans="2:11" ht="12.75" customHeight="1">
      <c r="B8" s="286"/>
      <c r="C8" s="287"/>
      <c r="D8" s="287"/>
      <c r="E8" s="287"/>
      <c r="F8" s="287"/>
      <c r="G8" s="287"/>
      <c r="H8" s="287"/>
      <c r="I8" s="287"/>
      <c r="J8" s="287"/>
      <c r="K8" s="283"/>
    </row>
    <row r="9" spans="2:11" ht="15" customHeight="1">
      <c r="B9" s="286"/>
      <c r="C9" s="285" t="s">
        <v>340</v>
      </c>
      <c r="D9" s="285"/>
      <c r="E9" s="285"/>
      <c r="F9" s="285"/>
      <c r="G9" s="285"/>
      <c r="H9" s="285"/>
      <c r="I9" s="285"/>
      <c r="J9" s="285"/>
      <c r="K9" s="283"/>
    </row>
    <row r="10" spans="2:11" ht="15" customHeight="1">
      <c r="B10" s="286"/>
      <c r="C10" s="287"/>
      <c r="D10" s="285" t="s">
        <v>341</v>
      </c>
      <c r="E10" s="285"/>
      <c r="F10" s="285"/>
      <c r="G10" s="285"/>
      <c r="H10" s="285"/>
      <c r="I10" s="285"/>
      <c r="J10" s="285"/>
      <c r="K10" s="283"/>
    </row>
    <row r="11" spans="2:11" ht="15" customHeight="1">
      <c r="B11" s="286"/>
      <c r="C11" s="288"/>
      <c r="D11" s="285" t="s">
        <v>342</v>
      </c>
      <c r="E11" s="285"/>
      <c r="F11" s="285"/>
      <c r="G11" s="285"/>
      <c r="H11" s="285"/>
      <c r="I11" s="285"/>
      <c r="J11" s="285"/>
      <c r="K11" s="283"/>
    </row>
    <row r="12" spans="2:11" ht="12.75" customHeight="1">
      <c r="B12" s="286"/>
      <c r="C12" s="288"/>
      <c r="D12" s="288"/>
      <c r="E12" s="288"/>
      <c r="F12" s="288"/>
      <c r="G12" s="288"/>
      <c r="H12" s="288"/>
      <c r="I12" s="288"/>
      <c r="J12" s="288"/>
      <c r="K12" s="283"/>
    </row>
    <row r="13" spans="2:11" ht="15" customHeight="1">
      <c r="B13" s="286"/>
      <c r="C13" s="288"/>
      <c r="D13" s="285" t="s">
        <v>343</v>
      </c>
      <c r="E13" s="285"/>
      <c r="F13" s="285"/>
      <c r="G13" s="285"/>
      <c r="H13" s="285"/>
      <c r="I13" s="285"/>
      <c r="J13" s="285"/>
      <c r="K13" s="283"/>
    </row>
    <row r="14" spans="2:11" ht="15" customHeight="1">
      <c r="B14" s="286"/>
      <c r="C14" s="288"/>
      <c r="D14" s="285" t="s">
        <v>344</v>
      </c>
      <c r="E14" s="285"/>
      <c r="F14" s="285"/>
      <c r="G14" s="285"/>
      <c r="H14" s="285"/>
      <c r="I14" s="285"/>
      <c r="J14" s="285"/>
      <c r="K14" s="283"/>
    </row>
    <row r="15" spans="2:11" ht="15" customHeight="1">
      <c r="B15" s="286"/>
      <c r="C15" s="288"/>
      <c r="D15" s="285" t="s">
        <v>345</v>
      </c>
      <c r="E15" s="285"/>
      <c r="F15" s="285"/>
      <c r="G15" s="285"/>
      <c r="H15" s="285"/>
      <c r="I15" s="285"/>
      <c r="J15" s="285"/>
      <c r="K15" s="283"/>
    </row>
    <row r="16" spans="2:11" ht="15" customHeight="1">
      <c r="B16" s="286"/>
      <c r="C16" s="288"/>
      <c r="D16" s="288"/>
      <c r="E16" s="289" t="s">
        <v>76</v>
      </c>
      <c r="F16" s="285" t="s">
        <v>346</v>
      </c>
      <c r="G16" s="285"/>
      <c r="H16" s="285"/>
      <c r="I16" s="285"/>
      <c r="J16" s="285"/>
      <c r="K16" s="283"/>
    </row>
    <row r="17" spans="2:11" ht="15" customHeight="1">
      <c r="B17" s="286"/>
      <c r="C17" s="288"/>
      <c r="D17" s="288"/>
      <c r="E17" s="289" t="s">
        <v>347</v>
      </c>
      <c r="F17" s="285" t="s">
        <v>348</v>
      </c>
      <c r="G17" s="285"/>
      <c r="H17" s="285"/>
      <c r="I17" s="285"/>
      <c r="J17" s="285"/>
      <c r="K17" s="283"/>
    </row>
    <row r="18" spans="2:11" ht="15" customHeight="1">
      <c r="B18" s="286"/>
      <c r="C18" s="288"/>
      <c r="D18" s="288"/>
      <c r="E18" s="289" t="s">
        <v>349</v>
      </c>
      <c r="F18" s="285" t="s">
        <v>350</v>
      </c>
      <c r="G18" s="285"/>
      <c r="H18" s="285"/>
      <c r="I18" s="285"/>
      <c r="J18" s="285"/>
      <c r="K18" s="283"/>
    </row>
    <row r="19" spans="2:11" ht="15" customHeight="1">
      <c r="B19" s="286"/>
      <c r="C19" s="288"/>
      <c r="D19" s="288"/>
      <c r="E19" s="289" t="s">
        <v>351</v>
      </c>
      <c r="F19" s="285" t="s">
        <v>352</v>
      </c>
      <c r="G19" s="285"/>
      <c r="H19" s="285"/>
      <c r="I19" s="285"/>
      <c r="J19" s="285"/>
      <c r="K19" s="283"/>
    </row>
    <row r="20" spans="2:11" ht="15" customHeight="1">
      <c r="B20" s="286"/>
      <c r="C20" s="288"/>
      <c r="D20" s="288"/>
      <c r="E20" s="289" t="s">
        <v>353</v>
      </c>
      <c r="F20" s="285" t="s">
        <v>354</v>
      </c>
      <c r="G20" s="285"/>
      <c r="H20" s="285"/>
      <c r="I20" s="285"/>
      <c r="J20" s="285"/>
      <c r="K20" s="283"/>
    </row>
    <row r="21" spans="2:11" ht="15" customHeight="1">
      <c r="B21" s="286"/>
      <c r="C21" s="288"/>
      <c r="D21" s="288"/>
      <c r="E21" s="289" t="s">
        <v>355</v>
      </c>
      <c r="F21" s="285" t="s">
        <v>356</v>
      </c>
      <c r="G21" s="285"/>
      <c r="H21" s="285"/>
      <c r="I21" s="285"/>
      <c r="J21" s="285"/>
      <c r="K21" s="283"/>
    </row>
    <row r="22" spans="2:11" ht="12.75" customHeight="1">
      <c r="B22" s="286"/>
      <c r="C22" s="288"/>
      <c r="D22" s="288"/>
      <c r="E22" s="288"/>
      <c r="F22" s="288"/>
      <c r="G22" s="288"/>
      <c r="H22" s="288"/>
      <c r="I22" s="288"/>
      <c r="J22" s="288"/>
      <c r="K22" s="283"/>
    </row>
    <row r="23" spans="2:11" ht="15" customHeight="1">
      <c r="B23" s="286"/>
      <c r="C23" s="285" t="s">
        <v>357</v>
      </c>
      <c r="D23" s="285"/>
      <c r="E23" s="285"/>
      <c r="F23" s="285"/>
      <c r="G23" s="285"/>
      <c r="H23" s="285"/>
      <c r="I23" s="285"/>
      <c r="J23" s="285"/>
      <c r="K23" s="283"/>
    </row>
    <row r="24" spans="2:11" ht="15" customHeight="1">
      <c r="B24" s="286"/>
      <c r="C24" s="285" t="s">
        <v>358</v>
      </c>
      <c r="D24" s="285"/>
      <c r="E24" s="285"/>
      <c r="F24" s="285"/>
      <c r="G24" s="285"/>
      <c r="H24" s="285"/>
      <c r="I24" s="285"/>
      <c r="J24" s="285"/>
      <c r="K24" s="283"/>
    </row>
    <row r="25" spans="2:11" ht="15" customHeight="1">
      <c r="B25" s="286"/>
      <c r="C25" s="287"/>
      <c r="D25" s="285" t="s">
        <v>359</v>
      </c>
      <c r="E25" s="285"/>
      <c r="F25" s="285"/>
      <c r="G25" s="285"/>
      <c r="H25" s="285"/>
      <c r="I25" s="285"/>
      <c r="J25" s="285"/>
      <c r="K25" s="283"/>
    </row>
    <row r="26" spans="2:11" ht="15" customHeight="1">
      <c r="B26" s="286"/>
      <c r="C26" s="288"/>
      <c r="D26" s="285" t="s">
        <v>360</v>
      </c>
      <c r="E26" s="285"/>
      <c r="F26" s="285"/>
      <c r="G26" s="285"/>
      <c r="H26" s="285"/>
      <c r="I26" s="285"/>
      <c r="J26" s="285"/>
      <c r="K26" s="283"/>
    </row>
    <row r="27" spans="2:11" ht="12.75" customHeight="1">
      <c r="B27" s="286"/>
      <c r="C27" s="288"/>
      <c r="D27" s="288"/>
      <c r="E27" s="288"/>
      <c r="F27" s="288"/>
      <c r="G27" s="288"/>
      <c r="H27" s="288"/>
      <c r="I27" s="288"/>
      <c r="J27" s="288"/>
      <c r="K27" s="283"/>
    </row>
    <row r="28" spans="2:11" ht="15" customHeight="1">
      <c r="B28" s="286"/>
      <c r="C28" s="288"/>
      <c r="D28" s="285" t="s">
        <v>361</v>
      </c>
      <c r="E28" s="285"/>
      <c r="F28" s="285"/>
      <c r="G28" s="285"/>
      <c r="H28" s="285"/>
      <c r="I28" s="285"/>
      <c r="J28" s="285"/>
      <c r="K28" s="283"/>
    </row>
    <row r="29" spans="2:11" ht="15" customHeight="1">
      <c r="B29" s="286"/>
      <c r="C29" s="288"/>
      <c r="D29" s="285" t="s">
        <v>362</v>
      </c>
      <c r="E29" s="285"/>
      <c r="F29" s="285"/>
      <c r="G29" s="285"/>
      <c r="H29" s="285"/>
      <c r="I29" s="285"/>
      <c r="J29" s="285"/>
      <c r="K29" s="283"/>
    </row>
    <row r="30" spans="2:11" ht="12.75" customHeight="1">
      <c r="B30" s="286"/>
      <c r="C30" s="288"/>
      <c r="D30" s="288"/>
      <c r="E30" s="288"/>
      <c r="F30" s="288"/>
      <c r="G30" s="288"/>
      <c r="H30" s="288"/>
      <c r="I30" s="288"/>
      <c r="J30" s="288"/>
      <c r="K30" s="283"/>
    </row>
    <row r="31" spans="2:11" ht="15" customHeight="1">
      <c r="B31" s="286"/>
      <c r="C31" s="288"/>
      <c r="D31" s="285" t="s">
        <v>363</v>
      </c>
      <c r="E31" s="285"/>
      <c r="F31" s="285"/>
      <c r="G31" s="285"/>
      <c r="H31" s="285"/>
      <c r="I31" s="285"/>
      <c r="J31" s="285"/>
      <c r="K31" s="283"/>
    </row>
    <row r="32" spans="2:11" ht="15" customHeight="1">
      <c r="B32" s="286"/>
      <c r="C32" s="288"/>
      <c r="D32" s="285" t="s">
        <v>364</v>
      </c>
      <c r="E32" s="285"/>
      <c r="F32" s="285"/>
      <c r="G32" s="285"/>
      <c r="H32" s="285"/>
      <c r="I32" s="285"/>
      <c r="J32" s="285"/>
      <c r="K32" s="283"/>
    </row>
    <row r="33" spans="2:11" ht="15" customHeight="1">
      <c r="B33" s="286"/>
      <c r="C33" s="288"/>
      <c r="D33" s="285" t="s">
        <v>365</v>
      </c>
      <c r="E33" s="285"/>
      <c r="F33" s="285"/>
      <c r="G33" s="285"/>
      <c r="H33" s="285"/>
      <c r="I33" s="285"/>
      <c r="J33" s="285"/>
      <c r="K33" s="283"/>
    </row>
    <row r="34" spans="2:11" ht="15" customHeight="1">
      <c r="B34" s="286"/>
      <c r="C34" s="288"/>
      <c r="D34" s="287"/>
      <c r="E34" s="290" t="s">
        <v>103</v>
      </c>
      <c r="F34" s="287"/>
      <c r="G34" s="285" t="s">
        <v>366</v>
      </c>
      <c r="H34" s="285"/>
      <c r="I34" s="285"/>
      <c r="J34" s="285"/>
      <c r="K34" s="283"/>
    </row>
    <row r="35" spans="2:11" ht="30.75" customHeight="1">
      <c r="B35" s="286"/>
      <c r="C35" s="288"/>
      <c r="D35" s="287"/>
      <c r="E35" s="290" t="s">
        <v>367</v>
      </c>
      <c r="F35" s="287"/>
      <c r="G35" s="285" t="s">
        <v>368</v>
      </c>
      <c r="H35" s="285"/>
      <c r="I35" s="285"/>
      <c r="J35" s="285"/>
      <c r="K35" s="283"/>
    </row>
    <row r="36" spans="2:11" ht="15" customHeight="1">
      <c r="B36" s="286"/>
      <c r="C36" s="288"/>
      <c r="D36" s="287"/>
      <c r="E36" s="290" t="s">
        <v>52</v>
      </c>
      <c r="F36" s="287"/>
      <c r="G36" s="285" t="s">
        <v>369</v>
      </c>
      <c r="H36" s="285"/>
      <c r="I36" s="285"/>
      <c r="J36" s="285"/>
      <c r="K36" s="283"/>
    </row>
    <row r="37" spans="2:11" ht="15" customHeight="1">
      <c r="B37" s="286"/>
      <c r="C37" s="288"/>
      <c r="D37" s="287"/>
      <c r="E37" s="290" t="s">
        <v>104</v>
      </c>
      <c r="F37" s="287"/>
      <c r="G37" s="285" t="s">
        <v>370</v>
      </c>
      <c r="H37" s="285"/>
      <c r="I37" s="285"/>
      <c r="J37" s="285"/>
      <c r="K37" s="283"/>
    </row>
    <row r="38" spans="2:11" ht="15" customHeight="1">
      <c r="B38" s="286"/>
      <c r="C38" s="288"/>
      <c r="D38" s="287"/>
      <c r="E38" s="290" t="s">
        <v>105</v>
      </c>
      <c r="F38" s="287"/>
      <c r="G38" s="285" t="s">
        <v>371</v>
      </c>
      <c r="H38" s="285"/>
      <c r="I38" s="285"/>
      <c r="J38" s="285"/>
      <c r="K38" s="283"/>
    </row>
    <row r="39" spans="2:11" ht="15" customHeight="1">
      <c r="B39" s="286"/>
      <c r="C39" s="288"/>
      <c r="D39" s="287"/>
      <c r="E39" s="290" t="s">
        <v>106</v>
      </c>
      <c r="F39" s="287"/>
      <c r="G39" s="285" t="s">
        <v>372</v>
      </c>
      <c r="H39" s="285"/>
      <c r="I39" s="285"/>
      <c r="J39" s="285"/>
      <c r="K39" s="283"/>
    </row>
    <row r="40" spans="2:11" ht="15" customHeight="1">
      <c r="B40" s="286"/>
      <c r="C40" s="288"/>
      <c r="D40" s="287"/>
      <c r="E40" s="290" t="s">
        <v>373</v>
      </c>
      <c r="F40" s="287"/>
      <c r="G40" s="285" t="s">
        <v>374</v>
      </c>
      <c r="H40" s="285"/>
      <c r="I40" s="285"/>
      <c r="J40" s="285"/>
      <c r="K40" s="283"/>
    </row>
    <row r="41" spans="2:11" ht="15" customHeight="1">
      <c r="B41" s="286"/>
      <c r="C41" s="288"/>
      <c r="D41" s="287"/>
      <c r="E41" s="290"/>
      <c r="F41" s="287"/>
      <c r="G41" s="285" t="s">
        <v>375</v>
      </c>
      <c r="H41" s="285"/>
      <c r="I41" s="285"/>
      <c r="J41" s="285"/>
      <c r="K41" s="283"/>
    </row>
    <row r="42" spans="2:11" ht="15" customHeight="1">
      <c r="B42" s="286"/>
      <c r="C42" s="288"/>
      <c r="D42" s="287"/>
      <c r="E42" s="290" t="s">
        <v>376</v>
      </c>
      <c r="F42" s="287"/>
      <c r="G42" s="285" t="s">
        <v>377</v>
      </c>
      <c r="H42" s="285"/>
      <c r="I42" s="285"/>
      <c r="J42" s="285"/>
      <c r="K42" s="283"/>
    </row>
    <row r="43" spans="2:11" ht="15" customHeight="1">
      <c r="B43" s="286"/>
      <c r="C43" s="288"/>
      <c r="D43" s="287"/>
      <c r="E43" s="290" t="s">
        <v>108</v>
      </c>
      <c r="F43" s="287"/>
      <c r="G43" s="285" t="s">
        <v>378</v>
      </c>
      <c r="H43" s="285"/>
      <c r="I43" s="285"/>
      <c r="J43" s="285"/>
      <c r="K43" s="283"/>
    </row>
    <row r="44" spans="2:11" ht="12.75" customHeight="1">
      <c r="B44" s="286"/>
      <c r="C44" s="288"/>
      <c r="D44" s="287"/>
      <c r="E44" s="287"/>
      <c r="F44" s="287"/>
      <c r="G44" s="287"/>
      <c r="H44" s="287"/>
      <c r="I44" s="287"/>
      <c r="J44" s="287"/>
      <c r="K44" s="283"/>
    </row>
    <row r="45" spans="2:11" ht="15" customHeight="1">
      <c r="B45" s="286"/>
      <c r="C45" s="288"/>
      <c r="D45" s="285" t="s">
        <v>379</v>
      </c>
      <c r="E45" s="285"/>
      <c r="F45" s="285"/>
      <c r="G45" s="285"/>
      <c r="H45" s="285"/>
      <c r="I45" s="285"/>
      <c r="J45" s="285"/>
      <c r="K45" s="283"/>
    </row>
    <row r="46" spans="2:11" ht="15" customHeight="1">
      <c r="B46" s="286"/>
      <c r="C46" s="288"/>
      <c r="D46" s="288"/>
      <c r="E46" s="285" t="s">
        <v>380</v>
      </c>
      <c r="F46" s="285"/>
      <c r="G46" s="285"/>
      <c r="H46" s="285"/>
      <c r="I46" s="285"/>
      <c r="J46" s="285"/>
      <c r="K46" s="283"/>
    </row>
    <row r="47" spans="2:11" ht="15" customHeight="1">
      <c r="B47" s="286"/>
      <c r="C47" s="288"/>
      <c r="D47" s="288"/>
      <c r="E47" s="285" t="s">
        <v>381</v>
      </c>
      <c r="F47" s="285"/>
      <c r="G47" s="285"/>
      <c r="H47" s="285"/>
      <c r="I47" s="285"/>
      <c r="J47" s="285"/>
      <c r="K47" s="283"/>
    </row>
    <row r="48" spans="2:11" ht="15" customHeight="1">
      <c r="B48" s="286"/>
      <c r="C48" s="288"/>
      <c r="D48" s="288"/>
      <c r="E48" s="285" t="s">
        <v>382</v>
      </c>
      <c r="F48" s="285"/>
      <c r="G48" s="285"/>
      <c r="H48" s="285"/>
      <c r="I48" s="285"/>
      <c r="J48" s="285"/>
      <c r="K48" s="283"/>
    </row>
    <row r="49" spans="2:11" ht="15" customHeight="1">
      <c r="B49" s="286"/>
      <c r="C49" s="288"/>
      <c r="D49" s="285" t="s">
        <v>383</v>
      </c>
      <c r="E49" s="285"/>
      <c r="F49" s="285"/>
      <c r="G49" s="285"/>
      <c r="H49" s="285"/>
      <c r="I49" s="285"/>
      <c r="J49" s="285"/>
      <c r="K49" s="283"/>
    </row>
    <row r="50" spans="2:11" ht="25.5" customHeight="1">
      <c r="B50" s="281"/>
      <c r="C50" s="282" t="s">
        <v>384</v>
      </c>
      <c r="D50" s="282"/>
      <c r="E50" s="282"/>
      <c r="F50" s="282"/>
      <c r="G50" s="282"/>
      <c r="H50" s="282"/>
      <c r="I50" s="282"/>
      <c r="J50" s="282"/>
      <c r="K50" s="283"/>
    </row>
    <row r="51" spans="2:11" ht="5.25" customHeight="1">
      <c r="B51" s="281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1"/>
      <c r="C52" s="285" t="s">
        <v>385</v>
      </c>
      <c r="D52" s="285"/>
      <c r="E52" s="285"/>
      <c r="F52" s="285"/>
      <c r="G52" s="285"/>
      <c r="H52" s="285"/>
      <c r="I52" s="285"/>
      <c r="J52" s="285"/>
      <c r="K52" s="283"/>
    </row>
    <row r="53" spans="2:11" ht="15" customHeight="1">
      <c r="B53" s="281"/>
      <c r="C53" s="285" t="s">
        <v>386</v>
      </c>
      <c r="D53" s="285"/>
      <c r="E53" s="285"/>
      <c r="F53" s="285"/>
      <c r="G53" s="285"/>
      <c r="H53" s="285"/>
      <c r="I53" s="285"/>
      <c r="J53" s="285"/>
      <c r="K53" s="283"/>
    </row>
    <row r="54" spans="2:11" ht="12.75" customHeight="1">
      <c r="B54" s="281"/>
      <c r="C54" s="287"/>
      <c r="D54" s="287"/>
      <c r="E54" s="287"/>
      <c r="F54" s="287"/>
      <c r="G54" s="287"/>
      <c r="H54" s="287"/>
      <c r="I54" s="287"/>
      <c r="J54" s="287"/>
      <c r="K54" s="283"/>
    </row>
    <row r="55" spans="2:11" ht="15" customHeight="1">
      <c r="B55" s="281"/>
      <c r="C55" s="285" t="s">
        <v>387</v>
      </c>
      <c r="D55" s="285"/>
      <c r="E55" s="285"/>
      <c r="F55" s="285"/>
      <c r="G55" s="285"/>
      <c r="H55" s="285"/>
      <c r="I55" s="285"/>
      <c r="J55" s="285"/>
      <c r="K55" s="283"/>
    </row>
    <row r="56" spans="2:11" ht="15" customHeight="1">
      <c r="B56" s="281"/>
      <c r="C56" s="288"/>
      <c r="D56" s="285" t="s">
        <v>388</v>
      </c>
      <c r="E56" s="285"/>
      <c r="F56" s="285"/>
      <c r="G56" s="285"/>
      <c r="H56" s="285"/>
      <c r="I56" s="285"/>
      <c r="J56" s="285"/>
      <c r="K56" s="283"/>
    </row>
    <row r="57" spans="2:11" ht="15" customHeight="1">
      <c r="B57" s="281"/>
      <c r="C57" s="288"/>
      <c r="D57" s="285" t="s">
        <v>389</v>
      </c>
      <c r="E57" s="285"/>
      <c r="F57" s="285"/>
      <c r="G57" s="285"/>
      <c r="H57" s="285"/>
      <c r="I57" s="285"/>
      <c r="J57" s="285"/>
      <c r="K57" s="283"/>
    </row>
    <row r="58" spans="2:11" ht="15" customHeight="1">
      <c r="B58" s="281"/>
      <c r="C58" s="288"/>
      <c r="D58" s="285" t="s">
        <v>390</v>
      </c>
      <c r="E58" s="285"/>
      <c r="F58" s="285"/>
      <c r="G58" s="285"/>
      <c r="H58" s="285"/>
      <c r="I58" s="285"/>
      <c r="J58" s="285"/>
      <c r="K58" s="283"/>
    </row>
    <row r="59" spans="2:11" ht="15" customHeight="1">
      <c r="B59" s="281"/>
      <c r="C59" s="288"/>
      <c r="D59" s="285" t="s">
        <v>391</v>
      </c>
      <c r="E59" s="285"/>
      <c r="F59" s="285"/>
      <c r="G59" s="285"/>
      <c r="H59" s="285"/>
      <c r="I59" s="285"/>
      <c r="J59" s="285"/>
      <c r="K59" s="283"/>
    </row>
    <row r="60" spans="2:11" ht="15" customHeight="1">
      <c r="B60" s="281"/>
      <c r="C60" s="288"/>
      <c r="D60" s="291" t="s">
        <v>392</v>
      </c>
      <c r="E60" s="291"/>
      <c r="F60" s="291"/>
      <c r="G60" s="291"/>
      <c r="H60" s="291"/>
      <c r="I60" s="291"/>
      <c r="J60" s="291"/>
      <c r="K60" s="283"/>
    </row>
    <row r="61" spans="2:11" ht="15" customHeight="1">
      <c r="B61" s="281"/>
      <c r="C61" s="288"/>
      <c r="D61" s="285" t="s">
        <v>393</v>
      </c>
      <c r="E61" s="285"/>
      <c r="F61" s="285"/>
      <c r="G61" s="285"/>
      <c r="H61" s="285"/>
      <c r="I61" s="285"/>
      <c r="J61" s="285"/>
      <c r="K61" s="283"/>
    </row>
    <row r="62" spans="2:11" ht="12.75" customHeight="1">
      <c r="B62" s="281"/>
      <c r="C62" s="288"/>
      <c r="D62" s="288"/>
      <c r="E62" s="292"/>
      <c r="F62" s="288"/>
      <c r="G62" s="288"/>
      <c r="H62" s="288"/>
      <c r="I62" s="288"/>
      <c r="J62" s="288"/>
      <c r="K62" s="283"/>
    </row>
    <row r="63" spans="2:11" ht="15" customHeight="1">
      <c r="B63" s="281"/>
      <c r="C63" s="288"/>
      <c r="D63" s="285" t="s">
        <v>394</v>
      </c>
      <c r="E63" s="285"/>
      <c r="F63" s="285"/>
      <c r="G63" s="285"/>
      <c r="H63" s="285"/>
      <c r="I63" s="285"/>
      <c r="J63" s="285"/>
      <c r="K63" s="283"/>
    </row>
    <row r="64" spans="2:11" ht="15" customHeight="1">
      <c r="B64" s="281"/>
      <c r="C64" s="288"/>
      <c r="D64" s="291" t="s">
        <v>395</v>
      </c>
      <c r="E64" s="291"/>
      <c r="F64" s="291"/>
      <c r="G64" s="291"/>
      <c r="H64" s="291"/>
      <c r="I64" s="291"/>
      <c r="J64" s="291"/>
      <c r="K64" s="283"/>
    </row>
    <row r="65" spans="2:11" ht="15" customHeight="1">
      <c r="B65" s="281"/>
      <c r="C65" s="288"/>
      <c r="D65" s="285" t="s">
        <v>396</v>
      </c>
      <c r="E65" s="285"/>
      <c r="F65" s="285"/>
      <c r="G65" s="285"/>
      <c r="H65" s="285"/>
      <c r="I65" s="285"/>
      <c r="J65" s="285"/>
      <c r="K65" s="283"/>
    </row>
    <row r="66" spans="2:11" ht="15" customHeight="1">
      <c r="B66" s="281"/>
      <c r="C66" s="288"/>
      <c r="D66" s="285" t="s">
        <v>397</v>
      </c>
      <c r="E66" s="285"/>
      <c r="F66" s="285"/>
      <c r="G66" s="285"/>
      <c r="H66" s="285"/>
      <c r="I66" s="285"/>
      <c r="J66" s="285"/>
      <c r="K66" s="283"/>
    </row>
    <row r="67" spans="2:11" ht="15" customHeight="1">
      <c r="B67" s="281"/>
      <c r="C67" s="288"/>
      <c r="D67" s="285" t="s">
        <v>398</v>
      </c>
      <c r="E67" s="285"/>
      <c r="F67" s="285"/>
      <c r="G67" s="285"/>
      <c r="H67" s="285"/>
      <c r="I67" s="285"/>
      <c r="J67" s="285"/>
      <c r="K67" s="283"/>
    </row>
    <row r="68" spans="2:11" ht="15" customHeight="1">
      <c r="B68" s="281"/>
      <c r="C68" s="288"/>
      <c r="D68" s="285" t="s">
        <v>399</v>
      </c>
      <c r="E68" s="285"/>
      <c r="F68" s="285"/>
      <c r="G68" s="285"/>
      <c r="H68" s="285"/>
      <c r="I68" s="285"/>
      <c r="J68" s="285"/>
      <c r="K68" s="283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302" t="s">
        <v>335</v>
      </c>
      <c r="D73" s="302"/>
      <c r="E73" s="302"/>
      <c r="F73" s="302"/>
      <c r="G73" s="302"/>
      <c r="H73" s="302"/>
      <c r="I73" s="302"/>
      <c r="J73" s="302"/>
      <c r="K73" s="303"/>
    </row>
    <row r="74" spans="2:11" ht="17.25" customHeight="1">
      <c r="B74" s="301"/>
      <c r="C74" s="304" t="s">
        <v>400</v>
      </c>
      <c r="D74" s="304"/>
      <c r="E74" s="304"/>
      <c r="F74" s="304" t="s">
        <v>401</v>
      </c>
      <c r="G74" s="305"/>
      <c r="H74" s="304" t="s">
        <v>104</v>
      </c>
      <c r="I74" s="304" t="s">
        <v>56</v>
      </c>
      <c r="J74" s="304" t="s">
        <v>402</v>
      </c>
      <c r="K74" s="303"/>
    </row>
    <row r="75" spans="2:11" ht="17.25" customHeight="1">
      <c r="B75" s="301"/>
      <c r="C75" s="306" t="s">
        <v>403</v>
      </c>
      <c r="D75" s="306"/>
      <c r="E75" s="306"/>
      <c r="F75" s="307" t="s">
        <v>404</v>
      </c>
      <c r="G75" s="308"/>
      <c r="H75" s="306"/>
      <c r="I75" s="306"/>
      <c r="J75" s="306" t="s">
        <v>405</v>
      </c>
      <c r="K75" s="303"/>
    </row>
    <row r="76" spans="2:11" ht="5.25" customHeight="1">
      <c r="B76" s="301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1"/>
      <c r="C77" s="290" t="s">
        <v>52</v>
      </c>
      <c r="D77" s="309"/>
      <c r="E77" s="309"/>
      <c r="F77" s="311" t="s">
        <v>406</v>
      </c>
      <c r="G77" s="310"/>
      <c r="H77" s="290" t="s">
        <v>407</v>
      </c>
      <c r="I77" s="290" t="s">
        <v>408</v>
      </c>
      <c r="J77" s="290">
        <v>20</v>
      </c>
      <c r="K77" s="303"/>
    </row>
    <row r="78" spans="2:11" ht="15" customHeight="1">
      <c r="B78" s="301"/>
      <c r="C78" s="290" t="s">
        <v>409</v>
      </c>
      <c r="D78" s="290"/>
      <c r="E78" s="290"/>
      <c r="F78" s="311" t="s">
        <v>406</v>
      </c>
      <c r="G78" s="310"/>
      <c r="H78" s="290" t="s">
        <v>410</v>
      </c>
      <c r="I78" s="290" t="s">
        <v>408</v>
      </c>
      <c r="J78" s="290">
        <v>120</v>
      </c>
      <c r="K78" s="303"/>
    </row>
    <row r="79" spans="2:11" ht="15" customHeight="1">
      <c r="B79" s="312"/>
      <c r="C79" s="290" t="s">
        <v>411</v>
      </c>
      <c r="D79" s="290"/>
      <c r="E79" s="290"/>
      <c r="F79" s="311" t="s">
        <v>412</v>
      </c>
      <c r="G79" s="310"/>
      <c r="H79" s="290" t="s">
        <v>413</v>
      </c>
      <c r="I79" s="290" t="s">
        <v>408</v>
      </c>
      <c r="J79" s="290">
        <v>50</v>
      </c>
      <c r="K79" s="303"/>
    </row>
    <row r="80" spans="2:11" ht="15" customHeight="1">
      <c r="B80" s="312"/>
      <c r="C80" s="290" t="s">
        <v>414</v>
      </c>
      <c r="D80" s="290"/>
      <c r="E80" s="290"/>
      <c r="F80" s="311" t="s">
        <v>406</v>
      </c>
      <c r="G80" s="310"/>
      <c r="H80" s="290" t="s">
        <v>415</v>
      </c>
      <c r="I80" s="290" t="s">
        <v>416</v>
      </c>
      <c r="J80" s="290"/>
      <c r="K80" s="303"/>
    </row>
    <row r="81" spans="2:11" ht="15" customHeight="1">
      <c r="B81" s="312"/>
      <c r="C81" s="313" t="s">
        <v>417</v>
      </c>
      <c r="D81" s="313"/>
      <c r="E81" s="313"/>
      <c r="F81" s="314" t="s">
        <v>412</v>
      </c>
      <c r="G81" s="313"/>
      <c r="H81" s="313" t="s">
        <v>418</v>
      </c>
      <c r="I81" s="313" t="s">
        <v>408</v>
      </c>
      <c r="J81" s="313">
        <v>15</v>
      </c>
      <c r="K81" s="303"/>
    </row>
    <row r="82" spans="2:11" ht="15" customHeight="1">
      <c r="B82" s="312"/>
      <c r="C82" s="313" t="s">
        <v>419</v>
      </c>
      <c r="D82" s="313"/>
      <c r="E82" s="313"/>
      <c r="F82" s="314" t="s">
        <v>412</v>
      </c>
      <c r="G82" s="313"/>
      <c r="H82" s="313" t="s">
        <v>420</v>
      </c>
      <c r="I82" s="313" t="s">
        <v>408</v>
      </c>
      <c r="J82" s="313">
        <v>15</v>
      </c>
      <c r="K82" s="303"/>
    </row>
    <row r="83" spans="2:11" ht="15" customHeight="1">
      <c r="B83" s="312"/>
      <c r="C83" s="313" t="s">
        <v>421</v>
      </c>
      <c r="D83" s="313"/>
      <c r="E83" s="313"/>
      <c r="F83" s="314" t="s">
        <v>412</v>
      </c>
      <c r="G83" s="313"/>
      <c r="H83" s="313" t="s">
        <v>422</v>
      </c>
      <c r="I83" s="313" t="s">
        <v>408</v>
      </c>
      <c r="J83" s="313">
        <v>20</v>
      </c>
      <c r="K83" s="303"/>
    </row>
    <row r="84" spans="2:11" ht="15" customHeight="1">
      <c r="B84" s="312"/>
      <c r="C84" s="313" t="s">
        <v>423</v>
      </c>
      <c r="D84" s="313"/>
      <c r="E84" s="313"/>
      <c r="F84" s="314" t="s">
        <v>412</v>
      </c>
      <c r="G84" s="313"/>
      <c r="H84" s="313" t="s">
        <v>424</v>
      </c>
      <c r="I84" s="313" t="s">
        <v>408</v>
      </c>
      <c r="J84" s="313">
        <v>20</v>
      </c>
      <c r="K84" s="303"/>
    </row>
    <row r="85" spans="2:11" ht="15" customHeight="1">
      <c r="B85" s="312"/>
      <c r="C85" s="290" t="s">
        <v>425</v>
      </c>
      <c r="D85" s="290"/>
      <c r="E85" s="290"/>
      <c r="F85" s="311" t="s">
        <v>412</v>
      </c>
      <c r="G85" s="310"/>
      <c r="H85" s="290" t="s">
        <v>426</v>
      </c>
      <c r="I85" s="290" t="s">
        <v>408</v>
      </c>
      <c r="J85" s="290">
        <v>50</v>
      </c>
      <c r="K85" s="303"/>
    </row>
    <row r="86" spans="2:11" ht="15" customHeight="1">
      <c r="B86" s="312"/>
      <c r="C86" s="290" t="s">
        <v>427</v>
      </c>
      <c r="D86" s="290"/>
      <c r="E86" s="290"/>
      <c r="F86" s="311" t="s">
        <v>412</v>
      </c>
      <c r="G86" s="310"/>
      <c r="H86" s="290" t="s">
        <v>428</v>
      </c>
      <c r="I86" s="290" t="s">
        <v>408</v>
      </c>
      <c r="J86" s="290">
        <v>20</v>
      </c>
      <c r="K86" s="303"/>
    </row>
    <row r="87" spans="2:11" ht="15" customHeight="1">
      <c r="B87" s="312"/>
      <c r="C87" s="290" t="s">
        <v>429</v>
      </c>
      <c r="D87" s="290"/>
      <c r="E87" s="290"/>
      <c r="F87" s="311" t="s">
        <v>412</v>
      </c>
      <c r="G87" s="310"/>
      <c r="H87" s="290" t="s">
        <v>430</v>
      </c>
      <c r="I87" s="290" t="s">
        <v>408</v>
      </c>
      <c r="J87" s="290">
        <v>20</v>
      </c>
      <c r="K87" s="303"/>
    </row>
    <row r="88" spans="2:11" ht="15" customHeight="1">
      <c r="B88" s="312"/>
      <c r="C88" s="290" t="s">
        <v>431</v>
      </c>
      <c r="D88" s="290"/>
      <c r="E88" s="290"/>
      <c r="F88" s="311" t="s">
        <v>412</v>
      </c>
      <c r="G88" s="310"/>
      <c r="H88" s="290" t="s">
        <v>432</v>
      </c>
      <c r="I88" s="290" t="s">
        <v>408</v>
      </c>
      <c r="J88" s="290">
        <v>50</v>
      </c>
      <c r="K88" s="303"/>
    </row>
    <row r="89" spans="2:11" ht="15" customHeight="1">
      <c r="B89" s="312"/>
      <c r="C89" s="290" t="s">
        <v>433</v>
      </c>
      <c r="D89" s="290"/>
      <c r="E89" s="290"/>
      <c r="F89" s="311" t="s">
        <v>412</v>
      </c>
      <c r="G89" s="310"/>
      <c r="H89" s="290" t="s">
        <v>433</v>
      </c>
      <c r="I89" s="290" t="s">
        <v>408</v>
      </c>
      <c r="J89" s="290">
        <v>50</v>
      </c>
      <c r="K89" s="303"/>
    </row>
    <row r="90" spans="2:11" ht="15" customHeight="1">
      <c r="B90" s="312"/>
      <c r="C90" s="290" t="s">
        <v>109</v>
      </c>
      <c r="D90" s="290"/>
      <c r="E90" s="290"/>
      <c r="F90" s="311" t="s">
        <v>412</v>
      </c>
      <c r="G90" s="310"/>
      <c r="H90" s="290" t="s">
        <v>434</v>
      </c>
      <c r="I90" s="290" t="s">
        <v>408</v>
      </c>
      <c r="J90" s="290">
        <v>255</v>
      </c>
      <c r="K90" s="303"/>
    </row>
    <row r="91" spans="2:11" ht="15" customHeight="1">
      <c r="B91" s="312"/>
      <c r="C91" s="290" t="s">
        <v>435</v>
      </c>
      <c r="D91" s="290"/>
      <c r="E91" s="290"/>
      <c r="F91" s="311" t="s">
        <v>406</v>
      </c>
      <c r="G91" s="310"/>
      <c r="H91" s="290" t="s">
        <v>436</v>
      </c>
      <c r="I91" s="290" t="s">
        <v>437</v>
      </c>
      <c r="J91" s="290"/>
      <c r="K91" s="303"/>
    </row>
    <row r="92" spans="2:11" ht="15" customHeight="1">
      <c r="B92" s="312"/>
      <c r="C92" s="290" t="s">
        <v>438</v>
      </c>
      <c r="D92" s="290"/>
      <c r="E92" s="290"/>
      <c r="F92" s="311" t="s">
        <v>406</v>
      </c>
      <c r="G92" s="310"/>
      <c r="H92" s="290" t="s">
        <v>439</v>
      </c>
      <c r="I92" s="290" t="s">
        <v>440</v>
      </c>
      <c r="J92" s="290"/>
      <c r="K92" s="303"/>
    </row>
    <row r="93" spans="2:11" ht="15" customHeight="1">
      <c r="B93" s="312"/>
      <c r="C93" s="290" t="s">
        <v>441</v>
      </c>
      <c r="D93" s="290"/>
      <c r="E93" s="290"/>
      <c r="F93" s="311" t="s">
        <v>406</v>
      </c>
      <c r="G93" s="310"/>
      <c r="H93" s="290" t="s">
        <v>441</v>
      </c>
      <c r="I93" s="290" t="s">
        <v>440</v>
      </c>
      <c r="J93" s="290"/>
      <c r="K93" s="303"/>
    </row>
    <row r="94" spans="2:11" ht="15" customHeight="1">
      <c r="B94" s="312"/>
      <c r="C94" s="290" t="s">
        <v>37</v>
      </c>
      <c r="D94" s="290"/>
      <c r="E94" s="290"/>
      <c r="F94" s="311" t="s">
        <v>406</v>
      </c>
      <c r="G94" s="310"/>
      <c r="H94" s="290" t="s">
        <v>442</v>
      </c>
      <c r="I94" s="290" t="s">
        <v>440</v>
      </c>
      <c r="J94" s="290"/>
      <c r="K94" s="303"/>
    </row>
    <row r="95" spans="2:11" ht="15" customHeight="1">
      <c r="B95" s="312"/>
      <c r="C95" s="290" t="s">
        <v>47</v>
      </c>
      <c r="D95" s="290"/>
      <c r="E95" s="290"/>
      <c r="F95" s="311" t="s">
        <v>406</v>
      </c>
      <c r="G95" s="310"/>
      <c r="H95" s="290" t="s">
        <v>443</v>
      </c>
      <c r="I95" s="290" t="s">
        <v>440</v>
      </c>
      <c r="J95" s="290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302" t="s">
        <v>444</v>
      </c>
      <c r="D100" s="302"/>
      <c r="E100" s="302"/>
      <c r="F100" s="302"/>
      <c r="G100" s="302"/>
      <c r="H100" s="302"/>
      <c r="I100" s="302"/>
      <c r="J100" s="302"/>
      <c r="K100" s="303"/>
    </row>
    <row r="101" spans="2:11" ht="17.25" customHeight="1">
      <c r="B101" s="301"/>
      <c r="C101" s="304" t="s">
        <v>400</v>
      </c>
      <c r="D101" s="304"/>
      <c r="E101" s="304"/>
      <c r="F101" s="304" t="s">
        <v>401</v>
      </c>
      <c r="G101" s="305"/>
      <c r="H101" s="304" t="s">
        <v>104</v>
      </c>
      <c r="I101" s="304" t="s">
        <v>56</v>
      </c>
      <c r="J101" s="304" t="s">
        <v>402</v>
      </c>
      <c r="K101" s="303"/>
    </row>
    <row r="102" spans="2:11" ht="17.25" customHeight="1">
      <c r="B102" s="301"/>
      <c r="C102" s="306" t="s">
        <v>403</v>
      </c>
      <c r="D102" s="306"/>
      <c r="E102" s="306"/>
      <c r="F102" s="307" t="s">
        <v>404</v>
      </c>
      <c r="G102" s="308"/>
      <c r="H102" s="306"/>
      <c r="I102" s="306"/>
      <c r="J102" s="306" t="s">
        <v>405</v>
      </c>
      <c r="K102" s="303"/>
    </row>
    <row r="103" spans="2:11" ht="5.25" customHeight="1">
      <c r="B103" s="301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1"/>
      <c r="C104" s="290" t="s">
        <v>52</v>
      </c>
      <c r="D104" s="309"/>
      <c r="E104" s="309"/>
      <c r="F104" s="311" t="s">
        <v>406</v>
      </c>
      <c r="G104" s="320"/>
      <c r="H104" s="290" t="s">
        <v>445</v>
      </c>
      <c r="I104" s="290" t="s">
        <v>408</v>
      </c>
      <c r="J104" s="290">
        <v>20</v>
      </c>
      <c r="K104" s="303"/>
    </row>
    <row r="105" spans="2:11" ht="15" customHeight="1">
      <c r="B105" s="301"/>
      <c r="C105" s="290" t="s">
        <v>409</v>
      </c>
      <c r="D105" s="290"/>
      <c r="E105" s="290"/>
      <c r="F105" s="311" t="s">
        <v>406</v>
      </c>
      <c r="G105" s="290"/>
      <c r="H105" s="290" t="s">
        <v>445</v>
      </c>
      <c r="I105" s="290" t="s">
        <v>408</v>
      </c>
      <c r="J105" s="290">
        <v>120</v>
      </c>
      <c r="K105" s="303"/>
    </row>
    <row r="106" spans="2:11" ht="15" customHeight="1">
      <c r="B106" s="312"/>
      <c r="C106" s="290" t="s">
        <v>411</v>
      </c>
      <c r="D106" s="290"/>
      <c r="E106" s="290"/>
      <c r="F106" s="311" t="s">
        <v>412</v>
      </c>
      <c r="G106" s="290"/>
      <c r="H106" s="290" t="s">
        <v>445</v>
      </c>
      <c r="I106" s="290" t="s">
        <v>408</v>
      </c>
      <c r="J106" s="290">
        <v>50</v>
      </c>
      <c r="K106" s="303"/>
    </row>
    <row r="107" spans="2:11" ht="15" customHeight="1">
      <c r="B107" s="312"/>
      <c r="C107" s="290" t="s">
        <v>414</v>
      </c>
      <c r="D107" s="290"/>
      <c r="E107" s="290"/>
      <c r="F107" s="311" t="s">
        <v>406</v>
      </c>
      <c r="G107" s="290"/>
      <c r="H107" s="290" t="s">
        <v>445</v>
      </c>
      <c r="I107" s="290" t="s">
        <v>416</v>
      </c>
      <c r="J107" s="290"/>
      <c r="K107" s="303"/>
    </row>
    <row r="108" spans="2:11" ht="15" customHeight="1">
      <c r="B108" s="312"/>
      <c r="C108" s="290" t="s">
        <v>425</v>
      </c>
      <c r="D108" s="290"/>
      <c r="E108" s="290"/>
      <c r="F108" s="311" t="s">
        <v>412</v>
      </c>
      <c r="G108" s="290"/>
      <c r="H108" s="290" t="s">
        <v>445</v>
      </c>
      <c r="I108" s="290" t="s">
        <v>408</v>
      </c>
      <c r="J108" s="290">
        <v>50</v>
      </c>
      <c r="K108" s="303"/>
    </row>
    <row r="109" spans="2:11" ht="15" customHeight="1">
      <c r="B109" s="312"/>
      <c r="C109" s="290" t="s">
        <v>433</v>
      </c>
      <c r="D109" s="290"/>
      <c r="E109" s="290"/>
      <c r="F109" s="311" t="s">
        <v>412</v>
      </c>
      <c r="G109" s="290"/>
      <c r="H109" s="290" t="s">
        <v>445</v>
      </c>
      <c r="I109" s="290" t="s">
        <v>408</v>
      </c>
      <c r="J109" s="290">
        <v>50</v>
      </c>
      <c r="K109" s="303"/>
    </row>
    <row r="110" spans="2:11" ht="15" customHeight="1">
      <c r="B110" s="312"/>
      <c r="C110" s="290" t="s">
        <v>431</v>
      </c>
      <c r="D110" s="290"/>
      <c r="E110" s="290"/>
      <c r="F110" s="311" t="s">
        <v>412</v>
      </c>
      <c r="G110" s="290"/>
      <c r="H110" s="290" t="s">
        <v>445</v>
      </c>
      <c r="I110" s="290" t="s">
        <v>408</v>
      </c>
      <c r="J110" s="290">
        <v>50</v>
      </c>
      <c r="K110" s="303"/>
    </row>
    <row r="111" spans="2:11" ht="15" customHeight="1">
      <c r="B111" s="312"/>
      <c r="C111" s="290" t="s">
        <v>52</v>
      </c>
      <c r="D111" s="290"/>
      <c r="E111" s="290"/>
      <c r="F111" s="311" t="s">
        <v>406</v>
      </c>
      <c r="G111" s="290"/>
      <c r="H111" s="290" t="s">
        <v>446</v>
      </c>
      <c r="I111" s="290" t="s">
        <v>408</v>
      </c>
      <c r="J111" s="290">
        <v>20</v>
      </c>
      <c r="K111" s="303"/>
    </row>
    <row r="112" spans="2:11" ht="15" customHeight="1">
      <c r="B112" s="312"/>
      <c r="C112" s="290" t="s">
        <v>447</v>
      </c>
      <c r="D112" s="290"/>
      <c r="E112" s="290"/>
      <c r="F112" s="311" t="s">
        <v>406</v>
      </c>
      <c r="G112" s="290"/>
      <c r="H112" s="290" t="s">
        <v>448</v>
      </c>
      <c r="I112" s="290" t="s">
        <v>408</v>
      </c>
      <c r="J112" s="290">
        <v>120</v>
      </c>
      <c r="K112" s="303"/>
    </row>
    <row r="113" spans="2:11" ht="15" customHeight="1">
      <c r="B113" s="312"/>
      <c r="C113" s="290" t="s">
        <v>37</v>
      </c>
      <c r="D113" s="290"/>
      <c r="E113" s="290"/>
      <c r="F113" s="311" t="s">
        <v>406</v>
      </c>
      <c r="G113" s="290"/>
      <c r="H113" s="290" t="s">
        <v>449</v>
      </c>
      <c r="I113" s="290" t="s">
        <v>440</v>
      </c>
      <c r="J113" s="290"/>
      <c r="K113" s="303"/>
    </row>
    <row r="114" spans="2:11" ht="15" customHeight="1">
      <c r="B114" s="312"/>
      <c r="C114" s="290" t="s">
        <v>47</v>
      </c>
      <c r="D114" s="290"/>
      <c r="E114" s="290"/>
      <c r="F114" s="311" t="s">
        <v>406</v>
      </c>
      <c r="G114" s="290"/>
      <c r="H114" s="290" t="s">
        <v>450</v>
      </c>
      <c r="I114" s="290" t="s">
        <v>440</v>
      </c>
      <c r="J114" s="290"/>
      <c r="K114" s="303"/>
    </row>
    <row r="115" spans="2:11" ht="15" customHeight="1">
      <c r="B115" s="312"/>
      <c r="C115" s="290" t="s">
        <v>56</v>
      </c>
      <c r="D115" s="290"/>
      <c r="E115" s="290"/>
      <c r="F115" s="311" t="s">
        <v>406</v>
      </c>
      <c r="G115" s="290"/>
      <c r="H115" s="290" t="s">
        <v>451</v>
      </c>
      <c r="I115" s="290" t="s">
        <v>452</v>
      </c>
      <c r="J115" s="290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7"/>
      <c r="D117" s="287"/>
      <c r="E117" s="287"/>
      <c r="F117" s="323"/>
      <c r="G117" s="287"/>
      <c r="H117" s="287"/>
      <c r="I117" s="287"/>
      <c r="J117" s="287"/>
      <c r="K117" s="322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278" t="s">
        <v>453</v>
      </c>
      <c r="D120" s="278"/>
      <c r="E120" s="278"/>
      <c r="F120" s="278"/>
      <c r="G120" s="278"/>
      <c r="H120" s="278"/>
      <c r="I120" s="278"/>
      <c r="J120" s="278"/>
      <c r="K120" s="328"/>
    </row>
    <row r="121" spans="2:11" ht="17.25" customHeight="1">
      <c r="B121" s="329"/>
      <c r="C121" s="304" t="s">
        <v>400</v>
      </c>
      <c r="D121" s="304"/>
      <c r="E121" s="304"/>
      <c r="F121" s="304" t="s">
        <v>401</v>
      </c>
      <c r="G121" s="305"/>
      <c r="H121" s="304" t="s">
        <v>104</v>
      </c>
      <c r="I121" s="304" t="s">
        <v>56</v>
      </c>
      <c r="J121" s="304" t="s">
        <v>402</v>
      </c>
      <c r="K121" s="330"/>
    </row>
    <row r="122" spans="2:11" ht="17.25" customHeight="1">
      <c r="B122" s="329"/>
      <c r="C122" s="306" t="s">
        <v>403</v>
      </c>
      <c r="D122" s="306"/>
      <c r="E122" s="306"/>
      <c r="F122" s="307" t="s">
        <v>404</v>
      </c>
      <c r="G122" s="308"/>
      <c r="H122" s="306"/>
      <c r="I122" s="306"/>
      <c r="J122" s="306" t="s">
        <v>405</v>
      </c>
      <c r="K122" s="330"/>
    </row>
    <row r="123" spans="2:11" ht="5.25" customHeight="1">
      <c r="B123" s="331"/>
      <c r="C123" s="309"/>
      <c r="D123" s="309"/>
      <c r="E123" s="309"/>
      <c r="F123" s="309"/>
      <c r="G123" s="290"/>
      <c r="H123" s="309"/>
      <c r="I123" s="309"/>
      <c r="J123" s="309"/>
      <c r="K123" s="332"/>
    </row>
    <row r="124" spans="2:11" ht="15" customHeight="1">
      <c r="B124" s="331"/>
      <c r="C124" s="290" t="s">
        <v>409</v>
      </c>
      <c r="D124" s="309"/>
      <c r="E124" s="309"/>
      <c r="F124" s="311" t="s">
        <v>406</v>
      </c>
      <c r="G124" s="290"/>
      <c r="H124" s="290" t="s">
        <v>445</v>
      </c>
      <c r="I124" s="290" t="s">
        <v>408</v>
      </c>
      <c r="J124" s="290">
        <v>120</v>
      </c>
      <c r="K124" s="333"/>
    </row>
    <row r="125" spans="2:11" ht="15" customHeight="1">
      <c r="B125" s="331"/>
      <c r="C125" s="290" t="s">
        <v>454</v>
      </c>
      <c r="D125" s="290"/>
      <c r="E125" s="290"/>
      <c r="F125" s="311" t="s">
        <v>406</v>
      </c>
      <c r="G125" s="290"/>
      <c r="H125" s="290" t="s">
        <v>455</v>
      </c>
      <c r="I125" s="290" t="s">
        <v>408</v>
      </c>
      <c r="J125" s="290" t="s">
        <v>456</v>
      </c>
      <c r="K125" s="333"/>
    </row>
    <row r="126" spans="2:11" ht="15" customHeight="1">
      <c r="B126" s="331"/>
      <c r="C126" s="290" t="s">
        <v>355</v>
      </c>
      <c r="D126" s="290"/>
      <c r="E126" s="290"/>
      <c r="F126" s="311" t="s">
        <v>406</v>
      </c>
      <c r="G126" s="290"/>
      <c r="H126" s="290" t="s">
        <v>457</v>
      </c>
      <c r="I126" s="290" t="s">
        <v>408</v>
      </c>
      <c r="J126" s="290" t="s">
        <v>456</v>
      </c>
      <c r="K126" s="333"/>
    </row>
    <row r="127" spans="2:11" ht="15" customHeight="1">
      <c r="B127" s="331"/>
      <c r="C127" s="290" t="s">
        <v>417</v>
      </c>
      <c r="D127" s="290"/>
      <c r="E127" s="290"/>
      <c r="F127" s="311" t="s">
        <v>412</v>
      </c>
      <c r="G127" s="290"/>
      <c r="H127" s="290" t="s">
        <v>418</v>
      </c>
      <c r="I127" s="290" t="s">
        <v>408</v>
      </c>
      <c r="J127" s="290">
        <v>15</v>
      </c>
      <c r="K127" s="333"/>
    </row>
    <row r="128" spans="2:11" ht="15" customHeight="1">
      <c r="B128" s="331"/>
      <c r="C128" s="313" t="s">
        <v>419</v>
      </c>
      <c r="D128" s="313"/>
      <c r="E128" s="313"/>
      <c r="F128" s="314" t="s">
        <v>412</v>
      </c>
      <c r="G128" s="313"/>
      <c r="H128" s="313" t="s">
        <v>420</v>
      </c>
      <c r="I128" s="313" t="s">
        <v>408</v>
      </c>
      <c r="J128" s="313">
        <v>15</v>
      </c>
      <c r="K128" s="333"/>
    </row>
    <row r="129" spans="2:11" ht="15" customHeight="1">
      <c r="B129" s="331"/>
      <c r="C129" s="313" t="s">
        <v>421</v>
      </c>
      <c r="D129" s="313"/>
      <c r="E129" s="313"/>
      <c r="F129" s="314" t="s">
        <v>412</v>
      </c>
      <c r="G129" s="313"/>
      <c r="H129" s="313" t="s">
        <v>422</v>
      </c>
      <c r="I129" s="313" t="s">
        <v>408</v>
      </c>
      <c r="J129" s="313">
        <v>20</v>
      </c>
      <c r="K129" s="333"/>
    </row>
    <row r="130" spans="2:11" ht="15" customHeight="1">
      <c r="B130" s="331"/>
      <c r="C130" s="313" t="s">
        <v>423</v>
      </c>
      <c r="D130" s="313"/>
      <c r="E130" s="313"/>
      <c r="F130" s="314" t="s">
        <v>412</v>
      </c>
      <c r="G130" s="313"/>
      <c r="H130" s="313" t="s">
        <v>424</v>
      </c>
      <c r="I130" s="313" t="s">
        <v>408</v>
      </c>
      <c r="J130" s="313">
        <v>20</v>
      </c>
      <c r="K130" s="333"/>
    </row>
    <row r="131" spans="2:11" ht="15" customHeight="1">
      <c r="B131" s="331"/>
      <c r="C131" s="290" t="s">
        <v>411</v>
      </c>
      <c r="D131" s="290"/>
      <c r="E131" s="290"/>
      <c r="F131" s="311" t="s">
        <v>412</v>
      </c>
      <c r="G131" s="290"/>
      <c r="H131" s="290" t="s">
        <v>445</v>
      </c>
      <c r="I131" s="290" t="s">
        <v>408</v>
      </c>
      <c r="J131" s="290">
        <v>50</v>
      </c>
      <c r="K131" s="333"/>
    </row>
    <row r="132" spans="2:11" ht="15" customHeight="1">
      <c r="B132" s="331"/>
      <c r="C132" s="290" t="s">
        <v>425</v>
      </c>
      <c r="D132" s="290"/>
      <c r="E132" s="290"/>
      <c r="F132" s="311" t="s">
        <v>412</v>
      </c>
      <c r="G132" s="290"/>
      <c r="H132" s="290" t="s">
        <v>445</v>
      </c>
      <c r="I132" s="290" t="s">
        <v>408</v>
      </c>
      <c r="J132" s="290">
        <v>50</v>
      </c>
      <c r="K132" s="333"/>
    </row>
    <row r="133" spans="2:11" ht="15" customHeight="1">
      <c r="B133" s="331"/>
      <c r="C133" s="290" t="s">
        <v>431</v>
      </c>
      <c r="D133" s="290"/>
      <c r="E133" s="290"/>
      <c r="F133" s="311" t="s">
        <v>412</v>
      </c>
      <c r="G133" s="290"/>
      <c r="H133" s="290" t="s">
        <v>445</v>
      </c>
      <c r="I133" s="290" t="s">
        <v>408</v>
      </c>
      <c r="J133" s="290">
        <v>50</v>
      </c>
      <c r="K133" s="333"/>
    </row>
    <row r="134" spans="2:11" ht="15" customHeight="1">
      <c r="B134" s="331"/>
      <c r="C134" s="290" t="s">
        <v>433</v>
      </c>
      <c r="D134" s="290"/>
      <c r="E134" s="290"/>
      <c r="F134" s="311" t="s">
        <v>412</v>
      </c>
      <c r="G134" s="290"/>
      <c r="H134" s="290" t="s">
        <v>445</v>
      </c>
      <c r="I134" s="290" t="s">
        <v>408</v>
      </c>
      <c r="J134" s="290">
        <v>50</v>
      </c>
      <c r="K134" s="333"/>
    </row>
    <row r="135" spans="2:11" ht="15" customHeight="1">
      <c r="B135" s="331"/>
      <c r="C135" s="290" t="s">
        <v>109</v>
      </c>
      <c r="D135" s="290"/>
      <c r="E135" s="290"/>
      <c r="F135" s="311" t="s">
        <v>412</v>
      </c>
      <c r="G135" s="290"/>
      <c r="H135" s="290" t="s">
        <v>458</v>
      </c>
      <c r="I135" s="290" t="s">
        <v>408</v>
      </c>
      <c r="J135" s="290">
        <v>255</v>
      </c>
      <c r="K135" s="333"/>
    </row>
    <row r="136" spans="2:11" ht="15" customHeight="1">
      <c r="B136" s="331"/>
      <c r="C136" s="290" t="s">
        <v>435</v>
      </c>
      <c r="D136" s="290"/>
      <c r="E136" s="290"/>
      <c r="F136" s="311" t="s">
        <v>406</v>
      </c>
      <c r="G136" s="290"/>
      <c r="H136" s="290" t="s">
        <v>459</v>
      </c>
      <c r="I136" s="290" t="s">
        <v>437</v>
      </c>
      <c r="J136" s="290"/>
      <c r="K136" s="333"/>
    </row>
    <row r="137" spans="2:11" ht="15" customHeight="1">
      <c r="B137" s="331"/>
      <c r="C137" s="290" t="s">
        <v>438</v>
      </c>
      <c r="D137" s="290"/>
      <c r="E137" s="290"/>
      <c r="F137" s="311" t="s">
        <v>406</v>
      </c>
      <c r="G137" s="290"/>
      <c r="H137" s="290" t="s">
        <v>460</v>
      </c>
      <c r="I137" s="290" t="s">
        <v>440</v>
      </c>
      <c r="J137" s="290"/>
      <c r="K137" s="333"/>
    </row>
    <row r="138" spans="2:11" ht="15" customHeight="1">
      <c r="B138" s="331"/>
      <c r="C138" s="290" t="s">
        <v>441</v>
      </c>
      <c r="D138" s="290"/>
      <c r="E138" s="290"/>
      <c r="F138" s="311" t="s">
        <v>406</v>
      </c>
      <c r="G138" s="290"/>
      <c r="H138" s="290" t="s">
        <v>441</v>
      </c>
      <c r="I138" s="290" t="s">
        <v>440</v>
      </c>
      <c r="J138" s="290"/>
      <c r="K138" s="333"/>
    </row>
    <row r="139" spans="2:11" ht="15" customHeight="1">
      <c r="B139" s="331"/>
      <c r="C139" s="290" t="s">
        <v>37</v>
      </c>
      <c r="D139" s="290"/>
      <c r="E139" s="290"/>
      <c r="F139" s="311" t="s">
        <v>406</v>
      </c>
      <c r="G139" s="290"/>
      <c r="H139" s="290" t="s">
        <v>461</v>
      </c>
      <c r="I139" s="290" t="s">
        <v>440</v>
      </c>
      <c r="J139" s="290"/>
      <c r="K139" s="333"/>
    </row>
    <row r="140" spans="2:11" ht="15" customHeight="1">
      <c r="B140" s="331"/>
      <c r="C140" s="290" t="s">
        <v>462</v>
      </c>
      <c r="D140" s="290"/>
      <c r="E140" s="290"/>
      <c r="F140" s="311" t="s">
        <v>406</v>
      </c>
      <c r="G140" s="290"/>
      <c r="H140" s="290" t="s">
        <v>463</v>
      </c>
      <c r="I140" s="290" t="s">
        <v>440</v>
      </c>
      <c r="J140" s="290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7"/>
      <c r="C142" s="287"/>
      <c r="D142" s="287"/>
      <c r="E142" s="287"/>
      <c r="F142" s="323"/>
      <c r="G142" s="287"/>
      <c r="H142" s="287"/>
      <c r="I142" s="287"/>
      <c r="J142" s="287"/>
      <c r="K142" s="287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302" t="s">
        <v>464</v>
      </c>
      <c r="D145" s="302"/>
      <c r="E145" s="302"/>
      <c r="F145" s="302"/>
      <c r="G145" s="302"/>
      <c r="H145" s="302"/>
      <c r="I145" s="302"/>
      <c r="J145" s="302"/>
      <c r="K145" s="303"/>
    </row>
    <row r="146" spans="2:11" ht="17.25" customHeight="1">
      <c r="B146" s="301"/>
      <c r="C146" s="304" t="s">
        <v>400</v>
      </c>
      <c r="D146" s="304"/>
      <c r="E146" s="304"/>
      <c r="F146" s="304" t="s">
        <v>401</v>
      </c>
      <c r="G146" s="305"/>
      <c r="H146" s="304" t="s">
        <v>104</v>
      </c>
      <c r="I146" s="304" t="s">
        <v>56</v>
      </c>
      <c r="J146" s="304" t="s">
        <v>402</v>
      </c>
      <c r="K146" s="303"/>
    </row>
    <row r="147" spans="2:11" ht="17.25" customHeight="1">
      <c r="B147" s="301"/>
      <c r="C147" s="306" t="s">
        <v>403</v>
      </c>
      <c r="D147" s="306"/>
      <c r="E147" s="306"/>
      <c r="F147" s="307" t="s">
        <v>404</v>
      </c>
      <c r="G147" s="308"/>
      <c r="H147" s="306"/>
      <c r="I147" s="306"/>
      <c r="J147" s="306" t="s">
        <v>405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409</v>
      </c>
      <c r="D149" s="290"/>
      <c r="E149" s="290"/>
      <c r="F149" s="338" t="s">
        <v>406</v>
      </c>
      <c r="G149" s="290"/>
      <c r="H149" s="337" t="s">
        <v>445</v>
      </c>
      <c r="I149" s="337" t="s">
        <v>408</v>
      </c>
      <c r="J149" s="337">
        <v>120</v>
      </c>
      <c r="K149" s="333"/>
    </row>
    <row r="150" spans="2:11" ht="15" customHeight="1">
      <c r="B150" s="312"/>
      <c r="C150" s="337" t="s">
        <v>454</v>
      </c>
      <c r="D150" s="290"/>
      <c r="E150" s="290"/>
      <c r="F150" s="338" t="s">
        <v>406</v>
      </c>
      <c r="G150" s="290"/>
      <c r="H150" s="337" t="s">
        <v>465</v>
      </c>
      <c r="I150" s="337" t="s">
        <v>408</v>
      </c>
      <c r="J150" s="337" t="s">
        <v>456</v>
      </c>
      <c r="K150" s="333"/>
    </row>
    <row r="151" spans="2:11" ht="15" customHeight="1">
      <c r="B151" s="312"/>
      <c r="C151" s="337" t="s">
        <v>355</v>
      </c>
      <c r="D151" s="290"/>
      <c r="E151" s="290"/>
      <c r="F151" s="338" t="s">
        <v>406</v>
      </c>
      <c r="G151" s="290"/>
      <c r="H151" s="337" t="s">
        <v>466</v>
      </c>
      <c r="I151" s="337" t="s">
        <v>408</v>
      </c>
      <c r="J151" s="337" t="s">
        <v>456</v>
      </c>
      <c r="K151" s="333"/>
    </row>
    <row r="152" spans="2:11" ht="15" customHeight="1">
      <c r="B152" s="312"/>
      <c r="C152" s="337" t="s">
        <v>411</v>
      </c>
      <c r="D152" s="290"/>
      <c r="E152" s="290"/>
      <c r="F152" s="338" t="s">
        <v>412</v>
      </c>
      <c r="G152" s="290"/>
      <c r="H152" s="337" t="s">
        <v>445</v>
      </c>
      <c r="I152" s="337" t="s">
        <v>408</v>
      </c>
      <c r="J152" s="337">
        <v>50</v>
      </c>
      <c r="K152" s="333"/>
    </row>
    <row r="153" spans="2:11" ht="15" customHeight="1">
      <c r="B153" s="312"/>
      <c r="C153" s="337" t="s">
        <v>414</v>
      </c>
      <c r="D153" s="290"/>
      <c r="E153" s="290"/>
      <c r="F153" s="338" t="s">
        <v>406</v>
      </c>
      <c r="G153" s="290"/>
      <c r="H153" s="337" t="s">
        <v>445</v>
      </c>
      <c r="I153" s="337" t="s">
        <v>416</v>
      </c>
      <c r="J153" s="337"/>
      <c r="K153" s="333"/>
    </row>
    <row r="154" spans="2:11" ht="15" customHeight="1">
      <c r="B154" s="312"/>
      <c r="C154" s="337" t="s">
        <v>425</v>
      </c>
      <c r="D154" s="290"/>
      <c r="E154" s="290"/>
      <c r="F154" s="338" t="s">
        <v>412</v>
      </c>
      <c r="G154" s="290"/>
      <c r="H154" s="337" t="s">
        <v>445</v>
      </c>
      <c r="I154" s="337" t="s">
        <v>408</v>
      </c>
      <c r="J154" s="337">
        <v>50</v>
      </c>
      <c r="K154" s="333"/>
    </row>
    <row r="155" spans="2:11" ht="15" customHeight="1">
      <c r="B155" s="312"/>
      <c r="C155" s="337" t="s">
        <v>433</v>
      </c>
      <c r="D155" s="290"/>
      <c r="E155" s="290"/>
      <c r="F155" s="338" t="s">
        <v>412</v>
      </c>
      <c r="G155" s="290"/>
      <c r="H155" s="337" t="s">
        <v>445</v>
      </c>
      <c r="I155" s="337" t="s">
        <v>408</v>
      </c>
      <c r="J155" s="337">
        <v>50</v>
      </c>
      <c r="K155" s="333"/>
    </row>
    <row r="156" spans="2:11" ht="15" customHeight="1">
      <c r="B156" s="312"/>
      <c r="C156" s="337" t="s">
        <v>431</v>
      </c>
      <c r="D156" s="290"/>
      <c r="E156" s="290"/>
      <c r="F156" s="338" t="s">
        <v>412</v>
      </c>
      <c r="G156" s="290"/>
      <c r="H156" s="337" t="s">
        <v>445</v>
      </c>
      <c r="I156" s="337" t="s">
        <v>408</v>
      </c>
      <c r="J156" s="337">
        <v>50</v>
      </c>
      <c r="K156" s="333"/>
    </row>
    <row r="157" spans="2:11" ht="15" customHeight="1">
      <c r="B157" s="312"/>
      <c r="C157" s="337" t="s">
        <v>86</v>
      </c>
      <c r="D157" s="290"/>
      <c r="E157" s="290"/>
      <c r="F157" s="338" t="s">
        <v>406</v>
      </c>
      <c r="G157" s="290"/>
      <c r="H157" s="337" t="s">
        <v>467</v>
      </c>
      <c r="I157" s="337" t="s">
        <v>408</v>
      </c>
      <c r="J157" s="337" t="s">
        <v>468</v>
      </c>
      <c r="K157" s="333"/>
    </row>
    <row r="158" spans="2:11" ht="15" customHeight="1">
      <c r="B158" s="312"/>
      <c r="C158" s="337" t="s">
        <v>469</v>
      </c>
      <c r="D158" s="290"/>
      <c r="E158" s="290"/>
      <c r="F158" s="338" t="s">
        <v>406</v>
      </c>
      <c r="G158" s="290"/>
      <c r="H158" s="337" t="s">
        <v>470</v>
      </c>
      <c r="I158" s="337" t="s">
        <v>440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7"/>
      <c r="C160" s="290"/>
      <c r="D160" s="290"/>
      <c r="E160" s="290"/>
      <c r="F160" s="311"/>
      <c r="G160" s="290"/>
      <c r="H160" s="290"/>
      <c r="I160" s="290"/>
      <c r="J160" s="290"/>
      <c r="K160" s="287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278" t="s">
        <v>471</v>
      </c>
      <c r="D163" s="278"/>
      <c r="E163" s="278"/>
      <c r="F163" s="278"/>
      <c r="G163" s="278"/>
      <c r="H163" s="278"/>
      <c r="I163" s="278"/>
      <c r="J163" s="278"/>
      <c r="K163" s="279"/>
    </row>
    <row r="164" spans="2:11" ht="17.25" customHeight="1">
      <c r="B164" s="277"/>
      <c r="C164" s="304" t="s">
        <v>400</v>
      </c>
      <c r="D164" s="304"/>
      <c r="E164" s="304"/>
      <c r="F164" s="304" t="s">
        <v>401</v>
      </c>
      <c r="G164" s="341"/>
      <c r="H164" s="342" t="s">
        <v>104</v>
      </c>
      <c r="I164" s="342" t="s">
        <v>56</v>
      </c>
      <c r="J164" s="304" t="s">
        <v>402</v>
      </c>
      <c r="K164" s="279"/>
    </row>
    <row r="165" spans="2:11" ht="17.25" customHeight="1">
      <c r="B165" s="281"/>
      <c r="C165" s="306" t="s">
        <v>403</v>
      </c>
      <c r="D165" s="306"/>
      <c r="E165" s="306"/>
      <c r="F165" s="307" t="s">
        <v>404</v>
      </c>
      <c r="G165" s="343"/>
      <c r="H165" s="344"/>
      <c r="I165" s="344"/>
      <c r="J165" s="306" t="s">
        <v>405</v>
      </c>
      <c r="K165" s="283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0" t="s">
        <v>409</v>
      </c>
      <c r="D167" s="290"/>
      <c r="E167" s="290"/>
      <c r="F167" s="311" t="s">
        <v>406</v>
      </c>
      <c r="G167" s="290"/>
      <c r="H167" s="290" t="s">
        <v>445</v>
      </c>
      <c r="I167" s="290" t="s">
        <v>408</v>
      </c>
      <c r="J167" s="290">
        <v>120</v>
      </c>
      <c r="K167" s="333"/>
    </row>
    <row r="168" spans="2:11" ht="15" customHeight="1">
      <c r="B168" s="312"/>
      <c r="C168" s="290" t="s">
        <v>454</v>
      </c>
      <c r="D168" s="290"/>
      <c r="E168" s="290"/>
      <c r="F168" s="311" t="s">
        <v>406</v>
      </c>
      <c r="G168" s="290"/>
      <c r="H168" s="290" t="s">
        <v>455</v>
      </c>
      <c r="I168" s="290" t="s">
        <v>408</v>
      </c>
      <c r="J168" s="290" t="s">
        <v>456</v>
      </c>
      <c r="K168" s="333"/>
    </row>
    <row r="169" spans="2:11" ht="15" customHeight="1">
      <c r="B169" s="312"/>
      <c r="C169" s="290" t="s">
        <v>355</v>
      </c>
      <c r="D169" s="290"/>
      <c r="E169" s="290"/>
      <c r="F169" s="311" t="s">
        <v>406</v>
      </c>
      <c r="G169" s="290"/>
      <c r="H169" s="290" t="s">
        <v>472</v>
      </c>
      <c r="I169" s="290" t="s">
        <v>408</v>
      </c>
      <c r="J169" s="290" t="s">
        <v>456</v>
      </c>
      <c r="K169" s="333"/>
    </row>
    <row r="170" spans="2:11" ht="15" customHeight="1">
      <c r="B170" s="312"/>
      <c r="C170" s="290" t="s">
        <v>411</v>
      </c>
      <c r="D170" s="290"/>
      <c r="E170" s="290"/>
      <c r="F170" s="311" t="s">
        <v>412</v>
      </c>
      <c r="G170" s="290"/>
      <c r="H170" s="290" t="s">
        <v>472</v>
      </c>
      <c r="I170" s="290" t="s">
        <v>408</v>
      </c>
      <c r="J170" s="290">
        <v>50</v>
      </c>
      <c r="K170" s="333"/>
    </row>
    <row r="171" spans="2:11" ht="15" customHeight="1">
      <c r="B171" s="312"/>
      <c r="C171" s="290" t="s">
        <v>414</v>
      </c>
      <c r="D171" s="290"/>
      <c r="E171" s="290"/>
      <c r="F171" s="311" t="s">
        <v>406</v>
      </c>
      <c r="G171" s="290"/>
      <c r="H171" s="290" t="s">
        <v>472</v>
      </c>
      <c r="I171" s="290" t="s">
        <v>416</v>
      </c>
      <c r="J171" s="290"/>
      <c r="K171" s="333"/>
    </row>
    <row r="172" spans="2:11" ht="15" customHeight="1">
      <c r="B172" s="312"/>
      <c r="C172" s="290" t="s">
        <v>425</v>
      </c>
      <c r="D172" s="290"/>
      <c r="E172" s="290"/>
      <c r="F172" s="311" t="s">
        <v>412</v>
      </c>
      <c r="G172" s="290"/>
      <c r="H172" s="290" t="s">
        <v>472</v>
      </c>
      <c r="I172" s="290" t="s">
        <v>408</v>
      </c>
      <c r="J172" s="290">
        <v>50</v>
      </c>
      <c r="K172" s="333"/>
    </row>
    <row r="173" spans="2:11" ht="15" customHeight="1">
      <c r="B173" s="312"/>
      <c r="C173" s="290" t="s">
        <v>433</v>
      </c>
      <c r="D173" s="290"/>
      <c r="E173" s="290"/>
      <c r="F173" s="311" t="s">
        <v>412</v>
      </c>
      <c r="G173" s="290"/>
      <c r="H173" s="290" t="s">
        <v>472</v>
      </c>
      <c r="I173" s="290" t="s">
        <v>408</v>
      </c>
      <c r="J173" s="290">
        <v>50</v>
      </c>
      <c r="K173" s="333"/>
    </row>
    <row r="174" spans="2:11" ht="15" customHeight="1">
      <c r="B174" s="312"/>
      <c r="C174" s="290" t="s">
        <v>431</v>
      </c>
      <c r="D174" s="290"/>
      <c r="E174" s="290"/>
      <c r="F174" s="311" t="s">
        <v>412</v>
      </c>
      <c r="G174" s="290"/>
      <c r="H174" s="290" t="s">
        <v>472</v>
      </c>
      <c r="I174" s="290" t="s">
        <v>408</v>
      </c>
      <c r="J174" s="290">
        <v>50</v>
      </c>
      <c r="K174" s="333"/>
    </row>
    <row r="175" spans="2:11" ht="15" customHeight="1">
      <c r="B175" s="312"/>
      <c r="C175" s="290" t="s">
        <v>103</v>
      </c>
      <c r="D175" s="290"/>
      <c r="E175" s="290"/>
      <c r="F175" s="311" t="s">
        <v>406</v>
      </c>
      <c r="G175" s="290"/>
      <c r="H175" s="290" t="s">
        <v>473</v>
      </c>
      <c r="I175" s="290" t="s">
        <v>474</v>
      </c>
      <c r="J175" s="290"/>
      <c r="K175" s="333"/>
    </row>
    <row r="176" spans="2:11" ht="15" customHeight="1">
      <c r="B176" s="312"/>
      <c r="C176" s="290" t="s">
        <v>56</v>
      </c>
      <c r="D176" s="290"/>
      <c r="E176" s="290"/>
      <c r="F176" s="311" t="s">
        <v>406</v>
      </c>
      <c r="G176" s="290"/>
      <c r="H176" s="290" t="s">
        <v>475</v>
      </c>
      <c r="I176" s="290" t="s">
        <v>476</v>
      </c>
      <c r="J176" s="290">
        <v>1</v>
      </c>
      <c r="K176" s="333"/>
    </row>
    <row r="177" spans="2:11" ht="15" customHeight="1">
      <c r="B177" s="312"/>
      <c r="C177" s="290" t="s">
        <v>52</v>
      </c>
      <c r="D177" s="290"/>
      <c r="E177" s="290"/>
      <c r="F177" s="311" t="s">
        <v>406</v>
      </c>
      <c r="G177" s="290"/>
      <c r="H177" s="290" t="s">
        <v>477</v>
      </c>
      <c r="I177" s="290" t="s">
        <v>408</v>
      </c>
      <c r="J177" s="290">
        <v>20</v>
      </c>
      <c r="K177" s="333"/>
    </row>
    <row r="178" spans="2:11" ht="15" customHeight="1">
      <c r="B178" s="312"/>
      <c r="C178" s="290" t="s">
        <v>104</v>
      </c>
      <c r="D178" s="290"/>
      <c r="E178" s="290"/>
      <c r="F178" s="311" t="s">
        <v>406</v>
      </c>
      <c r="G178" s="290"/>
      <c r="H178" s="290" t="s">
        <v>478</v>
      </c>
      <c r="I178" s="290" t="s">
        <v>408</v>
      </c>
      <c r="J178" s="290">
        <v>255</v>
      </c>
      <c r="K178" s="333"/>
    </row>
    <row r="179" spans="2:11" ht="15" customHeight="1">
      <c r="B179" s="312"/>
      <c r="C179" s="290" t="s">
        <v>105</v>
      </c>
      <c r="D179" s="290"/>
      <c r="E179" s="290"/>
      <c r="F179" s="311" t="s">
        <v>406</v>
      </c>
      <c r="G179" s="290"/>
      <c r="H179" s="290" t="s">
        <v>371</v>
      </c>
      <c r="I179" s="290" t="s">
        <v>408</v>
      </c>
      <c r="J179" s="290">
        <v>10</v>
      </c>
      <c r="K179" s="333"/>
    </row>
    <row r="180" spans="2:11" ht="15" customHeight="1">
      <c r="B180" s="312"/>
      <c r="C180" s="290" t="s">
        <v>106</v>
      </c>
      <c r="D180" s="290"/>
      <c r="E180" s="290"/>
      <c r="F180" s="311" t="s">
        <v>406</v>
      </c>
      <c r="G180" s="290"/>
      <c r="H180" s="290" t="s">
        <v>479</v>
      </c>
      <c r="I180" s="290" t="s">
        <v>440</v>
      </c>
      <c r="J180" s="290"/>
      <c r="K180" s="333"/>
    </row>
    <row r="181" spans="2:11" ht="15" customHeight="1">
      <c r="B181" s="312"/>
      <c r="C181" s="290" t="s">
        <v>480</v>
      </c>
      <c r="D181" s="290"/>
      <c r="E181" s="290"/>
      <c r="F181" s="311" t="s">
        <v>406</v>
      </c>
      <c r="G181" s="290"/>
      <c r="H181" s="290" t="s">
        <v>481</v>
      </c>
      <c r="I181" s="290" t="s">
        <v>440</v>
      </c>
      <c r="J181" s="290"/>
      <c r="K181" s="333"/>
    </row>
    <row r="182" spans="2:11" ht="15" customHeight="1">
      <c r="B182" s="312"/>
      <c r="C182" s="290" t="s">
        <v>469</v>
      </c>
      <c r="D182" s="290"/>
      <c r="E182" s="290"/>
      <c r="F182" s="311" t="s">
        <v>406</v>
      </c>
      <c r="G182" s="290"/>
      <c r="H182" s="290" t="s">
        <v>482</v>
      </c>
      <c r="I182" s="290" t="s">
        <v>440</v>
      </c>
      <c r="J182" s="290"/>
      <c r="K182" s="333"/>
    </row>
    <row r="183" spans="2:11" ht="15" customHeight="1">
      <c r="B183" s="312"/>
      <c r="C183" s="290" t="s">
        <v>108</v>
      </c>
      <c r="D183" s="290"/>
      <c r="E183" s="290"/>
      <c r="F183" s="311" t="s">
        <v>412</v>
      </c>
      <c r="G183" s="290"/>
      <c r="H183" s="290" t="s">
        <v>483</v>
      </c>
      <c r="I183" s="290" t="s">
        <v>408</v>
      </c>
      <c r="J183" s="290">
        <v>50</v>
      </c>
      <c r="K183" s="333"/>
    </row>
    <row r="184" spans="2:11" ht="15" customHeight="1">
      <c r="B184" s="312"/>
      <c r="C184" s="290" t="s">
        <v>484</v>
      </c>
      <c r="D184" s="290"/>
      <c r="E184" s="290"/>
      <c r="F184" s="311" t="s">
        <v>412</v>
      </c>
      <c r="G184" s="290"/>
      <c r="H184" s="290" t="s">
        <v>485</v>
      </c>
      <c r="I184" s="290" t="s">
        <v>486</v>
      </c>
      <c r="J184" s="290"/>
      <c r="K184" s="333"/>
    </row>
    <row r="185" spans="2:11" ht="15" customHeight="1">
      <c r="B185" s="312"/>
      <c r="C185" s="290" t="s">
        <v>487</v>
      </c>
      <c r="D185" s="290"/>
      <c r="E185" s="290"/>
      <c r="F185" s="311" t="s">
        <v>412</v>
      </c>
      <c r="G185" s="290"/>
      <c r="H185" s="290" t="s">
        <v>488</v>
      </c>
      <c r="I185" s="290" t="s">
        <v>486</v>
      </c>
      <c r="J185" s="290"/>
      <c r="K185" s="333"/>
    </row>
    <row r="186" spans="2:11" ht="15" customHeight="1">
      <c r="B186" s="312"/>
      <c r="C186" s="290" t="s">
        <v>489</v>
      </c>
      <c r="D186" s="290"/>
      <c r="E186" s="290"/>
      <c r="F186" s="311" t="s">
        <v>412</v>
      </c>
      <c r="G186" s="290"/>
      <c r="H186" s="290" t="s">
        <v>490</v>
      </c>
      <c r="I186" s="290" t="s">
        <v>486</v>
      </c>
      <c r="J186" s="290"/>
      <c r="K186" s="333"/>
    </row>
    <row r="187" spans="2:11" ht="15" customHeight="1">
      <c r="B187" s="312"/>
      <c r="C187" s="345" t="s">
        <v>491</v>
      </c>
      <c r="D187" s="290"/>
      <c r="E187" s="290"/>
      <c r="F187" s="311" t="s">
        <v>412</v>
      </c>
      <c r="G187" s="290"/>
      <c r="H187" s="290" t="s">
        <v>492</v>
      </c>
      <c r="I187" s="290" t="s">
        <v>493</v>
      </c>
      <c r="J187" s="346" t="s">
        <v>494</v>
      </c>
      <c r="K187" s="333"/>
    </row>
    <row r="188" spans="2:11" ht="15" customHeight="1">
      <c r="B188" s="339"/>
      <c r="C188" s="347"/>
      <c r="D188" s="321"/>
      <c r="E188" s="321"/>
      <c r="F188" s="321"/>
      <c r="G188" s="321"/>
      <c r="H188" s="321"/>
      <c r="I188" s="321"/>
      <c r="J188" s="321"/>
      <c r="K188" s="340"/>
    </row>
    <row r="189" spans="2:11" ht="18.75" customHeight="1">
      <c r="B189" s="348"/>
      <c r="C189" s="349"/>
      <c r="D189" s="349"/>
      <c r="E189" s="349"/>
      <c r="F189" s="350"/>
      <c r="G189" s="290"/>
      <c r="H189" s="290"/>
      <c r="I189" s="290"/>
      <c r="J189" s="290"/>
      <c r="K189" s="287"/>
    </row>
    <row r="190" spans="2:11" ht="18.75" customHeight="1">
      <c r="B190" s="287"/>
      <c r="C190" s="290"/>
      <c r="D190" s="290"/>
      <c r="E190" s="290"/>
      <c r="F190" s="311"/>
      <c r="G190" s="290"/>
      <c r="H190" s="290"/>
      <c r="I190" s="290"/>
      <c r="J190" s="290"/>
      <c r="K190" s="287"/>
    </row>
    <row r="191" spans="2:11" ht="18.75" customHeight="1"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</row>
    <row r="192" spans="2:11" ht="13.5">
      <c r="B192" s="274"/>
      <c r="C192" s="275"/>
      <c r="D192" s="275"/>
      <c r="E192" s="275"/>
      <c r="F192" s="275"/>
      <c r="G192" s="275"/>
      <c r="H192" s="275"/>
      <c r="I192" s="275"/>
      <c r="J192" s="275"/>
      <c r="K192" s="276"/>
    </row>
    <row r="193" spans="2:11" ht="21">
      <c r="B193" s="277"/>
      <c r="C193" s="278" t="s">
        <v>495</v>
      </c>
      <c r="D193" s="278"/>
      <c r="E193" s="278"/>
      <c r="F193" s="278"/>
      <c r="G193" s="278"/>
      <c r="H193" s="278"/>
      <c r="I193" s="278"/>
      <c r="J193" s="278"/>
      <c r="K193" s="279"/>
    </row>
    <row r="194" spans="2:11" ht="25.5" customHeight="1">
      <c r="B194" s="277"/>
      <c r="C194" s="351" t="s">
        <v>496</v>
      </c>
      <c r="D194" s="351"/>
      <c r="E194" s="351"/>
      <c r="F194" s="351" t="s">
        <v>497</v>
      </c>
      <c r="G194" s="352"/>
      <c r="H194" s="353" t="s">
        <v>498</v>
      </c>
      <c r="I194" s="353"/>
      <c r="J194" s="353"/>
      <c r="K194" s="279"/>
    </row>
    <row r="195" spans="2:11" ht="5.25" customHeight="1">
      <c r="B195" s="312"/>
      <c r="C195" s="309"/>
      <c r="D195" s="309"/>
      <c r="E195" s="309"/>
      <c r="F195" s="309"/>
      <c r="G195" s="290"/>
      <c r="H195" s="309"/>
      <c r="I195" s="309"/>
      <c r="J195" s="309"/>
      <c r="K195" s="333"/>
    </row>
    <row r="196" spans="2:11" ht="15" customHeight="1">
      <c r="B196" s="312"/>
      <c r="C196" s="290" t="s">
        <v>499</v>
      </c>
      <c r="D196" s="290"/>
      <c r="E196" s="290"/>
      <c r="F196" s="311" t="s">
        <v>42</v>
      </c>
      <c r="G196" s="290"/>
      <c r="H196" s="354" t="s">
        <v>500</v>
      </c>
      <c r="I196" s="354"/>
      <c r="J196" s="354"/>
      <c r="K196" s="333"/>
    </row>
    <row r="197" spans="2:11" ht="15" customHeight="1">
      <c r="B197" s="312"/>
      <c r="C197" s="318"/>
      <c r="D197" s="290"/>
      <c r="E197" s="290"/>
      <c r="F197" s="311" t="s">
        <v>43</v>
      </c>
      <c r="G197" s="290"/>
      <c r="H197" s="354" t="s">
        <v>501</v>
      </c>
      <c r="I197" s="354"/>
      <c r="J197" s="354"/>
      <c r="K197" s="333"/>
    </row>
    <row r="198" spans="2:11" ht="15" customHeight="1">
      <c r="B198" s="312"/>
      <c r="C198" s="318"/>
      <c r="D198" s="290"/>
      <c r="E198" s="290"/>
      <c r="F198" s="311" t="s">
        <v>46</v>
      </c>
      <c r="G198" s="290"/>
      <c r="H198" s="354" t="s">
        <v>502</v>
      </c>
      <c r="I198" s="354"/>
      <c r="J198" s="354"/>
      <c r="K198" s="333"/>
    </row>
    <row r="199" spans="2:11" ht="15" customHeight="1">
      <c r="B199" s="312"/>
      <c r="C199" s="290"/>
      <c r="D199" s="290"/>
      <c r="E199" s="290"/>
      <c r="F199" s="311" t="s">
        <v>44</v>
      </c>
      <c r="G199" s="290"/>
      <c r="H199" s="354" t="s">
        <v>503</v>
      </c>
      <c r="I199" s="354"/>
      <c r="J199" s="354"/>
      <c r="K199" s="333"/>
    </row>
    <row r="200" spans="2:11" ht="15" customHeight="1">
      <c r="B200" s="312"/>
      <c r="C200" s="290"/>
      <c r="D200" s="290"/>
      <c r="E200" s="290"/>
      <c r="F200" s="311" t="s">
        <v>45</v>
      </c>
      <c r="G200" s="290"/>
      <c r="H200" s="354" t="s">
        <v>504</v>
      </c>
      <c r="I200" s="354"/>
      <c r="J200" s="354"/>
      <c r="K200" s="333"/>
    </row>
    <row r="201" spans="2:11" ht="15" customHeight="1">
      <c r="B201" s="312"/>
      <c r="C201" s="290"/>
      <c r="D201" s="290"/>
      <c r="E201" s="290"/>
      <c r="F201" s="311"/>
      <c r="G201" s="290"/>
      <c r="H201" s="290"/>
      <c r="I201" s="290"/>
      <c r="J201" s="290"/>
      <c r="K201" s="333"/>
    </row>
    <row r="202" spans="2:11" ht="15" customHeight="1">
      <c r="B202" s="312"/>
      <c r="C202" s="290" t="s">
        <v>452</v>
      </c>
      <c r="D202" s="290"/>
      <c r="E202" s="290"/>
      <c r="F202" s="311" t="s">
        <v>76</v>
      </c>
      <c r="G202" s="290"/>
      <c r="H202" s="354" t="s">
        <v>505</v>
      </c>
      <c r="I202" s="354"/>
      <c r="J202" s="354"/>
      <c r="K202" s="333"/>
    </row>
    <row r="203" spans="2:11" ht="15" customHeight="1">
      <c r="B203" s="312"/>
      <c r="C203" s="318"/>
      <c r="D203" s="290"/>
      <c r="E203" s="290"/>
      <c r="F203" s="311" t="s">
        <v>349</v>
      </c>
      <c r="G203" s="290"/>
      <c r="H203" s="354" t="s">
        <v>350</v>
      </c>
      <c r="I203" s="354"/>
      <c r="J203" s="354"/>
      <c r="K203" s="333"/>
    </row>
    <row r="204" spans="2:11" ht="15" customHeight="1">
      <c r="B204" s="312"/>
      <c r="C204" s="290"/>
      <c r="D204" s="290"/>
      <c r="E204" s="290"/>
      <c r="F204" s="311" t="s">
        <v>347</v>
      </c>
      <c r="G204" s="290"/>
      <c r="H204" s="354" t="s">
        <v>506</v>
      </c>
      <c r="I204" s="354"/>
      <c r="J204" s="354"/>
      <c r="K204" s="333"/>
    </row>
    <row r="205" spans="2:11" ht="15" customHeight="1">
      <c r="B205" s="355"/>
      <c r="C205" s="318"/>
      <c r="D205" s="318"/>
      <c r="E205" s="318"/>
      <c r="F205" s="311" t="s">
        <v>351</v>
      </c>
      <c r="G205" s="296"/>
      <c r="H205" s="356" t="s">
        <v>352</v>
      </c>
      <c r="I205" s="356"/>
      <c r="J205" s="356"/>
      <c r="K205" s="357"/>
    </row>
    <row r="206" spans="2:11" ht="15" customHeight="1">
      <c r="B206" s="355"/>
      <c r="C206" s="318"/>
      <c r="D206" s="318"/>
      <c r="E206" s="318"/>
      <c r="F206" s="311" t="s">
        <v>353</v>
      </c>
      <c r="G206" s="296"/>
      <c r="H206" s="356" t="s">
        <v>507</v>
      </c>
      <c r="I206" s="356"/>
      <c r="J206" s="356"/>
      <c r="K206" s="357"/>
    </row>
    <row r="207" spans="2:11" ht="15" customHeight="1">
      <c r="B207" s="355"/>
      <c r="C207" s="318"/>
      <c r="D207" s="318"/>
      <c r="E207" s="318"/>
      <c r="F207" s="358"/>
      <c r="G207" s="296"/>
      <c r="H207" s="359"/>
      <c r="I207" s="359"/>
      <c r="J207" s="359"/>
      <c r="K207" s="357"/>
    </row>
    <row r="208" spans="2:11" ht="15" customHeight="1">
      <c r="B208" s="355"/>
      <c r="C208" s="290" t="s">
        <v>476</v>
      </c>
      <c r="D208" s="318"/>
      <c r="E208" s="318"/>
      <c r="F208" s="311">
        <v>1</v>
      </c>
      <c r="G208" s="296"/>
      <c r="H208" s="356" t="s">
        <v>508</v>
      </c>
      <c r="I208" s="356"/>
      <c r="J208" s="356"/>
      <c r="K208" s="357"/>
    </row>
    <row r="209" spans="2:11" ht="15" customHeight="1">
      <c r="B209" s="355"/>
      <c r="C209" s="318"/>
      <c r="D209" s="318"/>
      <c r="E209" s="318"/>
      <c r="F209" s="311">
        <v>2</v>
      </c>
      <c r="G209" s="296"/>
      <c r="H209" s="356" t="s">
        <v>509</v>
      </c>
      <c r="I209" s="356"/>
      <c r="J209" s="356"/>
      <c r="K209" s="357"/>
    </row>
    <row r="210" spans="2:11" ht="15" customHeight="1">
      <c r="B210" s="355"/>
      <c r="C210" s="318"/>
      <c r="D210" s="318"/>
      <c r="E210" s="318"/>
      <c r="F210" s="311">
        <v>3</v>
      </c>
      <c r="G210" s="296"/>
      <c r="H210" s="356" t="s">
        <v>510</v>
      </c>
      <c r="I210" s="356"/>
      <c r="J210" s="356"/>
      <c r="K210" s="357"/>
    </row>
    <row r="211" spans="2:11" ht="15" customHeight="1">
      <c r="B211" s="355"/>
      <c r="C211" s="318"/>
      <c r="D211" s="318"/>
      <c r="E211" s="318"/>
      <c r="F211" s="311">
        <v>4</v>
      </c>
      <c r="G211" s="296"/>
      <c r="H211" s="356" t="s">
        <v>511</v>
      </c>
      <c r="I211" s="356"/>
      <c r="J211" s="356"/>
      <c r="K211" s="357"/>
    </row>
    <row r="212" spans="2:11" ht="12.75" customHeight="1">
      <c r="B212" s="360"/>
      <c r="C212" s="361"/>
      <c r="D212" s="361"/>
      <c r="E212" s="361"/>
      <c r="F212" s="361"/>
      <c r="G212" s="361"/>
      <c r="H212" s="361"/>
      <c r="I212" s="361"/>
      <c r="J212" s="361"/>
      <c r="K212" s="362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MATUSKOVAPC\matuskova</dc:creator>
  <cp:keywords/>
  <dc:description/>
  <cp:lastModifiedBy>matuskova</cp:lastModifiedBy>
  <dcterms:created xsi:type="dcterms:W3CDTF">2016-06-13T08:05:34Z</dcterms:created>
  <dcterms:modified xsi:type="dcterms:W3CDTF">2016-06-13T08:05:40Z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